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8" l="1"/>
  <c r="F69" i="8"/>
  <c r="K637" i="7"/>
  <c r="G1" i="3"/>
  <c r="P1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K1" i="3"/>
  <c r="BW632" i="3"/>
  <c r="D632" i="7"/>
  <c r="K633" i="7"/>
  <c r="F633" i="7"/>
  <c r="P633" i="7"/>
  <c r="P886" i="7"/>
  <c r="J631" i="7"/>
  <c r="J633" i="7"/>
  <c r="E633" i="7"/>
  <c r="O633" i="7"/>
  <c r="O886" i="7"/>
  <c r="I631" i="7"/>
  <c r="I633" i="7"/>
  <c r="D633" i="7"/>
  <c r="N633" i="7"/>
  <c r="N886" i="7"/>
  <c r="H631" i="7"/>
  <c r="H633" i="7"/>
  <c r="C633" i="7"/>
  <c r="M633" i="7"/>
  <c r="M886" i="7"/>
  <c r="B67" i="8"/>
  <c r="G67" i="8"/>
  <c r="K625" i="7"/>
  <c r="BW626" i="3"/>
  <c r="D626" i="7"/>
  <c r="K627" i="7"/>
  <c r="BY626" i="3"/>
  <c r="F626" i="7"/>
  <c r="F627" i="7"/>
  <c r="P627" i="7"/>
  <c r="P885" i="7"/>
  <c r="J625" i="7"/>
  <c r="J627" i="7"/>
  <c r="BX626" i="3"/>
  <c r="E626" i="7"/>
  <c r="E627" i="7"/>
  <c r="O627" i="7"/>
  <c r="O885" i="7"/>
  <c r="I625" i="7"/>
  <c r="I627" i="7"/>
  <c r="D627" i="7"/>
  <c r="N627" i="7"/>
  <c r="N885" i="7"/>
  <c r="H625" i="7"/>
  <c r="H627" i="7"/>
  <c r="BV626" i="3"/>
  <c r="C626" i="7"/>
  <c r="C627" i="7"/>
  <c r="M627" i="7"/>
  <c r="M885" i="7"/>
  <c r="B66" i="8"/>
  <c r="G66" i="8"/>
  <c r="K619" i="7"/>
  <c r="BW620" i="3"/>
  <c r="D620" i="7"/>
  <c r="K621" i="7"/>
  <c r="F621" i="7"/>
  <c r="P621" i="7"/>
  <c r="P884" i="7"/>
  <c r="J619" i="7"/>
  <c r="J621" i="7"/>
  <c r="E621" i="7"/>
  <c r="O621" i="7"/>
  <c r="O884" i="7"/>
  <c r="I619" i="7"/>
  <c r="I621" i="7"/>
  <c r="D621" i="7"/>
  <c r="N621" i="7"/>
  <c r="N884" i="7"/>
  <c r="H619" i="7"/>
  <c r="H621" i="7"/>
  <c r="C621" i="7"/>
  <c r="M621" i="7"/>
  <c r="M884" i="7"/>
  <c r="K615" i="7"/>
  <c r="F615" i="7"/>
  <c r="P615" i="7"/>
  <c r="P883" i="7"/>
  <c r="J615" i="7"/>
  <c r="E615" i="7"/>
  <c r="O615" i="7"/>
  <c r="O883" i="7"/>
  <c r="I615" i="7"/>
  <c r="D615" i="7"/>
  <c r="N615" i="7"/>
  <c r="N883" i="7"/>
  <c r="H615" i="7"/>
  <c r="C615" i="7"/>
  <c r="M615" i="7"/>
  <c r="M883" i="7"/>
  <c r="B64" i="8"/>
  <c r="G64" i="8"/>
  <c r="K607" i="7"/>
  <c r="BW608" i="3"/>
  <c r="D608" i="7"/>
  <c r="K609" i="7"/>
  <c r="BY608" i="3"/>
  <c r="F608" i="7"/>
  <c r="F609" i="7"/>
  <c r="P609" i="7"/>
  <c r="P882" i="7"/>
  <c r="J607" i="7"/>
  <c r="J609" i="7"/>
  <c r="BX608" i="3"/>
  <c r="E608" i="7"/>
  <c r="E609" i="7"/>
  <c r="O609" i="7"/>
  <c r="O882" i="7"/>
  <c r="I607" i="7"/>
  <c r="I609" i="7"/>
  <c r="D609" i="7"/>
  <c r="N609" i="7"/>
  <c r="N882" i="7"/>
  <c r="H607" i="7"/>
  <c r="H609" i="7"/>
  <c r="BV608" i="3"/>
  <c r="C608" i="7"/>
  <c r="C609" i="7"/>
  <c r="M609" i="7"/>
  <c r="M882" i="7"/>
  <c r="B63" i="8"/>
  <c r="G63" i="8"/>
  <c r="K601" i="7"/>
  <c r="BW602" i="3"/>
  <c r="D602" i="7"/>
  <c r="K603" i="7"/>
  <c r="BY602" i="3"/>
  <c r="F602" i="7"/>
  <c r="F603" i="7"/>
  <c r="P603" i="7"/>
  <c r="P881" i="7"/>
  <c r="J601" i="7"/>
  <c r="J603" i="7"/>
  <c r="BX602" i="3"/>
  <c r="E602" i="7"/>
  <c r="E603" i="7"/>
  <c r="O603" i="7"/>
  <c r="O881" i="7"/>
  <c r="I601" i="7"/>
  <c r="I603" i="7"/>
  <c r="D603" i="7"/>
  <c r="N603" i="7"/>
  <c r="N881" i="7"/>
  <c r="H601" i="7"/>
  <c r="H603" i="7"/>
  <c r="BV602" i="3"/>
  <c r="C602" i="7"/>
  <c r="C603" i="7"/>
  <c r="M603" i="7"/>
  <c r="M881" i="7"/>
  <c r="B62" i="8"/>
  <c r="G62" i="8"/>
  <c r="K594" i="7"/>
  <c r="BW596" i="3"/>
  <c r="D596" i="7"/>
  <c r="K597" i="7"/>
  <c r="BY596" i="3"/>
  <c r="F596" i="7"/>
  <c r="F597" i="7"/>
  <c r="P597" i="7"/>
  <c r="P880" i="7"/>
  <c r="J594" i="7"/>
  <c r="J597" i="7"/>
  <c r="BX596" i="3"/>
  <c r="E596" i="7"/>
  <c r="E597" i="7"/>
  <c r="O597" i="7"/>
  <c r="O880" i="7"/>
  <c r="I594" i="7"/>
  <c r="I597" i="7"/>
  <c r="D597" i="7"/>
  <c r="N597" i="7"/>
  <c r="N880" i="7"/>
  <c r="H594" i="7"/>
  <c r="H597" i="7"/>
  <c r="C597" i="7"/>
  <c r="M597" i="7"/>
  <c r="M880" i="7"/>
  <c r="B61" i="8"/>
  <c r="G61" i="8"/>
  <c r="K587" i="7"/>
  <c r="BW589" i="3"/>
  <c r="D589" i="7"/>
  <c r="K590" i="7"/>
  <c r="F590" i="7"/>
  <c r="P590" i="7"/>
  <c r="P879" i="7"/>
  <c r="J587" i="7"/>
  <c r="J590" i="7"/>
  <c r="E590" i="7"/>
  <c r="O590" i="7"/>
  <c r="O879" i="7"/>
  <c r="I587" i="7"/>
  <c r="I590" i="7"/>
  <c r="D590" i="7"/>
  <c r="N590" i="7"/>
  <c r="N879" i="7"/>
  <c r="H587" i="7"/>
  <c r="H590" i="7"/>
  <c r="C590" i="7"/>
  <c r="M590" i="7"/>
  <c r="M879" i="7"/>
  <c r="B60" i="8"/>
  <c r="G60" i="8"/>
  <c r="K581" i="7"/>
  <c r="BW583" i="3"/>
  <c r="D583" i="7"/>
  <c r="K584" i="7"/>
  <c r="F584" i="7"/>
  <c r="P584" i="7"/>
  <c r="P878" i="7"/>
  <c r="J581" i="7"/>
  <c r="J584" i="7"/>
  <c r="E584" i="7"/>
  <c r="O584" i="7"/>
  <c r="O878" i="7"/>
  <c r="I581" i="7"/>
  <c r="I584" i="7"/>
  <c r="D584" i="7"/>
  <c r="N584" i="7"/>
  <c r="N878" i="7"/>
  <c r="H581" i="7"/>
  <c r="H584" i="7"/>
  <c r="C584" i="7"/>
  <c r="M584" i="7"/>
  <c r="M878" i="7"/>
  <c r="B59" i="8"/>
  <c r="G59" i="8"/>
  <c r="K575" i="7"/>
  <c r="BW577" i="3"/>
  <c r="D577" i="7"/>
  <c r="K578" i="7"/>
  <c r="F578" i="7"/>
  <c r="P578" i="7"/>
  <c r="P877" i="7"/>
  <c r="J575" i="7"/>
  <c r="J578" i="7"/>
  <c r="E578" i="7"/>
  <c r="O578" i="7"/>
  <c r="O877" i="7"/>
  <c r="I575" i="7"/>
  <c r="I578" i="7"/>
  <c r="D578" i="7"/>
  <c r="N578" i="7"/>
  <c r="N877" i="7"/>
  <c r="H575" i="7"/>
  <c r="H578" i="7"/>
  <c r="C578" i="7"/>
  <c r="M578" i="7"/>
  <c r="M877" i="7"/>
  <c r="B58" i="8"/>
  <c r="G58" i="8"/>
  <c r="K570" i="7"/>
  <c r="BW571" i="3"/>
  <c r="D571" i="7"/>
  <c r="K572" i="7"/>
  <c r="F572" i="7"/>
  <c r="P572" i="7"/>
  <c r="P876" i="7"/>
  <c r="J570" i="7"/>
  <c r="J572" i="7"/>
  <c r="E572" i="7"/>
  <c r="O572" i="7"/>
  <c r="O876" i="7"/>
  <c r="I570" i="7"/>
  <c r="I572" i="7"/>
  <c r="D572" i="7"/>
  <c r="N572" i="7"/>
  <c r="N876" i="7"/>
  <c r="H570" i="7"/>
  <c r="H572" i="7"/>
  <c r="C572" i="7"/>
  <c r="M572" i="7"/>
  <c r="M876" i="7"/>
  <c r="B57" i="8"/>
  <c r="G57" i="8"/>
  <c r="K564" i="7"/>
  <c r="BW565" i="3"/>
  <c r="D565" i="7"/>
  <c r="K566" i="7"/>
  <c r="BY565" i="3"/>
  <c r="F565" i="7"/>
  <c r="F566" i="7"/>
  <c r="P566" i="7"/>
  <c r="P875" i="7"/>
  <c r="J564" i="7"/>
  <c r="J566" i="7"/>
  <c r="BX565" i="3"/>
  <c r="E565" i="7"/>
  <c r="E566" i="7"/>
  <c r="O566" i="7"/>
  <c r="O875" i="7"/>
  <c r="I564" i="7"/>
  <c r="I566" i="7"/>
  <c r="D566" i="7"/>
  <c r="N566" i="7"/>
  <c r="N875" i="7"/>
  <c r="H564" i="7"/>
  <c r="H566" i="7"/>
  <c r="BV565" i="3"/>
  <c r="C565" i="7"/>
  <c r="C566" i="7"/>
  <c r="M566" i="7"/>
  <c r="M875" i="7"/>
  <c r="B56" i="8"/>
  <c r="G56" i="8"/>
  <c r="K558" i="7"/>
  <c r="BW559" i="3"/>
  <c r="D559" i="7"/>
  <c r="K560" i="7"/>
  <c r="BY559" i="3"/>
  <c r="F559" i="7"/>
  <c r="F560" i="7"/>
  <c r="P560" i="7"/>
  <c r="P874" i="7"/>
  <c r="J558" i="7"/>
  <c r="J560" i="7"/>
  <c r="BX559" i="3"/>
  <c r="E559" i="7"/>
  <c r="E560" i="7"/>
  <c r="O560" i="7"/>
  <c r="O874" i="7"/>
  <c r="I558" i="7"/>
  <c r="I560" i="7"/>
  <c r="D560" i="7"/>
  <c r="N560" i="7"/>
  <c r="N874" i="7"/>
  <c r="H558" i="7"/>
  <c r="H560" i="7"/>
  <c r="BV559" i="3"/>
  <c r="C559" i="7"/>
  <c r="C560" i="7"/>
  <c r="M560" i="7"/>
  <c r="M874" i="7"/>
  <c r="B55" i="8"/>
  <c r="G55" i="8"/>
  <c r="K552" i="7"/>
  <c r="BW553" i="3"/>
  <c r="D553" i="7"/>
  <c r="K554" i="7"/>
  <c r="F554" i="7"/>
  <c r="P554" i="7"/>
  <c r="P873" i="7"/>
  <c r="J552" i="7"/>
  <c r="J554" i="7"/>
  <c r="E554" i="7"/>
  <c r="O554" i="7"/>
  <c r="O873" i="7"/>
  <c r="I552" i="7"/>
  <c r="I554" i="7"/>
  <c r="D554" i="7"/>
  <c r="N554" i="7"/>
  <c r="N873" i="7"/>
  <c r="H552" i="7"/>
  <c r="H554" i="7"/>
  <c r="C554" i="7"/>
  <c r="M554" i="7"/>
  <c r="M873" i="7"/>
  <c r="B54" i="8"/>
  <c r="G54" i="8"/>
  <c r="K546" i="7"/>
  <c r="BW547" i="3"/>
  <c r="D547" i="7"/>
  <c r="K548" i="7"/>
  <c r="BY547" i="3"/>
  <c r="F547" i="7"/>
  <c r="F548" i="7"/>
  <c r="P548" i="7"/>
  <c r="P872" i="7"/>
  <c r="J546" i="7"/>
  <c r="J548" i="7"/>
  <c r="BX547" i="3"/>
  <c r="E547" i="7"/>
  <c r="E548" i="7"/>
  <c r="O548" i="7"/>
  <c r="O872" i="7"/>
  <c r="I546" i="7"/>
  <c r="I548" i="7"/>
  <c r="D548" i="7"/>
  <c r="N548" i="7"/>
  <c r="N872" i="7"/>
  <c r="H546" i="7"/>
  <c r="H548" i="7"/>
  <c r="BV547" i="3"/>
  <c r="C547" i="7"/>
  <c r="C548" i="7"/>
  <c r="M548" i="7"/>
  <c r="M872" i="7"/>
  <c r="B53" i="8"/>
  <c r="G53" i="8"/>
  <c r="K539" i="7"/>
  <c r="BW541" i="3"/>
  <c r="D541" i="7"/>
  <c r="K542" i="7"/>
  <c r="BY541" i="3"/>
  <c r="F541" i="7"/>
  <c r="F542" i="7"/>
  <c r="P542" i="7"/>
  <c r="P871" i="7"/>
  <c r="J539" i="7"/>
  <c r="J542" i="7"/>
  <c r="BX541" i="3"/>
  <c r="E541" i="7"/>
  <c r="E542" i="7"/>
  <c r="O542" i="7"/>
  <c r="O871" i="7"/>
  <c r="I539" i="7"/>
  <c r="I542" i="7"/>
  <c r="D542" i="7"/>
  <c r="N542" i="7"/>
  <c r="N871" i="7"/>
  <c r="H539" i="7"/>
  <c r="H542" i="7"/>
  <c r="BV541" i="3"/>
  <c r="C541" i="7"/>
  <c r="C542" i="7"/>
  <c r="M542" i="7"/>
  <c r="M871" i="7"/>
  <c r="B52" i="8"/>
  <c r="G52" i="8"/>
  <c r="K534" i="7"/>
  <c r="BW535" i="3"/>
  <c r="D535" i="7"/>
  <c r="K536" i="7"/>
  <c r="F536" i="7"/>
  <c r="P536" i="7"/>
  <c r="P870" i="7"/>
  <c r="J534" i="7"/>
  <c r="J536" i="7"/>
  <c r="E536" i="7"/>
  <c r="O536" i="7"/>
  <c r="O870" i="7"/>
  <c r="I534" i="7"/>
  <c r="I536" i="7"/>
  <c r="D536" i="7"/>
  <c r="N536" i="7"/>
  <c r="N870" i="7"/>
  <c r="H534" i="7"/>
  <c r="H536" i="7"/>
  <c r="C536" i="7"/>
  <c r="M536" i="7"/>
  <c r="M870" i="7"/>
  <c r="B51" i="8"/>
  <c r="G51" i="8"/>
  <c r="K528" i="7"/>
  <c r="BW529" i="3"/>
  <c r="D529" i="7"/>
  <c r="K530" i="7"/>
  <c r="BY529" i="3"/>
  <c r="F529" i="7"/>
  <c r="F530" i="7"/>
  <c r="P530" i="7"/>
  <c r="P869" i="7"/>
  <c r="J528" i="7"/>
  <c r="J530" i="7"/>
  <c r="BX529" i="3"/>
  <c r="E529" i="7"/>
  <c r="E530" i="7"/>
  <c r="O530" i="7"/>
  <c r="O869" i="7"/>
  <c r="I528" i="7"/>
  <c r="I530" i="7"/>
  <c r="D530" i="7"/>
  <c r="N530" i="7"/>
  <c r="N869" i="7"/>
  <c r="H528" i="7"/>
  <c r="H530" i="7"/>
  <c r="BV529" i="3"/>
  <c r="C529" i="7"/>
  <c r="C530" i="7"/>
  <c r="M530" i="7"/>
  <c r="M869" i="7"/>
  <c r="B50" i="8"/>
  <c r="G50" i="8"/>
  <c r="K521" i="7"/>
  <c r="BW523" i="3"/>
  <c r="D523" i="7"/>
  <c r="K524" i="7"/>
  <c r="BY523" i="3"/>
  <c r="F523" i="7"/>
  <c r="F524" i="7"/>
  <c r="P524" i="7"/>
  <c r="P868" i="7"/>
  <c r="J521" i="7"/>
  <c r="J524" i="7"/>
  <c r="E524" i="7"/>
  <c r="O524" i="7"/>
  <c r="O868" i="7"/>
  <c r="I521" i="7"/>
  <c r="I524" i="7"/>
  <c r="D524" i="7"/>
  <c r="N524" i="7"/>
  <c r="N868" i="7"/>
  <c r="H521" i="7"/>
  <c r="H524" i="7"/>
  <c r="C524" i="7"/>
  <c r="M524" i="7"/>
  <c r="M868" i="7"/>
  <c r="B49" i="8"/>
  <c r="G49" i="8"/>
  <c r="K515" i="7"/>
  <c r="BW517" i="3"/>
  <c r="D517" i="7"/>
  <c r="K518" i="7"/>
  <c r="BY517" i="3"/>
  <c r="F517" i="7"/>
  <c r="F518" i="7"/>
  <c r="P518" i="7"/>
  <c r="P867" i="7"/>
  <c r="J515" i="7"/>
  <c r="J518" i="7"/>
  <c r="BX517" i="3"/>
  <c r="E517" i="7"/>
  <c r="E518" i="7"/>
  <c r="O518" i="7"/>
  <c r="O867" i="7"/>
  <c r="I515" i="7"/>
  <c r="I518" i="7"/>
  <c r="D518" i="7"/>
  <c r="N518" i="7"/>
  <c r="N867" i="7"/>
  <c r="H515" i="7"/>
  <c r="H518" i="7"/>
  <c r="BV517" i="3"/>
  <c r="C517" i="7"/>
  <c r="C518" i="7"/>
  <c r="M518" i="7"/>
  <c r="M867" i="7"/>
  <c r="B48" i="8"/>
  <c r="G48" i="8"/>
  <c r="K509" i="7"/>
  <c r="BW511" i="3"/>
  <c r="D511" i="7"/>
  <c r="K512" i="7"/>
  <c r="BY511" i="3"/>
  <c r="F511" i="7"/>
  <c r="F512" i="7"/>
  <c r="P512" i="7"/>
  <c r="P866" i="7"/>
  <c r="J509" i="7"/>
  <c r="J512" i="7"/>
  <c r="BX511" i="3"/>
  <c r="E511" i="7"/>
  <c r="E512" i="7"/>
  <c r="O512" i="7"/>
  <c r="O866" i="7"/>
  <c r="I509" i="7"/>
  <c r="I512" i="7"/>
  <c r="D512" i="7"/>
  <c r="N512" i="7"/>
  <c r="N866" i="7"/>
  <c r="H509" i="7"/>
  <c r="H512" i="7"/>
  <c r="BV511" i="3"/>
  <c r="C511" i="7"/>
  <c r="C512" i="7"/>
  <c r="M512" i="7"/>
  <c r="M866" i="7"/>
  <c r="B47" i="8"/>
  <c r="G47" i="8"/>
  <c r="K503" i="7"/>
  <c r="BW505" i="3"/>
  <c r="D505" i="7"/>
  <c r="K506" i="7"/>
  <c r="F506" i="7"/>
  <c r="P506" i="7"/>
  <c r="P865" i="7"/>
  <c r="J503" i="7"/>
  <c r="J506" i="7"/>
  <c r="E506" i="7"/>
  <c r="O506" i="7"/>
  <c r="O865" i="7"/>
  <c r="I503" i="7"/>
  <c r="I506" i="7"/>
  <c r="D506" i="7"/>
  <c r="N506" i="7"/>
  <c r="N865" i="7"/>
  <c r="H503" i="7"/>
  <c r="H506" i="7"/>
  <c r="C506" i="7"/>
  <c r="M506" i="7"/>
  <c r="M865" i="7"/>
  <c r="B46" i="8"/>
  <c r="G46" i="8"/>
  <c r="K496" i="7"/>
  <c r="K498" i="7"/>
  <c r="BW499" i="3"/>
  <c r="D499" i="7"/>
  <c r="K500" i="7"/>
  <c r="BY499" i="3"/>
  <c r="F499" i="7"/>
  <c r="F500" i="7"/>
  <c r="P500" i="7"/>
  <c r="P864" i="7"/>
  <c r="J496" i="7"/>
  <c r="J498" i="7"/>
  <c r="J500" i="7"/>
  <c r="BX499" i="3"/>
  <c r="E499" i="7"/>
  <c r="E500" i="7"/>
  <c r="O500" i="7"/>
  <c r="O864" i="7"/>
  <c r="I496" i="7"/>
  <c r="I498" i="7"/>
  <c r="I500" i="7"/>
  <c r="D500" i="7"/>
  <c r="N500" i="7"/>
  <c r="N864" i="7"/>
  <c r="H496" i="7"/>
  <c r="H498" i="7"/>
  <c r="H500" i="7"/>
  <c r="C500" i="7"/>
  <c r="M500" i="7"/>
  <c r="M864" i="7"/>
  <c r="B45" i="8"/>
  <c r="G45" i="8"/>
  <c r="K487" i="7"/>
  <c r="K489" i="7"/>
  <c r="BW490" i="3"/>
  <c r="D490" i="7"/>
  <c r="K491" i="7"/>
  <c r="F491" i="7"/>
  <c r="P491" i="7"/>
  <c r="P863" i="7"/>
  <c r="J487" i="7"/>
  <c r="J489" i="7"/>
  <c r="J491" i="7"/>
  <c r="E491" i="7"/>
  <c r="O491" i="7"/>
  <c r="O863" i="7"/>
  <c r="I487" i="7"/>
  <c r="I489" i="7"/>
  <c r="I491" i="7"/>
  <c r="D491" i="7"/>
  <c r="N491" i="7"/>
  <c r="N863" i="7"/>
  <c r="H487" i="7"/>
  <c r="H489" i="7"/>
  <c r="H491" i="7"/>
  <c r="C491" i="7"/>
  <c r="M491" i="7"/>
  <c r="M863" i="7"/>
  <c r="B44" i="8"/>
  <c r="G44" i="8"/>
  <c r="K478" i="7"/>
  <c r="K480" i="7"/>
  <c r="BW481" i="3"/>
  <c r="D481" i="7"/>
  <c r="K482" i="7"/>
  <c r="F482" i="7"/>
  <c r="P482" i="7"/>
  <c r="P862" i="7"/>
  <c r="J478" i="7"/>
  <c r="J480" i="7"/>
  <c r="J482" i="7"/>
  <c r="E482" i="7"/>
  <c r="O482" i="7"/>
  <c r="O862" i="7"/>
  <c r="I478" i="7"/>
  <c r="I480" i="7"/>
  <c r="I482" i="7"/>
  <c r="D482" i="7"/>
  <c r="N482" i="7"/>
  <c r="N862" i="7"/>
  <c r="H478" i="7"/>
  <c r="H480" i="7"/>
  <c r="H482" i="7"/>
  <c r="C482" i="7"/>
  <c r="M482" i="7"/>
  <c r="M862" i="7"/>
  <c r="B43" i="8"/>
  <c r="G43" i="8"/>
  <c r="K469" i="7"/>
  <c r="K471" i="7"/>
  <c r="BW472" i="3"/>
  <c r="D472" i="7"/>
  <c r="K473" i="7"/>
  <c r="BY472" i="3"/>
  <c r="F472" i="7"/>
  <c r="F473" i="7"/>
  <c r="P473" i="7"/>
  <c r="P861" i="7"/>
  <c r="J469" i="7"/>
  <c r="J471" i="7"/>
  <c r="J473" i="7"/>
  <c r="BX472" i="3"/>
  <c r="E472" i="7"/>
  <c r="E473" i="7"/>
  <c r="O473" i="7"/>
  <c r="O861" i="7"/>
  <c r="I469" i="7"/>
  <c r="I471" i="7"/>
  <c r="I473" i="7"/>
  <c r="D473" i="7"/>
  <c r="N473" i="7"/>
  <c r="N861" i="7"/>
  <c r="H469" i="7"/>
  <c r="H471" i="7"/>
  <c r="H473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K169" i="7"/>
  <c r="K171" i="7"/>
  <c r="P171" i="7"/>
  <c r="P915" i="7"/>
  <c r="J169" i="7"/>
  <c r="J171" i="7"/>
  <c r="O171" i="7"/>
  <c r="O915" i="7"/>
  <c r="I169" i="7"/>
  <c r="I171" i="7"/>
  <c r="N171" i="7"/>
  <c r="N915" i="7"/>
  <c r="H169" i="7"/>
  <c r="H171" i="7"/>
  <c r="M171" i="7"/>
  <c r="M915" i="7"/>
  <c r="K161" i="7"/>
  <c r="K163" i="7"/>
  <c r="P163" i="7"/>
  <c r="P914" i="7"/>
  <c r="J161" i="7"/>
  <c r="J163" i="7"/>
  <c r="O163" i="7"/>
  <c r="O914" i="7"/>
  <c r="I161" i="7"/>
  <c r="I163" i="7"/>
  <c r="N163" i="7"/>
  <c r="N914" i="7"/>
  <c r="H161" i="7"/>
  <c r="H163" i="7"/>
  <c r="M163" i="7"/>
  <c r="M914" i="7"/>
  <c r="K152" i="7"/>
  <c r="K154" i="7"/>
  <c r="P154" i="7"/>
  <c r="P913" i="7"/>
  <c r="J152" i="7"/>
  <c r="J154" i="7"/>
  <c r="O154" i="7"/>
  <c r="O913" i="7"/>
  <c r="I152" i="7"/>
  <c r="I154" i="7"/>
  <c r="N154" i="7"/>
  <c r="N913" i="7"/>
  <c r="H152" i="7"/>
  <c r="H154" i="7"/>
  <c r="M154" i="7"/>
  <c r="M913" i="7"/>
  <c r="K141" i="7"/>
  <c r="K143" i="7"/>
  <c r="P143" i="7"/>
  <c r="P912" i="7"/>
  <c r="J141" i="7"/>
  <c r="J143" i="7"/>
  <c r="O143" i="7"/>
  <c r="O912" i="7"/>
  <c r="I141" i="7"/>
  <c r="I143" i="7"/>
  <c r="N143" i="7"/>
  <c r="N912" i="7"/>
  <c r="H141" i="7"/>
  <c r="H143" i="7"/>
  <c r="M143" i="7"/>
  <c r="M912" i="7"/>
  <c r="K133" i="7"/>
  <c r="K135" i="7"/>
  <c r="P135" i="7"/>
  <c r="P911" i="7"/>
  <c r="J133" i="7"/>
  <c r="J135" i="7"/>
  <c r="O135" i="7"/>
  <c r="O911" i="7"/>
  <c r="I133" i="7"/>
  <c r="I135" i="7"/>
  <c r="N135" i="7"/>
  <c r="N911" i="7"/>
  <c r="H133" i="7"/>
  <c r="H135" i="7"/>
  <c r="M135" i="7"/>
  <c r="M911" i="7"/>
  <c r="K124" i="7"/>
  <c r="K126" i="7"/>
  <c r="P126" i="7"/>
  <c r="P910" i="7"/>
  <c r="J124" i="7"/>
  <c r="J126" i="7"/>
  <c r="O126" i="7"/>
  <c r="O910" i="7"/>
  <c r="I124" i="7"/>
  <c r="I126" i="7"/>
  <c r="N126" i="7"/>
  <c r="N910" i="7"/>
  <c r="H124" i="7"/>
  <c r="H126" i="7"/>
  <c r="M126" i="7"/>
  <c r="M910" i="7"/>
  <c r="K113" i="7"/>
  <c r="K115" i="7"/>
  <c r="P115" i="7"/>
  <c r="P909" i="7"/>
  <c r="J113" i="7"/>
  <c r="J115" i="7"/>
  <c r="O115" i="7"/>
  <c r="O909" i="7"/>
  <c r="I113" i="7"/>
  <c r="I115" i="7"/>
  <c r="N115" i="7"/>
  <c r="N909" i="7"/>
  <c r="H113" i="7"/>
  <c r="H115" i="7"/>
  <c r="M115" i="7"/>
  <c r="M909" i="7"/>
  <c r="K105" i="7"/>
  <c r="K107" i="7"/>
  <c r="P107" i="7"/>
  <c r="P908" i="7"/>
  <c r="J105" i="7"/>
  <c r="J107" i="7"/>
  <c r="O107" i="7"/>
  <c r="O908" i="7"/>
  <c r="I105" i="7"/>
  <c r="I107" i="7"/>
  <c r="N107" i="7"/>
  <c r="N908" i="7"/>
  <c r="H105" i="7"/>
  <c r="H107" i="7"/>
  <c r="M107" i="7"/>
  <c r="M908" i="7"/>
  <c r="K97" i="7"/>
  <c r="K99" i="7"/>
  <c r="P99" i="7"/>
  <c r="P907" i="7"/>
  <c r="J97" i="7"/>
  <c r="J99" i="7"/>
  <c r="O99" i="7"/>
  <c r="O907" i="7"/>
  <c r="I97" i="7"/>
  <c r="I99" i="7"/>
  <c r="N99" i="7"/>
  <c r="N907" i="7"/>
  <c r="H97" i="7"/>
  <c r="H99" i="7"/>
  <c r="M99" i="7"/>
  <c r="M907" i="7"/>
  <c r="K86" i="7"/>
  <c r="K88" i="7"/>
  <c r="P88" i="7"/>
  <c r="P906" i="7"/>
  <c r="J86" i="7"/>
  <c r="J88" i="7"/>
  <c r="O88" i="7"/>
  <c r="O906" i="7"/>
  <c r="I86" i="7"/>
  <c r="I88" i="7"/>
  <c r="N88" i="7"/>
  <c r="N906" i="7"/>
  <c r="H86" i="7"/>
  <c r="H88" i="7"/>
  <c r="M88" i="7"/>
  <c r="M906" i="7"/>
  <c r="K78" i="7"/>
  <c r="K80" i="7"/>
  <c r="P80" i="7"/>
  <c r="P905" i="7"/>
  <c r="J78" i="7"/>
  <c r="J80" i="7"/>
  <c r="O80" i="7"/>
  <c r="O905" i="7"/>
  <c r="I78" i="7"/>
  <c r="I80" i="7"/>
  <c r="N80" i="7"/>
  <c r="N905" i="7"/>
  <c r="H78" i="7"/>
  <c r="H80" i="7"/>
  <c r="M80" i="7"/>
  <c r="M905" i="7"/>
  <c r="K70" i="7"/>
  <c r="K72" i="7"/>
  <c r="P72" i="7"/>
  <c r="P904" i="7"/>
  <c r="J70" i="7"/>
  <c r="J72" i="7"/>
  <c r="O72" i="7"/>
  <c r="O904" i="7"/>
  <c r="I70" i="7"/>
  <c r="I72" i="7"/>
  <c r="N72" i="7"/>
  <c r="N904" i="7"/>
  <c r="H70" i="7"/>
  <c r="H72" i="7"/>
  <c r="M72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918" i="7"/>
  <c r="E918" i="7"/>
  <c r="D918" i="7"/>
  <c r="C918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F914" i="7"/>
  <c r="E914" i="7"/>
  <c r="D914" i="7"/>
  <c r="C914" i="7"/>
  <c r="F913" i="7"/>
  <c r="E913" i="7"/>
  <c r="D913" i="7"/>
  <c r="C913" i="7"/>
  <c r="F912" i="7"/>
  <c r="E912" i="7"/>
  <c r="D912" i="7"/>
  <c r="C912" i="7"/>
  <c r="F911" i="7"/>
  <c r="E911" i="7"/>
  <c r="D911" i="7"/>
  <c r="C911" i="7"/>
  <c r="F910" i="7"/>
  <c r="E910" i="7"/>
  <c r="D910" i="7"/>
  <c r="C910" i="7"/>
  <c r="F909" i="7"/>
  <c r="E909" i="7"/>
  <c r="D909" i="7"/>
  <c r="C909" i="7"/>
  <c r="F908" i="7"/>
  <c r="E908" i="7"/>
  <c r="D908" i="7"/>
  <c r="C908" i="7"/>
  <c r="F907" i="7"/>
  <c r="E907" i="7"/>
  <c r="D907" i="7"/>
  <c r="C907" i="7"/>
  <c r="F906" i="7"/>
  <c r="E906" i="7"/>
  <c r="D906" i="7"/>
  <c r="C906" i="7"/>
  <c r="F905" i="7"/>
  <c r="E905" i="7"/>
  <c r="D905" i="7"/>
  <c r="C905" i="7"/>
  <c r="F904" i="7"/>
  <c r="E904" i="7"/>
  <c r="D904" i="7"/>
  <c r="C904" i="7"/>
  <c r="C920" i="7"/>
  <c r="D920" i="7"/>
  <c r="E920" i="7"/>
  <c r="F920" i="7"/>
  <c r="C921" i="7"/>
  <c r="D921" i="7"/>
  <c r="E921" i="7"/>
  <c r="F921" i="7"/>
  <c r="C922" i="7"/>
  <c r="D922" i="7"/>
  <c r="E922" i="7"/>
  <c r="F922" i="7"/>
  <c r="C923" i="7"/>
  <c r="D923" i="7"/>
  <c r="E923" i="7"/>
  <c r="F923" i="7"/>
  <c r="C924" i="7"/>
  <c r="D924" i="7"/>
  <c r="E924" i="7"/>
  <c r="F924" i="7"/>
  <c r="C925" i="7"/>
  <c r="D925" i="7"/>
  <c r="E925" i="7"/>
  <c r="F925" i="7"/>
  <c r="C926" i="7"/>
  <c r="D926" i="7"/>
  <c r="E926" i="7"/>
  <c r="F926" i="7"/>
  <c r="C927" i="7"/>
  <c r="D927" i="7"/>
  <c r="E927" i="7"/>
  <c r="F927" i="7"/>
  <c r="C928" i="7"/>
  <c r="D928" i="7"/>
  <c r="E928" i="7"/>
  <c r="F928" i="7"/>
  <c r="C929" i="7"/>
  <c r="D929" i="7"/>
  <c r="E929" i="7"/>
  <c r="F929" i="7"/>
  <c r="C931" i="7"/>
  <c r="D931" i="7"/>
  <c r="E931" i="7"/>
  <c r="F931" i="7"/>
  <c r="C932" i="7"/>
  <c r="D932" i="7"/>
  <c r="E932" i="7"/>
  <c r="F932" i="7"/>
  <c r="C933" i="7"/>
  <c r="D933" i="7"/>
  <c r="E933" i="7"/>
  <c r="F933" i="7"/>
  <c r="C934" i="7"/>
  <c r="D934" i="7"/>
  <c r="E934" i="7"/>
  <c r="F934" i="7"/>
  <c r="BW578" i="3"/>
  <c r="BX577" i="3"/>
  <c r="BX578" i="3"/>
  <c r="BY577" i="3"/>
  <c r="BY578" i="3"/>
  <c r="BV577" i="3"/>
  <c r="BV578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BY463" i="3"/>
  <c r="F463" i="7"/>
  <c r="F464" i="7"/>
  <c r="F860" i="7"/>
  <c r="E464" i="7"/>
  <c r="E860" i="7"/>
  <c r="D464" i="7"/>
  <c r="D860" i="7"/>
  <c r="C464" i="7"/>
  <c r="C860" i="7"/>
  <c r="F455" i="7"/>
  <c r="F859" i="7"/>
  <c r="E455" i="7"/>
  <c r="E859" i="7"/>
  <c r="D455" i="7"/>
  <c r="D859" i="7"/>
  <c r="C455" i="7"/>
  <c r="C859" i="7"/>
  <c r="F17" i="7"/>
  <c r="E17" i="7"/>
  <c r="D17" i="7"/>
  <c r="C17" i="7"/>
  <c r="F16" i="7"/>
  <c r="E16" i="7"/>
  <c r="D16" i="7"/>
  <c r="C16" i="7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W365" i="3"/>
  <c r="BX365" i="3"/>
  <c r="BY365" i="3"/>
  <c r="BV365" i="3"/>
  <c r="F391" i="7"/>
  <c r="F849" i="7"/>
  <c r="E391" i="7"/>
  <c r="E849" i="7"/>
  <c r="D391" i="7"/>
  <c r="D849" i="7"/>
  <c r="C391" i="7"/>
  <c r="C849" i="7"/>
  <c r="F381" i="7"/>
  <c r="F848" i="7"/>
  <c r="E381" i="7"/>
  <c r="E848" i="7"/>
  <c r="D381" i="7"/>
  <c r="D848" i="7"/>
  <c r="C381" i="7"/>
  <c r="C848" i="7"/>
  <c r="F370" i="7"/>
  <c r="F847" i="7"/>
  <c r="E370" i="7"/>
  <c r="E847" i="7"/>
  <c r="D370" i="7"/>
  <c r="D847" i="7"/>
  <c r="C365" i="7"/>
  <c r="C363" i="7"/>
  <c r="C364" i="7"/>
  <c r="C370" i="7"/>
  <c r="C847" i="7"/>
  <c r="F359" i="7"/>
  <c r="F846" i="7"/>
  <c r="E359" i="7"/>
  <c r="E846" i="7"/>
  <c r="D359" i="7"/>
  <c r="D846" i="7"/>
  <c r="C359" i="7"/>
  <c r="C846" i="7"/>
  <c r="F349" i="7"/>
  <c r="F845" i="7"/>
  <c r="E349" i="7"/>
  <c r="E845" i="7"/>
  <c r="D349" i="7"/>
  <c r="D845" i="7"/>
  <c r="C349" i="7"/>
  <c r="C845" i="7"/>
  <c r="F339" i="7"/>
  <c r="F844" i="7"/>
  <c r="E339" i="7"/>
  <c r="E844" i="7"/>
  <c r="D339" i="7"/>
  <c r="D844" i="7"/>
  <c r="C339" i="7"/>
  <c r="C844" i="7"/>
  <c r="F329" i="7"/>
  <c r="F843" i="7"/>
  <c r="E329" i="7"/>
  <c r="E843" i="7"/>
  <c r="D329" i="7"/>
  <c r="D843" i="7"/>
  <c r="C329" i="7"/>
  <c r="C843" i="7"/>
  <c r="F319" i="7"/>
  <c r="F842" i="7"/>
  <c r="E319" i="7"/>
  <c r="E842" i="7"/>
  <c r="D319" i="7"/>
  <c r="D842" i="7"/>
  <c r="C319" i="7"/>
  <c r="C842" i="7"/>
  <c r="BY304" i="3"/>
  <c r="F304" i="7"/>
  <c r="F309" i="7"/>
  <c r="F841" i="7"/>
  <c r="BX304" i="3"/>
  <c r="E304" i="7"/>
  <c r="E309" i="7"/>
  <c r="E841" i="7"/>
  <c r="BW304" i="3"/>
  <c r="D304" i="7"/>
  <c r="D309" i="7"/>
  <c r="D841" i="7"/>
  <c r="BV304" i="3"/>
  <c r="C304" i="7"/>
  <c r="C309" i="7"/>
  <c r="C841" i="7"/>
  <c r="F299" i="7"/>
  <c r="F840" i="7"/>
  <c r="E299" i="7"/>
  <c r="E840" i="7"/>
  <c r="D299" i="7"/>
  <c r="D840" i="7"/>
  <c r="C299" i="7"/>
  <c r="C840" i="7"/>
  <c r="F292" i="7"/>
  <c r="F839" i="7"/>
  <c r="E292" i="7"/>
  <c r="E839" i="7"/>
  <c r="D292" i="7"/>
  <c r="D839" i="7"/>
  <c r="C292" i="7"/>
  <c r="C839" i="7"/>
  <c r="F285" i="7"/>
  <c r="F838" i="7"/>
  <c r="E285" i="7"/>
  <c r="E838" i="7"/>
  <c r="D285" i="7"/>
  <c r="D838" i="7"/>
  <c r="C285" i="7"/>
  <c r="C838" i="7"/>
  <c r="F278" i="7"/>
  <c r="F837" i="7"/>
  <c r="E278" i="7"/>
  <c r="E837" i="7"/>
  <c r="D278" i="7"/>
  <c r="D837" i="7"/>
  <c r="C278" i="7"/>
  <c r="C837" i="7"/>
  <c r="BY266" i="3"/>
  <c r="F266" i="7"/>
  <c r="F271" i="7"/>
  <c r="F836" i="7"/>
  <c r="BX266" i="3"/>
  <c r="E266" i="7"/>
  <c r="E271" i="7"/>
  <c r="E836" i="7"/>
  <c r="BW266" i="3"/>
  <c r="D266" i="7"/>
  <c r="D271" i="7"/>
  <c r="D836" i="7"/>
  <c r="BV266" i="3"/>
  <c r="C266" i="7"/>
  <c r="C271" i="7"/>
  <c r="C836" i="7"/>
  <c r="F264" i="7"/>
  <c r="F835" i="7"/>
  <c r="E264" i="7"/>
  <c r="E835" i="7"/>
  <c r="D264" i="7"/>
  <c r="D835" i="7"/>
  <c r="C264" i="7"/>
  <c r="C835" i="7"/>
  <c r="F257" i="7"/>
  <c r="F834" i="7"/>
  <c r="E257" i="7"/>
  <c r="E834" i="7"/>
  <c r="D257" i="7"/>
  <c r="D834" i="7"/>
  <c r="C257" i="7"/>
  <c r="C834" i="7"/>
  <c r="F250" i="7"/>
  <c r="F833" i="7"/>
  <c r="E250" i="7"/>
  <c r="E833" i="7"/>
  <c r="D250" i="7"/>
  <c r="D833" i="7"/>
  <c r="C250" i="7"/>
  <c r="C833" i="7"/>
  <c r="BY238" i="3"/>
  <c r="F238" i="7"/>
  <c r="F243" i="7"/>
  <c r="F832" i="7"/>
  <c r="BX238" i="3"/>
  <c r="E238" i="7"/>
  <c r="E243" i="7"/>
  <c r="E832" i="7"/>
  <c r="BW238" i="3"/>
  <c r="D238" i="7"/>
  <c r="D243" i="7"/>
  <c r="D832" i="7"/>
  <c r="BV238" i="3"/>
  <c r="C238" i="7"/>
  <c r="C243" i="7"/>
  <c r="C832" i="7"/>
  <c r="F831" i="7"/>
  <c r="E831" i="7"/>
  <c r="D831" i="7"/>
  <c r="C831" i="7"/>
  <c r="F830" i="7"/>
  <c r="E830" i="7"/>
  <c r="D830" i="7"/>
  <c r="C830" i="7"/>
  <c r="O2" i="7"/>
  <c r="C180" i="7"/>
  <c r="BX180" i="3"/>
  <c r="D183" i="7"/>
  <c r="E183" i="7"/>
  <c r="F183" i="7"/>
  <c r="C183" i="7"/>
  <c r="D800" i="7"/>
  <c r="E800" i="7"/>
  <c r="F800" i="7"/>
  <c r="C800" i="7"/>
  <c r="C995" i="7"/>
  <c r="BV580" i="3"/>
  <c r="BW580" i="3"/>
  <c r="BY580" i="3"/>
  <c r="BX580" i="3"/>
  <c r="BX989" i="3"/>
  <c r="E575" i="7"/>
  <c r="E579" i="7"/>
  <c r="E580" i="7"/>
  <c r="E989" i="7"/>
  <c r="C475" i="7"/>
  <c r="D475" i="7"/>
  <c r="F475" i="7"/>
  <c r="E475" i="7"/>
  <c r="BX988" i="3"/>
  <c r="K475" i="7"/>
  <c r="P475" i="7"/>
  <c r="H54" i="8"/>
  <c r="K484" i="7"/>
  <c r="P484" i="7"/>
  <c r="H50" i="8"/>
  <c r="K493" i="7"/>
  <c r="P493" i="7"/>
  <c r="H51" i="8"/>
  <c r="K502" i="7"/>
  <c r="P502" i="7"/>
  <c r="H61" i="8"/>
  <c r="K508" i="7"/>
  <c r="P508" i="7"/>
  <c r="H59" i="8"/>
  <c r="K586" i="7"/>
  <c r="P586" i="7"/>
  <c r="H60" i="8"/>
  <c r="K592" i="7"/>
  <c r="P592" i="7"/>
  <c r="P988" i="7"/>
  <c r="K514" i="7"/>
  <c r="P514" i="7"/>
  <c r="K520" i="7"/>
  <c r="P520" i="7"/>
  <c r="H44" i="8"/>
  <c r="K526" i="7"/>
  <c r="P526" i="7"/>
  <c r="K532" i="7"/>
  <c r="P532" i="7"/>
  <c r="H46" i="8"/>
  <c r="K538" i="7"/>
  <c r="P538" i="7"/>
  <c r="K544" i="7"/>
  <c r="P544" i="7"/>
  <c r="K550" i="7"/>
  <c r="P550" i="7"/>
  <c r="H49" i="8"/>
  <c r="K556" i="7"/>
  <c r="P556" i="7"/>
  <c r="K562" i="7"/>
  <c r="P562" i="7"/>
  <c r="K568" i="7"/>
  <c r="P568" i="7"/>
  <c r="H57" i="8"/>
  <c r="K574" i="7"/>
  <c r="P574" i="7"/>
  <c r="H58" i="8"/>
  <c r="K580" i="7"/>
  <c r="P580" i="7"/>
  <c r="K605" i="7"/>
  <c r="P605" i="7"/>
  <c r="K611" i="7"/>
  <c r="P611" i="7"/>
  <c r="K623" i="7"/>
  <c r="P623" i="7"/>
  <c r="B71" i="8"/>
  <c r="G71" i="8"/>
  <c r="K772" i="7"/>
  <c r="P772" i="7"/>
  <c r="B72" i="8"/>
  <c r="G72" i="8"/>
  <c r="K773" i="7"/>
  <c r="P773" i="7"/>
  <c r="P989" i="7"/>
  <c r="K599" i="7"/>
  <c r="P599" i="7"/>
  <c r="K617" i="7"/>
  <c r="P617" i="7"/>
  <c r="K629" i="7"/>
  <c r="P629" i="7"/>
  <c r="K635" i="7"/>
  <c r="P635" i="7"/>
  <c r="P990" i="7"/>
  <c r="K642" i="7"/>
  <c r="P642" i="7"/>
  <c r="P991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K781" i="7"/>
  <c r="P781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4" i="7"/>
  <c r="B94" i="8"/>
  <c r="G94" i="8"/>
  <c r="K800" i="7"/>
  <c r="P800" i="7"/>
  <c r="B93" i="8"/>
  <c r="G93" i="8"/>
  <c r="K799" i="7"/>
  <c r="P799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P999" i="7"/>
  <c r="K204" i="7"/>
  <c r="P204" i="7"/>
  <c r="P925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F25" i="8"/>
  <c r="K267" i="7"/>
  <c r="K269" i="7"/>
  <c r="P269" i="7"/>
  <c r="P936" i="7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F28" i="8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K737" i="7"/>
  <c r="P737" i="7"/>
  <c r="P970" i="7"/>
  <c r="K732" i="7"/>
  <c r="P732" i="7"/>
  <c r="P972" i="7"/>
  <c r="F36" i="8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P985" i="7"/>
  <c r="P1002" i="7"/>
  <c r="J475" i="7"/>
  <c r="O475" i="7"/>
  <c r="J484" i="7"/>
  <c r="O484" i="7"/>
  <c r="J493" i="7"/>
  <c r="O493" i="7"/>
  <c r="J502" i="7"/>
  <c r="O502" i="7"/>
  <c r="J508" i="7"/>
  <c r="O508" i="7"/>
  <c r="J586" i="7"/>
  <c r="O586" i="7"/>
  <c r="J592" i="7"/>
  <c r="O592" i="7"/>
  <c r="O988" i="7"/>
  <c r="J580" i="7"/>
  <c r="O580" i="7"/>
  <c r="J514" i="7"/>
  <c r="O514" i="7"/>
  <c r="J520" i="7"/>
  <c r="O520" i="7"/>
  <c r="J526" i="7"/>
  <c r="O526" i="7"/>
  <c r="J532" i="7"/>
  <c r="O532" i="7"/>
  <c r="J538" i="7"/>
  <c r="O538" i="7"/>
  <c r="J544" i="7"/>
  <c r="O544" i="7"/>
  <c r="J550" i="7"/>
  <c r="O550" i="7"/>
  <c r="J556" i="7"/>
  <c r="O556" i="7"/>
  <c r="J562" i="7"/>
  <c r="O562" i="7"/>
  <c r="J568" i="7"/>
  <c r="O568" i="7"/>
  <c r="J574" i="7"/>
  <c r="O574" i="7"/>
  <c r="J605" i="7"/>
  <c r="O605" i="7"/>
  <c r="J611" i="7"/>
  <c r="O611" i="7"/>
  <c r="J623" i="7"/>
  <c r="O623" i="7"/>
  <c r="J772" i="7"/>
  <c r="O772" i="7"/>
  <c r="J773" i="7"/>
  <c r="O773" i="7"/>
  <c r="O989" i="7"/>
  <c r="J599" i="7"/>
  <c r="O599" i="7"/>
  <c r="J617" i="7"/>
  <c r="O617" i="7"/>
  <c r="J629" i="7"/>
  <c r="O629" i="7"/>
  <c r="J635" i="7"/>
  <c r="O635" i="7"/>
  <c r="O990" i="7"/>
  <c r="J642" i="7"/>
  <c r="O642" i="7"/>
  <c r="O991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J781" i="7"/>
  <c r="O781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4" i="7"/>
  <c r="J800" i="7"/>
  <c r="O800" i="7"/>
  <c r="J799" i="7"/>
  <c r="O799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O999" i="7"/>
  <c r="J204" i="7"/>
  <c r="O204" i="7"/>
  <c r="O925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E25" i="8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E28" i="8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J737" i="7"/>
  <c r="O737" i="7"/>
  <c r="O970" i="7"/>
  <c r="J732" i="7"/>
  <c r="O732" i="7"/>
  <c r="O972" i="7"/>
  <c r="E36" i="8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O985" i="7"/>
  <c r="O1002" i="7"/>
  <c r="I475" i="7"/>
  <c r="N475" i="7"/>
  <c r="I484" i="7"/>
  <c r="N484" i="7"/>
  <c r="I493" i="7"/>
  <c r="N493" i="7"/>
  <c r="I502" i="7"/>
  <c r="N502" i="7"/>
  <c r="I508" i="7"/>
  <c r="N508" i="7"/>
  <c r="I586" i="7"/>
  <c r="N586" i="7"/>
  <c r="I592" i="7"/>
  <c r="N592" i="7"/>
  <c r="N98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605" i="7"/>
  <c r="N605" i="7"/>
  <c r="I611" i="7"/>
  <c r="N611" i="7"/>
  <c r="I623" i="7"/>
  <c r="N623" i="7"/>
  <c r="I772" i="7"/>
  <c r="N772" i="7"/>
  <c r="I773" i="7"/>
  <c r="N773" i="7"/>
  <c r="N989" i="7"/>
  <c r="I599" i="7"/>
  <c r="N599" i="7"/>
  <c r="I617" i="7"/>
  <c r="N617" i="7"/>
  <c r="I629" i="7"/>
  <c r="N629" i="7"/>
  <c r="I635" i="7"/>
  <c r="N635" i="7"/>
  <c r="N990" i="7"/>
  <c r="I642" i="7"/>
  <c r="N642" i="7"/>
  <c r="N991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I781" i="7"/>
  <c r="N781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4" i="7"/>
  <c r="I800" i="7"/>
  <c r="N800" i="7"/>
  <c r="I799" i="7"/>
  <c r="N799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N999" i="7"/>
  <c r="I204" i="7"/>
  <c r="N204" i="7"/>
  <c r="N925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D25" i="8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D28" i="8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D36" i="8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I725" i="7"/>
  <c r="I727" i="7"/>
  <c r="N727" i="7"/>
  <c r="N983" i="7"/>
  <c r="N985" i="7"/>
  <c r="N1002" i="7"/>
  <c r="H475" i="7"/>
  <c r="M475" i="7"/>
  <c r="H484" i="7"/>
  <c r="M484" i="7"/>
  <c r="H493" i="7"/>
  <c r="M493" i="7"/>
  <c r="H502" i="7"/>
  <c r="M502" i="7"/>
  <c r="H508" i="7"/>
  <c r="M508" i="7"/>
  <c r="H586" i="7"/>
  <c r="M586" i="7"/>
  <c r="H592" i="7"/>
  <c r="M592" i="7"/>
  <c r="M98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605" i="7"/>
  <c r="M605" i="7"/>
  <c r="H611" i="7"/>
  <c r="M611" i="7"/>
  <c r="H623" i="7"/>
  <c r="M623" i="7"/>
  <c r="H772" i="7"/>
  <c r="M772" i="7"/>
  <c r="H773" i="7"/>
  <c r="M773" i="7"/>
  <c r="M989" i="7"/>
  <c r="H599" i="7"/>
  <c r="M599" i="7"/>
  <c r="H617" i="7"/>
  <c r="M617" i="7"/>
  <c r="H629" i="7"/>
  <c r="M629" i="7"/>
  <c r="H635" i="7"/>
  <c r="M635" i="7"/>
  <c r="M990" i="7"/>
  <c r="H642" i="7"/>
  <c r="M642" i="7"/>
  <c r="M991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H781" i="7"/>
  <c r="M781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4" i="7"/>
  <c r="H800" i="7"/>
  <c r="M800" i="7"/>
  <c r="H799" i="7"/>
  <c r="M799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M999" i="7"/>
  <c r="H204" i="7"/>
  <c r="M204" i="7"/>
  <c r="M925" i="7"/>
  <c r="C17" i="8"/>
  <c r="C18" i="8"/>
  <c r="H205" i="7"/>
  <c r="H207" i="7"/>
  <c r="M207" i="7"/>
  <c r="M926" i="7"/>
  <c r="H366" i="7"/>
  <c r="H368" i="7"/>
  <c r="M368" i="7"/>
  <c r="M947" i="7"/>
  <c r="H187" i="7"/>
  <c r="H189" i="7"/>
  <c r="M189" i="7"/>
  <c r="M921" i="7"/>
  <c r="H198" i="7"/>
  <c r="H200" i="7"/>
  <c r="M200" i="7"/>
  <c r="M924" i="7"/>
  <c r="C23" i="8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C25" i="8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77" i="7"/>
  <c r="H379" i="7"/>
  <c r="M379" i="7"/>
  <c r="M948" i="7"/>
  <c r="C28" i="8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36" i="8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C32" i="8"/>
  <c r="H725" i="7"/>
  <c r="H727" i="7"/>
  <c r="M727" i="7"/>
  <c r="M983" i="7"/>
  <c r="M985" i="7"/>
  <c r="M1002" i="7"/>
  <c r="B85" i="8"/>
  <c r="G85" i="8"/>
  <c r="K808" i="7"/>
  <c r="P808" i="7"/>
  <c r="P1001" i="7"/>
  <c r="J808" i="7"/>
  <c r="O808" i="7"/>
  <c r="O1001" i="7"/>
  <c r="I808" i="7"/>
  <c r="N808" i="7"/>
  <c r="N1001" i="7"/>
  <c r="H808" i="7"/>
  <c r="M808" i="7"/>
  <c r="M1001" i="7"/>
  <c r="B84" i="8"/>
  <c r="G84" i="8"/>
  <c r="K807" i="7"/>
  <c r="P807" i="7"/>
  <c r="P1000" i="7"/>
  <c r="J807" i="7"/>
  <c r="O807" i="7"/>
  <c r="O1000" i="7"/>
  <c r="I807" i="7"/>
  <c r="N807" i="7"/>
  <c r="N1000" i="7"/>
  <c r="H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21" i="7"/>
  <c r="K924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21" i="7"/>
  <c r="J924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21" i="7"/>
  <c r="I924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21" i="7"/>
  <c r="H924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K1001" i="7"/>
  <c r="J1001" i="7"/>
  <c r="I1001" i="7"/>
  <c r="H1001" i="7"/>
  <c r="K1000" i="7"/>
  <c r="J1000" i="7"/>
  <c r="I1000" i="7"/>
  <c r="H1000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204" i="7"/>
  <c r="F115" i="7"/>
  <c r="F985" i="7"/>
  <c r="F1002" i="7"/>
  <c r="E988" i="7"/>
  <c r="E990" i="7"/>
  <c r="E991" i="7"/>
  <c r="E992" i="7"/>
  <c r="E993" i="7"/>
  <c r="E994" i="7"/>
  <c r="E995" i="7"/>
  <c r="E996" i="7"/>
  <c r="E997" i="7"/>
  <c r="E998" i="7"/>
  <c r="E999" i="7"/>
  <c r="E204" i="7"/>
  <c r="E115" i="7"/>
  <c r="E985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204" i="7"/>
  <c r="D115" i="7"/>
  <c r="D985" i="7"/>
  <c r="D1002" i="7"/>
  <c r="C988" i="7"/>
  <c r="C989" i="7"/>
  <c r="C990" i="7"/>
  <c r="C991" i="7"/>
  <c r="C992" i="7"/>
  <c r="C993" i="7"/>
  <c r="C994" i="7"/>
  <c r="C996" i="7"/>
  <c r="C997" i="7"/>
  <c r="C998" i="7"/>
  <c r="C999" i="7"/>
  <c r="C204" i="7"/>
  <c r="C115" i="7"/>
  <c r="C985" i="7"/>
  <c r="C1002" i="7"/>
  <c r="F1001" i="7"/>
  <c r="E1001" i="7"/>
  <c r="D1001" i="7"/>
  <c r="C1001" i="7"/>
  <c r="F1000" i="7"/>
  <c r="E1000" i="7"/>
  <c r="D1000" i="7"/>
  <c r="C1000" i="7"/>
  <c r="K183" i="7"/>
  <c r="P183" i="7"/>
  <c r="K180" i="7"/>
  <c r="P180" i="7"/>
  <c r="K177" i="7"/>
  <c r="P177" i="7"/>
  <c r="P828" i="7"/>
  <c r="J183" i="7"/>
  <c r="O183" i="7"/>
  <c r="J180" i="7"/>
  <c r="O180" i="7"/>
  <c r="J177" i="7"/>
  <c r="O177" i="7"/>
  <c r="O828" i="7"/>
  <c r="I183" i="7"/>
  <c r="N183" i="7"/>
  <c r="I180" i="7"/>
  <c r="N180" i="7"/>
  <c r="I177" i="7"/>
  <c r="N177" i="7"/>
  <c r="N828" i="7"/>
  <c r="H183" i="7"/>
  <c r="M183" i="7"/>
  <c r="H180" i="7"/>
  <c r="M180" i="7"/>
  <c r="H177" i="7"/>
  <c r="M177" i="7"/>
  <c r="M828" i="7"/>
  <c r="K173" i="7"/>
  <c r="P173" i="7"/>
  <c r="P827" i="7"/>
  <c r="J173" i="7"/>
  <c r="O173" i="7"/>
  <c r="O827" i="7"/>
  <c r="I173" i="7"/>
  <c r="N173" i="7"/>
  <c r="N827" i="7"/>
  <c r="H173" i="7"/>
  <c r="M173" i="7"/>
  <c r="M827" i="7"/>
  <c r="K172" i="7"/>
  <c r="P172" i="7"/>
  <c r="P826" i="7"/>
  <c r="J172" i="7"/>
  <c r="O172" i="7"/>
  <c r="O826" i="7"/>
  <c r="I172" i="7"/>
  <c r="N172" i="7"/>
  <c r="N826" i="7"/>
  <c r="H172" i="7"/>
  <c r="M172" i="7"/>
  <c r="M826" i="7"/>
  <c r="K145" i="7"/>
  <c r="P145" i="7"/>
  <c r="P825" i="7"/>
  <c r="J145" i="7"/>
  <c r="O145" i="7"/>
  <c r="O825" i="7"/>
  <c r="I145" i="7"/>
  <c r="N145" i="7"/>
  <c r="N825" i="7"/>
  <c r="H145" i="7"/>
  <c r="M145" i="7"/>
  <c r="M825" i="7"/>
  <c r="K144" i="7"/>
  <c r="P144" i="7"/>
  <c r="P824" i="7"/>
  <c r="J144" i="7"/>
  <c r="O144" i="7"/>
  <c r="O824" i="7"/>
  <c r="I144" i="7"/>
  <c r="N144" i="7"/>
  <c r="N824" i="7"/>
  <c r="H144" i="7"/>
  <c r="M14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K90" i="7"/>
  <c r="P90" i="7"/>
  <c r="P821" i="7"/>
  <c r="J90" i="7"/>
  <c r="O90" i="7"/>
  <c r="O821" i="7"/>
  <c r="I90" i="7"/>
  <c r="N90" i="7"/>
  <c r="N821" i="7"/>
  <c r="H90" i="7"/>
  <c r="M90" i="7"/>
  <c r="M821" i="7"/>
  <c r="K89" i="7"/>
  <c r="P89" i="7"/>
  <c r="P820" i="7"/>
  <c r="J89" i="7"/>
  <c r="O89" i="7"/>
  <c r="O820" i="7"/>
  <c r="I89" i="7"/>
  <c r="N89" i="7"/>
  <c r="N820" i="7"/>
  <c r="H89" i="7"/>
  <c r="M89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180" i="7"/>
  <c r="F177" i="7"/>
  <c r="F828" i="7"/>
  <c r="E180" i="7"/>
  <c r="E177" i="7"/>
  <c r="E828" i="7"/>
  <c r="D180" i="7"/>
  <c r="D177" i="7"/>
  <c r="D828" i="7"/>
  <c r="C177" i="7"/>
  <c r="C828" i="7"/>
  <c r="F173" i="7"/>
  <c r="F827" i="7"/>
  <c r="E173" i="7"/>
  <c r="E827" i="7"/>
  <c r="D173" i="7"/>
  <c r="D827" i="7"/>
  <c r="C173" i="7"/>
  <c r="C827" i="7"/>
  <c r="F172" i="7"/>
  <c r="F826" i="7"/>
  <c r="E172" i="7"/>
  <c r="E826" i="7"/>
  <c r="D172" i="7"/>
  <c r="D826" i="7"/>
  <c r="C172" i="7"/>
  <c r="C826" i="7"/>
  <c r="F145" i="7"/>
  <c r="F825" i="7"/>
  <c r="E145" i="7"/>
  <c r="E825" i="7"/>
  <c r="D145" i="7"/>
  <c r="D825" i="7"/>
  <c r="C145" i="7"/>
  <c r="C825" i="7"/>
  <c r="F144" i="7"/>
  <c r="F824" i="7"/>
  <c r="E144" i="7"/>
  <c r="E824" i="7"/>
  <c r="D144" i="7"/>
  <c r="D824" i="7"/>
  <c r="C144" i="7"/>
  <c r="C824" i="7"/>
  <c r="F117" i="7"/>
  <c r="F823" i="7"/>
  <c r="E117" i="7"/>
  <c r="E823" i="7"/>
  <c r="D117" i="7"/>
  <c r="D823" i="7"/>
  <c r="C117" i="7"/>
  <c r="C823" i="7"/>
  <c r="F116" i="7"/>
  <c r="F822" i="7"/>
  <c r="E116" i="7"/>
  <c r="E822" i="7"/>
  <c r="D116" i="7"/>
  <c r="D822" i="7"/>
  <c r="C116" i="7"/>
  <c r="C822" i="7"/>
  <c r="F90" i="7"/>
  <c r="F821" i="7"/>
  <c r="E90" i="7"/>
  <c r="E821" i="7"/>
  <c r="D90" i="7"/>
  <c r="D821" i="7"/>
  <c r="C90" i="7"/>
  <c r="C821" i="7"/>
  <c r="F89" i="7"/>
  <c r="F820" i="7"/>
  <c r="E89" i="7"/>
  <c r="E820" i="7"/>
  <c r="D89" i="7"/>
  <c r="D820" i="7"/>
  <c r="C89" i="7"/>
  <c r="C820" i="7"/>
  <c r="BV1000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V996" i="3"/>
  <c r="BW995" i="3"/>
  <c r="BX995" i="3"/>
  <c r="BY995" i="3"/>
  <c r="BV995" i="3"/>
  <c r="BV994" i="3"/>
  <c r="BW994" i="3"/>
  <c r="BX994" i="3"/>
  <c r="BY994" i="3"/>
  <c r="BW992" i="3"/>
  <c r="BX992" i="3"/>
  <c r="BY992" i="3"/>
  <c r="BW989" i="3"/>
  <c r="BY989" i="3"/>
  <c r="BV989" i="3"/>
  <c r="BV992" i="3"/>
  <c r="BW988" i="3"/>
  <c r="BY988" i="3"/>
  <c r="BV988" i="3"/>
  <c r="BW877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7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7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84" i="3"/>
  <c r="BW878" i="3"/>
  <c r="BW590" i="3"/>
  <c r="BW879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84" i="3"/>
  <c r="BX878" i="3"/>
  <c r="BX590" i="3"/>
  <c r="BX879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84" i="3"/>
  <c r="BY878" i="3"/>
  <c r="BY590" i="3"/>
  <c r="BY879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G303" i="3"/>
  <c r="G304" i="3"/>
  <c r="G309" i="3"/>
  <c r="G84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39" i="3"/>
  <c r="G844" i="3"/>
  <c r="G11" i="3"/>
  <c r="B238" i="3"/>
  <c r="B243" i="3"/>
  <c r="B832" i="3"/>
  <c r="B304" i="3"/>
  <c r="B309" i="3"/>
  <c r="B841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39" i="3"/>
  <c r="B844" i="3"/>
  <c r="B11" i="3"/>
  <c r="BE26" i="3"/>
  <c r="BY179" i="4"/>
  <c r="V26" i="3"/>
  <c r="U14" i="4"/>
  <c r="U44" i="4"/>
  <c r="U63" i="4"/>
  <c r="U708" i="3"/>
  <c r="U965" i="3"/>
  <c r="U101" i="4"/>
  <c r="U120" i="4"/>
  <c r="U714" i="3"/>
  <c r="U966" i="3"/>
  <c r="U24" i="3"/>
  <c r="AA21" i="3"/>
  <c r="AA23" i="3"/>
  <c r="AA179" i="4"/>
  <c r="AA210" i="4"/>
  <c r="AA755" i="3"/>
  <c r="AA973" i="3"/>
  <c r="AA26" i="3"/>
  <c r="AB27" i="3"/>
  <c r="AB28" i="3"/>
  <c r="AB29" i="3"/>
  <c r="AB30" i="3"/>
  <c r="AB32" i="3"/>
  <c r="AB33" i="3"/>
  <c r="AB34" i="3"/>
  <c r="AB35" i="3"/>
  <c r="AB36" i="3"/>
  <c r="AB37" i="3"/>
  <c r="AB38" i="3"/>
  <c r="AB39" i="3"/>
  <c r="AB40" i="3"/>
  <c r="AB41" i="3"/>
  <c r="AB31" i="3"/>
  <c r="AB20" i="3"/>
  <c r="AB42" i="3"/>
  <c r="AB43" i="3"/>
  <c r="AM23" i="3"/>
  <c r="D21" i="3"/>
  <c r="D26" i="4"/>
  <c r="D63" i="4"/>
  <c r="D708" i="3"/>
  <c r="D965" i="3"/>
  <c r="D24" i="3"/>
  <c r="D209" i="4"/>
  <c r="D210" i="4"/>
  <c r="D755" i="3"/>
  <c r="D973" i="3"/>
  <c r="D26" i="3"/>
  <c r="C26" i="3"/>
  <c r="C30" i="3"/>
  <c r="C29" i="3"/>
  <c r="C27" i="3"/>
  <c r="C83" i="4"/>
  <c r="C120" i="4"/>
  <c r="C714" i="3"/>
  <c r="C966" i="3"/>
  <c r="C32" i="4"/>
  <c r="C63" i="4"/>
  <c r="C708" i="3"/>
  <c r="C965" i="3"/>
  <c r="C24" i="3"/>
  <c r="C21" i="3"/>
  <c r="E21" i="3"/>
  <c r="F21" i="3"/>
  <c r="E167" i="4"/>
  <c r="E185" i="4"/>
  <c r="E210" i="4"/>
  <c r="E755" i="3"/>
  <c r="E973" i="3"/>
  <c r="E26" i="3"/>
  <c r="F26" i="3"/>
  <c r="E30" i="3"/>
  <c r="G23" i="3"/>
  <c r="G14" i="4"/>
  <c r="G26" i="4"/>
  <c r="G32" i="4"/>
  <c r="G63" i="4"/>
  <c r="G708" i="3"/>
  <c r="G965" i="3"/>
  <c r="G24" i="3"/>
  <c r="G30" i="3"/>
  <c r="G26" i="3"/>
  <c r="G20" i="3"/>
  <c r="G43" i="3"/>
  <c r="H727" i="3"/>
  <c r="H983" i="3"/>
  <c r="H29" i="3"/>
  <c r="H32" i="4"/>
  <c r="H63" i="4"/>
  <c r="H708" i="3"/>
  <c r="H965" i="3"/>
  <c r="H24" i="3"/>
  <c r="H20" i="3"/>
  <c r="H43" i="3"/>
  <c r="J179" i="4"/>
  <c r="J185" i="4"/>
  <c r="J210" i="4"/>
  <c r="J755" i="3"/>
  <c r="J973" i="3"/>
  <c r="J26" i="3"/>
  <c r="J30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46" i="3"/>
  <c r="BX46" i="3"/>
  <c r="BW46" i="3"/>
  <c r="BV46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C299" i="3"/>
  <c r="D299" i="3"/>
  <c r="E299" i="3"/>
  <c r="F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C292" i="3"/>
  <c r="D292" i="3"/>
  <c r="E292" i="3"/>
  <c r="F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C285" i="3"/>
  <c r="D285" i="3"/>
  <c r="E285" i="3"/>
  <c r="F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97" i="4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D641" i="7"/>
  <c r="D638" i="7"/>
  <c r="I638" i="7"/>
  <c r="K638" i="7"/>
  <c r="E46" i="7"/>
  <c r="J46" i="7"/>
  <c r="E637" i="7"/>
  <c r="J638" i="7"/>
  <c r="D46" i="7"/>
  <c r="I46" i="7"/>
  <c r="D637" i="7"/>
  <c r="C46" i="7"/>
  <c r="H46" i="7"/>
  <c r="C637" i="7"/>
  <c r="H638" i="7"/>
  <c r="Q635" i="7"/>
  <c r="D634" i="7"/>
  <c r="Q629" i="7"/>
  <c r="D628" i="7"/>
  <c r="Q623" i="7"/>
  <c r="D622" i="7"/>
  <c r="Q617" i="7"/>
  <c r="D616" i="7"/>
  <c r="Q611" i="7"/>
  <c r="D610" i="7"/>
  <c r="Q605" i="7"/>
  <c r="D604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7" i="3"/>
  <c r="G324" i="3"/>
  <c r="G314" i="3"/>
  <c r="G307" i="3"/>
  <c r="G294" i="3"/>
  <c r="G287" i="3"/>
  <c r="G280" i="3"/>
  <c r="G273" i="3"/>
  <c r="G278" i="3"/>
  <c r="G276" i="3"/>
  <c r="G266" i="3"/>
  <c r="G271" i="3"/>
  <c r="G269" i="3"/>
  <c r="G259" i="3"/>
  <c r="G262" i="3"/>
  <c r="G252" i="3"/>
  <c r="G255" i="3"/>
  <c r="G245" i="3"/>
  <c r="G248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BJ633" i="3"/>
  <c r="BK633" i="3"/>
  <c r="BL633" i="3"/>
  <c r="BM633" i="3"/>
  <c r="BN633" i="3"/>
  <c r="BO633" i="3"/>
  <c r="BP633" i="3"/>
  <c r="BQ633" i="3"/>
  <c r="BR633" i="3"/>
  <c r="BS633" i="3"/>
  <c r="BT633" i="3"/>
  <c r="B633" i="3"/>
  <c r="H633" i="3"/>
  <c r="I633" i="3"/>
  <c r="K633" i="3"/>
  <c r="L633" i="3"/>
  <c r="M633" i="3"/>
  <c r="N633" i="3"/>
  <c r="O633" i="3"/>
  <c r="P633" i="3"/>
  <c r="Q633" i="3"/>
  <c r="R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BH627" i="3"/>
  <c r="BJ626" i="3"/>
  <c r="BJ627" i="3"/>
  <c r="BK627" i="3"/>
  <c r="BM627" i="3"/>
  <c r="BN627" i="3"/>
  <c r="BO627" i="3"/>
  <c r="BP627" i="3"/>
  <c r="BQ627" i="3"/>
  <c r="BR627" i="3"/>
  <c r="BS627" i="3"/>
  <c r="BT627" i="3"/>
  <c r="B627" i="3"/>
  <c r="G627" i="3"/>
  <c r="H627" i="3"/>
  <c r="I627" i="3"/>
  <c r="K627" i="3"/>
  <c r="L627" i="3"/>
  <c r="M627" i="3"/>
  <c r="N627" i="3"/>
  <c r="O627" i="3"/>
  <c r="P627" i="3"/>
  <c r="Q627" i="3"/>
  <c r="R627" i="3"/>
  <c r="CR627" i="3"/>
  <c r="CN627" i="3"/>
  <c r="CJ627" i="3"/>
  <c r="CF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T621" i="3"/>
  <c r="AA621" i="3"/>
  <c r="AC621" i="3"/>
  <c r="AD621" i="3"/>
  <c r="AE621" i="3"/>
  <c r="AF621" i="3"/>
  <c r="AG621" i="3"/>
  <c r="AH621" i="3"/>
  <c r="AI621" i="3"/>
  <c r="AJ621" i="3"/>
  <c r="BH621" i="3"/>
  <c r="BJ621" i="3"/>
  <c r="BK621" i="3"/>
  <c r="BM621" i="3"/>
  <c r="BN621" i="3"/>
  <c r="BO621" i="3"/>
  <c r="BP621" i="3"/>
  <c r="BQ621" i="3"/>
  <c r="BR621" i="3"/>
  <c r="BS621" i="3"/>
  <c r="BT621" i="3"/>
  <c r="B621" i="3"/>
  <c r="H621" i="3"/>
  <c r="I621" i="3"/>
  <c r="K621" i="3"/>
  <c r="L621" i="3"/>
  <c r="M621" i="3"/>
  <c r="N621" i="3"/>
  <c r="O621" i="3"/>
  <c r="P621" i="3"/>
  <c r="Q621" i="3"/>
  <c r="R621" i="3"/>
  <c r="CP621" i="3"/>
  <c r="CL621" i="3"/>
  <c r="CT621" i="3"/>
  <c r="CD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BJ615" i="3"/>
  <c r="BK615" i="3"/>
  <c r="BM615" i="3"/>
  <c r="BN615" i="3"/>
  <c r="BO615" i="3"/>
  <c r="BP615" i="3"/>
  <c r="BQ615" i="3"/>
  <c r="BR615" i="3"/>
  <c r="BS615" i="3"/>
  <c r="BT615" i="3"/>
  <c r="B615" i="3"/>
  <c r="H615" i="3"/>
  <c r="I615" i="3"/>
  <c r="K615" i="3"/>
  <c r="L615" i="3"/>
  <c r="M615" i="3"/>
  <c r="N615" i="3"/>
  <c r="O615" i="3"/>
  <c r="P615" i="3"/>
  <c r="Q615" i="3"/>
  <c r="R615" i="3"/>
  <c r="CH615" i="3"/>
  <c r="CT615" i="3"/>
  <c r="CL615" i="3"/>
  <c r="CD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T608" i="3"/>
  <c r="T609" i="3"/>
  <c r="AA609" i="3"/>
  <c r="AC609" i="3"/>
  <c r="AD609" i="3"/>
  <c r="AE609" i="3"/>
  <c r="AF609" i="3"/>
  <c r="AG609" i="3"/>
  <c r="AH609" i="3"/>
  <c r="AI609" i="3"/>
  <c r="AJ609" i="3"/>
  <c r="BH609" i="3"/>
  <c r="BJ609" i="3"/>
  <c r="BK608" i="3"/>
  <c r="BK609" i="3"/>
  <c r="BM609" i="3"/>
  <c r="BN609" i="3"/>
  <c r="BO609" i="3"/>
  <c r="BP609" i="3"/>
  <c r="BQ609" i="3"/>
  <c r="BR609" i="3"/>
  <c r="BS609" i="3"/>
  <c r="BT609" i="3"/>
  <c r="B609" i="3"/>
  <c r="H609" i="3"/>
  <c r="I609" i="3"/>
  <c r="K609" i="3"/>
  <c r="L609" i="3"/>
  <c r="M609" i="3"/>
  <c r="N609" i="3"/>
  <c r="O609" i="3"/>
  <c r="P609" i="3"/>
  <c r="Q609" i="3"/>
  <c r="R609" i="3"/>
  <c r="CL609" i="3"/>
  <c r="CT609" i="3"/>
  <c r="CD609" i="3"/>
  <c r="BJ608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BH603" i="3"/>
  <c r="BJ602" i="3"/>
  <c r="BJ603" i="3"/>
  <c r="BK603" i="3"/>
  <c r="BM603" i="3"/>
  <c r="BN603" i="3"/>
  <c r="BO603" i="3"/>
  <c r="BP603" i="3"/>
  <c r="BQ603" i="3"/>
  <c r="BR603" i="3"/>
  <c r="BS603" i="3"/>
  <c r="BT603" i="3"/>
  <c r="B603" i="3"/>
  <c r="G603" i="3"/>
  <c r="H603" i="3"/>
  <c r="I602" i="3"/>
  <c r="I603" i="3"/>
  <c r="K603" i="3"/>
  <c r="L603" i="3"/>
  <c r="M603" i="3"/>
  <c r="N603" i="3"/>
  <c r="O603" i="3"/>
  <c r="P603" i="3"/>
  <c r="Q603" i="3"/>
  <c r="R603" i="3"/>
  <c r="CH603" i="3"/>
  <c r="CL603" i="3"/>
  <c r="CT603" i="3"/>
  <c r="CD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J464" i="3"/>
  <c r="BK464" i="3"/>
  <c r="BM464" i="3"/>
  <c r="BN464" i="3"/>
  <c r="BO464" i="3"/>
  <c r="BP464" i="3"/>
  <c r="BQ464" i="3"/>
  <c r="BR464" i="3"/>
  <c r="BS464" i="3"/>
  <c r="BT464" i="3"/>
  <c r="B464" i="3"/>
  <c r="H464" i="3"/>
  <c r="I464" i="3"/>
  <c r="K464" i="3"/>
  <c r="L464" i="3"/>
  <c r="M464" i="3"/>
  <c r="N464" i="3"/>
  <c r="O464" i="3"/>
  <c r="P464" i="3"/>
  <c r="Q464" i="3"/>
  <c r="R464" i="3"/>
  <c r="CS464" i="3"/>
  <c r="CQ464" i="3"/>
  <c r="CI464" i="3"/>
  <c r="BO462" i="3"/>
  <c r="BP462" i="3"/>
  <c r="BQ462" i="3"/>
  <c r="BR462" i="3"/>
  <c r="BS462" i="3"/>
  <c r="BT462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H462" i="3"/>
  <c r="I462" i="3"/>
  <c r="K462" i="3"/>
  <c r="L462" i="3"/>
  <c r="M462" i="3"/>
  <c r="N462" i="3"/>
  <c r="O462" i="3"/>
  <c r="P462" i="3"/>
  <c r="Q462" i="3"/>
  <c r="R462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J471" i="3"/>
  <c r="BJ472" i="3"/>
  <c r="BJ473" i="3"/>
  <c r="BK471" i="3"/>
  <c r="BK472" i="3"/>
  <c r="BK473" i="3"/>
  <c r="BM473" i="3"/>
  <c r="BN473" i="3"/>
  <c r="BO473" i="3"/>
  <c r="BP473" i="3"/>
  <c r="BQ473" i="3"/>
  <c r="BR473" i="3"/>
  <c r="BS473" i="3"/>
  <c r="BT473" i="3"/>
  <c r="B473" i="3"/>
  <c r="H473" i="3"/>
  <c r="I472" i="3"/>
  <c r="I473" i="3"/>
  <c r="K473" i="3"/>
  <c r="L473" i="3"/>
  <c r="M473" i="3"/>
  <c r="N473" i="3"/>
  <c r="O473" i="3"/>
  <c r="P473" i="3"/>
  <c r="Q473" i="3"/>
  <c r="R473" i="3"/>
  <c r="CQ473" i="3"/>
  <c r="CM473" i="3"/>
  <c r="CE473" i="3"/>
  <c r="BM471" i="3"/>
  <c r="BN471" i="3"/>
  <c r="BO471" i="3"/>
  <c r="BP471" i="3"/>
  <c r="BQ471" i="3"/>
  <c r="BR471" i="3"/>
  <c r="BS471" i="3"/>
  <c r="BT471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H471" i="3"/>
  <c r="I471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J482" i="3"/>
  <c r="BK482" i="3"/>
  <c r="BM482" i="3"/>
  <c r="BN482" i="3"/>
  <c r="BO482" i="3"/>
  <c r="BP482" i="3"/>
  <c r="BQ482" i="3"/>
  <c r="BR482" i="3"/>
  <c r="BS482" i="3"/>
  <c r="BT482" i="3"/>
  <c r="B482" i="3"/>
  <c r="H482" i="3"/>
  <c r="I482" i="3"/>
  <c r="K482" i="3"/>
  <c r="L482" i="3"/>
  <c r="M482" i="3"/>
  <c r="N482" i="3"/>
  <c r="O482" i="3"/>
  <c r="P482" i="3"/>
  <c r="Q482" i="3"/>
  <c r="R482" i="3"/>
  <c r="CT482" i="3"/>
  <c r="CR482" i="3"/>
  <c r="CP482" i="3"/>
  <c r="CN482" i="3"/>
  <c r="CL482" i="3"/>
  <c r="CJ482" i="3"/>
  <c r="CH482" i="3"/>
  <c r="CF482" i="3"/>
  <c r="CD482" i="3"/>
  <c r="BJ480" i="3"/>
  <c r="BK480" i="3"/>
  <c r="BM480" i="3"/>
  <c r="BN480" i="3"/>
  <c r="BO480" i="3"/>
  <c r="BP480" i="3"/>
  <c r="BQ480" i="3"/>
  <c r="BR480" i="3"/>
  <c r="BS480" i="3"/>
  <c r="BT480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H480" i="3"/>
  <c r="I480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J491" i="3"/>
  <c r="BK491" i="3"/>
  <c r="BM491" i="3"/>
  <c r="BN491" i="3"/>
  <c r="BO491" i="3"/>
  <c r="BP491" i="3"/>
  <c r="BQ491" i="3"/>
  <c r="BR491" i="3"/>
  <c r="BS491" i="3"/>
  <c r="BT491" i="3"/>
  <c r="B491" i="3"/>
  <c r="H491" i="3"/>
  <c r="I491" i="3"/>
  <c r="K491" i="3"/>
  <c r="L491" i="3"/>
  <c r="M491" i="3"/>
  <c r="N491" i="3"/>
  <c r="O491" i="3"/>
  <c r="P491" i="3"/>
  <c r="Q491" i="3"/>
  <c r="R491" i="3"/>
  <c r="CS491" i="3"/>
  <c r="CQ491" i="3"/>
  <c r="CI491" i="3"/>
  <c r="BJ489" i="3"/>
  <c r="BK489" i="3"/>
  <c r="BM489" i="3"/>
  <c r="BN489" i="3"/>
  <c r="BO489" i="3"/>
  <c r="BP489" i="3"/>
  <c r="BQ489" i="3"/>
  <c r="BR489" i="3"/>
  <c r="BS489" i="3"/>
  <c r="BT489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H489" i="3"/>
  <c r="I489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BJ506" i="3"/>
  <c r="BK506" i="3"/>
  <c r="BM506" i="3"/>
  <c r="BN506" i="3"/>
  <c r="BO506" i="3"/>
  <c r="BP506" i="3"/>
  <c r="BQ506" i="3"/>
  <c r="BR506" i="3"/>
  <c r="BS506" i="3"/>
  <c r="BT506" i="3"/>
  <c r="B506" i="3"/>
  <c r="H506" i="3"/>
  <c r="I506" i="3"/>
  <c r="K506" i="3"/>
  <c r="L506" i="3"/>
  <c r="M506" i="3"/>
  <c r="N506" i="3"/>
  <c r="O506" i="3"/>
  <c r="P506" i="3"/>
  <c r="Q506" i="3"/>
  <c r="R506" i="3"/>
  <c r="CT506" i="3"/>
  <c r="CR506" i="3"/>
  <c r="CN506" i="3"/>
  <c r="CJ506" i="3"/>
  <c r="CF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BH512" i="3"/>
  <c r="BK511" i="3"/>
  <c r="BK512" i="3"/>
  <c r="BM512" i="3"/>
  <c r="BN512" i="3"/>
  <c r="BO512" i="3"/>
  <c r="BP512" i="3"/>
  <c r="BQ512" i="3"/>
  <c r="BR512" i="3"/>
  <c r="BS512" i="3"/>
  <c r="BT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CQ512" i="3"/>
  <c r="CS512" i="3"/>
  <c r="CO512" i="3"/>
  <c r="CK512" i="3"/>
  <c r="CG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D582" i="7"/>
  <c r="I582" i="7"/>
  <c r="D576" i="7"/>
  <c r="I576" i="7"/>
  <c r="J576" i="7"/>
  <c r="D540" i="7"/>
  <c r="I540" i="7"/>
  <c r="J540" i="7"/>
  <c r="K540" i="7"/>
  <c r="H540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AA626" i="3"/>
  <c r="AC626" i="3"/>
  <c r="AD626" i="3"/>
  <c r="AE626" i="3"/>
  <c r="AF626" i="3"/>
  <c r="AG626" i="3"/>
  <c r="AH626" i="3"/>
  <c r="AI626" i="3"/>
  <c r="AJ626" i="3"/>
  <c r="BK626" i="3"/>
  <c r="BM626" i="3"/>
  <c r="BN626" i="3"/>
  <c r="BO626" i="3"/>
  <c r="BP626" i="3"/>
  <c r="BQ626" i="3"/>
  <c r="BR626" i="3"/>
  <c r="BS626" i="3"/>
  <c r="BT626" i="3"/>
  <c r="H626" i="3"/>
  <c r="I626" i="3"/>
  <c r="K626" i="3"/>
  <c r="L626" i="3"/>
  <c r="M626" i="3"/>
  <c r="N626" i="3"/>
  <c r="O626" i="3"/>
  <c r="P626" i="3"/>
  <c r="Q626" i="3"/>
  <c r="R626" i="3"/>
  <c r="CG626" i="3"/>
  <c r="CD626" i="3"/>
  <c r="CF626" i="3"/>
  <c r="CJ626" i="3"/>
  <c r="BB626" i="3"/>
  <c r="BA626" i="3"/>
  <c r="AZ626" i="3"/>
  <c r="AY626" i="3"/>
  <c r="AX626" i="3"/>
  <c r="AW626" i="3"/>
  <c r="AV626" i="3"/>
  <c r="AU626" i="3"/>
  <c r="AS626" i="3"/>
  <c r="AR626" i="3"/>
  <c r="H632" i="3"/>
  <c r="I632" i="3"/>
  <c r="K632" i="3"/>
  <c r="L632" i="3"/>
  <c r="M632" i="3"/>
  <c r="N632" i="3"/>
  <c r="O632" i="3"/>
  <c r="P632" i="3"/>
  <c r="Q632" i="3"/>
  <c r="R632" i="3"/>
  <c r="B63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E655" i="7"/>
  <c r="E855" i="7"/>
  <c r="E646" i="7"/>
  <c r="J646" i="7"/>
  <c r="E647" i="7"/>
  <c r="J647" i="7"/>
  <c r="E648" i="7"/>
  <c r="J645" i="7"/>
  <c r="J649" i="7"/>
  <c r="J854" i="7"/>
  <c r="BX16" i="5"/>
  <c r="BX23" i="5"/>
  <c r="BX30" i="5"/>
  <c r="BX37" i="5"/>
  <c r="BX44" i="5"/>
  <c r="BX46" i="5"/>
  <c r="BX447" i="3"/>
  <c r="E447" i="7"/>
  <c r="E852" i="7"/>
  <c r="BX50" i="5"/>
  <c r="BX55" i="5"/>
  <c r="BX62" i="5"/>
  <c r="BX69" i="5"/>
  <c r="BX76" i="5"/>
  <c r="BX83" i="5"/>
  <c r="BX85" i="5"/>
  <c r="BX437" i="3"/>
  <c r="E437" i="7"/>
  <c r="E851" i="7"/>
  <c r="E382" i="7"/>
  <c r="E385" i="7"/>
  <c r="J391" i="7"/>
  <c r="J849" i="7"/>
  <c r="E372" i="7"/>
  <c r="E375" i="7"/>
  <c r="E377" i="7"/>
  <c r="J381" i="7"/>
  <c r="J848" i="7"/>
  <c r="E361" i="7"/>
  <c r="E364" i="7"/>
  <c r="E366" i="7"/>
  <c r="J370" i="7"/>
  <c r="J847" i="7"/>
  <c r="E350" i="7"/>
  <c r="E353" i="7"/>
  <c r="E355" i="7"/>
  <c r="J359" i="7"/>
  <c r="J846" i="7"/>
  <c r="E340" i="7"/>
  <c r="E342" i="7"/>
  <c r="E343" i="7"/>
  <c r="E345" i="7"/>
  <c r="E348" i="7"/>
  <c r="J349" i="7"/>
  <c r="J845" i="7"/>
  <c r="E330" i="7"/>
  <c r="E333" i="7"/>
  <c r="E335" i="7"/>
  <c r="J339" i="7"/>
  <c r="J844" i="7"/>
  <c r="E320" i="7"/>
  <c r="E323" i="7"/>
  <c r="E325" i="7"/>
  <c r="J329" i="7"/>
  <c r="J843" i="7"/>
  <c r="E310" i="7"/>
  <c r="E313" i="7"/>
  <c r="E315" i="7"/>
  <c r="J319" i="7"/>
  <c r="J842" i="7"/>
  <c r="E300" i="7"/>
  <c r="E302" i="7"/>
  <c r="E303" i="7"/>
  <c r="E305" i="7"/>
  <c r="E308" i="7"/>
  <c r="J300" i="7"/>
  <c r="J303" i="7"/>
  <c r="J309" i="7"/>
  <c r="J841" i="7"/>
  <c r="E293" i="7"/>
  <c r="E295" i="7"/>
  <c r="J299" i="7"/>
  <c r="J840" i="7"/>
  <c r="E286" i="7"/>
  <c r="E288" i="7"/>
  <c r="J292" i="7"/>
  <c r="J839" i="7"/>
  <c r="E279" i="7"/>
  <c r="E281" i="7"/>
  <c r="J285" i="7"/>
  <c r="J838" i="7"/>
  <c r="BX273" i="3"/>
  <c r="E273" i="7"/>
  <c r="E272" i="7"/>
  <c r="E274" i="7"/>
  <c r="J278" i="7"/>
  <c r="J837" i="7"/>
  <c r="E265" i="7"/>
  <c r="E267" i="7"/>
  <c r="E270" i="7"/>
  <c r="J271" i="7"/>
  <c r="J836" i="7"/>
  <c r="E258" i="7"/>
  <c r="E260" i="7"/>
  <c r="J264" i="7"/>
  <c r="J835" i="7"/>
  <c r="E251" i="7"/>
  <c r="E253" i="7"/>
  <c r="J257" i="7"/>
  <c r="J834" i="7"/>
  <c r="E244" i="7"/>
  <c r="E246" i="7"/>
  <c r="J250" i="7"/>
  <c r="J833" i="7"/>
  <c r="E237" i="7"/>
  <c r="E239" i="7"/>
  <c r="E242" i="7"/>
  <c r="J243" i="7"/>
  <c r="J832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BX93" i="3"/>
  <c r="E93" i="7"/>
  <c r="E95" i="7"/>
  <c r="E96" i="7"/>
  <c r="E103" i="7"/>
  <c r="E104" i="7"/>
  <c r="E111" i="7"/>
  <c r="E97" i="7"/>
  <c r="E105" i="7"/>
  <c r="E113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BY93" i="3"/>
  <c r="F93" i="7"/>
  <c r="F95" i="7"/>
  <c r="F96" i="7"/>
  <c r="F103" i="7"/>
  <c r="F104" i="7"/>
  <c r="F111" i="7"/>
  <c r="F97" i="7"/>
  <c r="F105" i="7"/>
  <c r="F113" i="7"/>
  <c r="BW93" i="3"/>
  <c r="D93" i="7"/>
  <c r="D95" i="7"/>
  <c r="D96" i="7"/>
  <c r="D103" i="7"/>
  <c r="D104" i="7"/>
  <c r="D111" i="7"/>
  <c r="D97" i="7"/>
  <c r="D105" i="7"/>
  <c r="D113" i="7"/>
  <c r="C95" i="7"/>
  <c r="C96" i="7"/>
  <c r="C103" i="7"/>
  <c r="C104" i="7"/>
  <c r="C111" i="7"/>
  <c r="C97" i="7"/>
  <c r="C105" i="7"/>
  <c r="C113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52" i="7"/>
  <c r="D161" i="7"/>
  <c r="D169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C228" i="7"/>
  <c r="C230" i="7"/>
  <c r="D228" i="7"/>
  <c r="D230" i="7"/>
  <c r="E228" i="7"/>
  <c r="E230" i="7"/>
  <c r="F228" i="7"/>
  <c r="F230" i="7"/>
  <c r="H830" i="7"/>
  <c r="I830" i="7"/>
  <c r="J830" i="7"/>
  <c r="K830" i="7"/>
  <c r="C231" i="7"/>
  <c r="C233" i="7"/>
  <c r="D231" i="7"/>
  <c r="D233" i="7"/>
  <c r="E231" i="7"/>
  <c r="E233" i="7"/>
  <c r="F231" i="7"/>
  <c r="F233" i="7"/>
  <c r="H831" i="7"/>
  <c r="I831" i="7"/>
  <c r="J831" i="7"/>
  <c r="K831" i="7"/>
  <c r="F237" i="7"/>
  <c r="F239" i="7"/>
  <c r="F242" i="7"/>
  <c r="K243" i="7"/>
  <c r="K832" i="7"/>
  <c r="C237" i="7"/>
  <c r="C239" i="7"/>
  <c r="C242" i="7"/>
  <c r="D237" i="7"/>
  <c r="D239" i="7"/>
  <c r="D242" i="7"/>
  <c r="H243" i="7"/>
  <c r="I243" i="7"/>
  <c r="I832" i="7"/>
  <c r="F244" i="7"/>
  <c r="F246" i="7"/>
  <c r="K250" i="7"/>
  <c r="K833" i="7"/>
  <c r="C244" i="7"/>
  <c r="D244" i="7"/>
  <c r="C246" i="7"/>
  <c r="H250" i="7"/>
  <c r="H833" i="7"/>
  <c r="D246" i="7"/>
  <c r="I250" i="7"/>
  <c r="I833" i="7"/>
  <c r="F251" i="7"/>
  <c r="F253" i="7"/>
  <c r="K257" i="7"/>
  <c r="K834" i="7"/>
  <c r="C251" i="7"/>
  <c r="D251" i="7"/>
  <c r="C253" i="7"/>
  <c r="H257" i="7"/>
  <c r="H834" i="7"/>
  <c r="D253" i="7"/>
  <c r="I257" i="7"/>
  <c r="I834" i="7"/>
  <c r="F258" i="7"/>
  <c r="F260" i="7"/>
  <c r="K264" i="7"/>
  <c r="K835" i="7"/>
  <c r="C258" i="7"/>
  <c r="D258" i="7"/>
  <c r="C260" i="7"/>
  <c r="H264" i="7"/>
  <c r="H835" i="7"/>
  <c r="D260" i="7"/>
  <c r="I264" i="7"/>
  <c r="I835" i="7"/>
  <c r="F265" i="7"/>
  <c r="F267" i="7"/>
  <c r="F270" i="7"/>
  <c r="K271" i="7"/>
  <c r="K836" i="7"/>
  <c r="C265" i="7"/>
  <c r="C267" i="7"/>
  <c r="C270" i="7"/>
  <c r="D265" i="7"/>
  <c r="D267" i="7"/>
  <c r="D270" i="7"/>
  <c r="H271" i="7"/>
  <c r="H836" i="7"/>
  <c r="I271" i="7"/>
  <c r="I836" i="7"/>
  <c r="BY273" i="3"/>
  <c r="F273" i="7"/>
  <c r="F272" i="7"/>
  <c r="F274" i="7"/>
  <c r="K278" i="7"/>
  <c r="K837" i="7"/>
  <c r="C272" i="7"/>
  <c r="BW273" i="3"/>
  <c r="D273" i="7"/>
  <c r="D272" i="7"/>
  <c r="C274" i="7"/>
  <c r="H278" i="7"/>
  <c r="H837" i="7"/>
  <c r="D274" i="7"/>
  <c r="I278" i="7"/>
  <c r="I837" i="7"/>
  <c r="F279" i="7"/>
  <c r="F281" i="7"/>
  <c r="K285" i="7"/>
  <c r="K838" i="7"/>
  <c r="C279" i="7"/>
  <c r="D279" i="7"/>
  <c r="C281" i="7"/>
  <c r="H285" i="7"/>
  <c r="H838" i="7"/>
  <c r="D281" i="7"/>
  <c r="I285" i="7"/>
  <c r="I838" i="7"/>
  <c r="F286" i="7"/>
  <c r="F288" i="7"/>
  <c r="K292" i="7"/>
  <c r="K839" i="7"/>
  <c r="C286" i="7"/>
  <c r="D286" i="7"/>
  <c r="C288" i="7"/>
  <c r="H292" i="7"/>
  <c r="H839" i="7"/>
  <c r="D288" i="7"/>
  <c r="I292" i="7"/>
  <c r="I839" i="7"/>
  <c r="F293" i="7"/>
  <c r="F295" i="7"/>
  <c r="K299" i="7"/>
  <c r="K840" i="7"/>
  <c r="C293" i="7"/>
  <c r="D293" i="7"/>
  <c r="C295" i="7"/>
  <c r="H299" i="7"/>
  <c r="H840" i="7"/>
  <c r="D295" i="7"/>
  <c r="I299" i="7"/>
  <c r="I840" i="7"/>
  <c r="F300" i="7"/>
  <c r="F302" i="7"/>
  <c r="F303" i="7"/>
  <c r="F305" i="7"/>
  <c r="F308" i="7"/>
  <c r="K300" i="7"/>
  <c r="K303" i="7"/>
  <c r="K309" i="7"/>
  <c r="K841" i="7"/>
  <c r="C300" i="7"/>
  <c r="C302" i="7"/>
  <c r="C303" i="7"/>
  <c r="C305" i="7"/>
  <c r="C308" i="7"/>
  <c r="D300" i="7"/>
  <c r="D302" i="7"/>
  <c r="D303" i="7"/>
  <c r="D305" i="7"/>
  <c r="D308" i="7"/>
  <c r="H300" i="7"/>
  <c r="H303" i="7"/>
  <c r="H309" i="7"/>
  <c r="H841" i="7"/>
  <c r="I300" i="7"/>
  <c r="I303" i="7"/>
  <c r="I309" i="7"/>
  <c r="I841" i="7"/>
  <c r="F310" i="7"/>
  <c r="F313" i="7"/>
  <c r="F315" i="7"/>
  <c r="K319" i="7"/>
  <c r="K842" i="7"/>
  <c r="C310" i="7"/>
  <c r="C313" i="7"/>
  <c r="D310" i="7"/>
  <c r="D313" i="7"/>
  <c r="C315" i="7"/>
  <c r="H319" i="7"/>
  <c r="H842" i="7"/>
  <c r="D315" i="7"/>
  <c r="I319" i="7"/>
  <c r="F320" i="7"/>
  <c r="F323" i="7"/>
  <c r="F325" i="7"/>
  <c r="K329" i="7"/>
  <c r="K843" i="7"/>
  <c r="C320" i="7"/>
  <c r="C323" i="7"/>
  <c r="D320" i="7"/>
  <c r="D323" i="7"/>
  <c r="C325" i="7"/>
  <c r="H329" i="7"/>
  <c r="H843" i="7"/>
  <c r="D325" i="7"/>
  <c r="I329" i="7"/>
  <c r="I843" i="7"/>
  <c r="F330" i="7"/>
  <c r="F332" i="7"/>
  <c r="F333" i="7"/>
  <c r="F334" i="7"/>
  <c r="F335" i="7"/>
  <c r="F338" i="7"/>
  <c r="K339" i="7"/>
  <c r="K844" i="7"/>
  <c r="C330" i="7"/>
  <c r="C333" i="7"/>
  <c r="D330" i="7"/>
  <c r="D332" i="7"/>
  <c r="D333" i="7"/>
  <c r="D334" i="7"/>
  <c r="D335" i="7"/>
  <c r="D338" i="7"/>
  <c r="C335" i="7"/>
  <c r="H339" i="7"/>
  <c r="H844" i="7"/>
  <c r="I339" i="7"/>
  <c r="I844" i="7"/>
  <c r="F340" i="7"/>
  <c r="F342" i="7"/>
  <c r="F343" i="7"/>
  <c r="F345" i="7"/>
  <c r="F348" i="7"/>
  <c r="K349" i="7"/>
  <c r="K845" i="7"/>
  <c r="C340" i="7"/>
  <c r="C342" i="7"/>
  <c r="C343" i="7"/>
  <c r="C345" i="7"/>
  <c r="C348" i="7"/>
  <c r="D340" i="7"/>
  <c r="D342" i="7"/>
  <c r="D343" i="7"/>
  <c r="D345" i="7"/>
  <c r="D348" i="7"/>
  <c r="H349" i="7"/>
  <c r="H845" i="7"/>
  <c r="I349" i="7"/>
  <c r="I845" i="7"/>
  <c r="F350" i="7"/>
  <c r="F353" i="7"/>
  <c r="F355" i="7"/>
  <c r="K359" i="7"/>
  <c r="K846" i="7"/>
  <c r="C350" i="7"/>
  <c r="C353" i="7"/>
  <c r="D350" i="7"/>
  <c r="D353" i="7"/>
  <c r="C355" i="7"/>
  <c r="H359" i="7"/>
  <c r="H846" i="7"/>
  <c r="D355" i="7"/>
  <c r="I359" i="7"/>
  <c r="I846" i="7"/>
  <c r="F361" i="7"/>
  <c r="F364" i="7"/>
  <c r="F366" i="7"/>
  <c r="K370" i="7"/>
  <c r="K847" i="7"/>
  <c r="C361" i="7"/>
  <c r="D361" i="7"/>
  <c r="D364" i="7"/>
  <c r="C366" i="7"/>
  <c r="H370" i="7"/>
  <c r="H847" i="7"/>
  <c r="D366" i="7"/>
  <c r="I370" i="7"/>
  <c r="I847" i="7"/>
  <c r="F372" i="7"/>
  <c r="F375" i="7"/>
  <c r="F377" i="7"/>
  <c r="K381" i="7"/>
  <c r="K848" i="7"/>
  <c r="C372" i="7"/>
  <c r="C374" i="7"/>
  <c r="C375" i="7"/>
  <c r="C377" i="7"/>
  <c r="C380" i="7"/>
  <c r="D372" i="7"/>
  <c r="D375" i="7"/>
  <c r="H381" i="7"/>
  <c r="H848" i="7"/>
  <c r="D377" i="7"/>
  <c r="I381" i="7"/>
  <c r="F382" i="7"/>
  <c r="F385" i="7"/>
  <c r="K391" i="7"/>
  <c r="K849" i="7"/>
  <c r="C382" i="7"/>
  <c r="C385" i="7"/>
  <c r="D382" i="7"/>
  <c r="D385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5" i="7"/>
  <c r="C855" i="7"/>
  <c r="D652" i="7"/>
  <c r="D653" i="7"/>
  <c r="D654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61" i="7"/>
  <c r="C856" i="7"/>
  <c r="D658" i="7"/>
  <c r="D659" i="7"/>
  <c r="D660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X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7" i="7"/>
  <c r="A869" i="7"/>
  <c r="A587" i="7"/>
  <c r="A581" i="7"/>
  <c r="A575" i="7"/>
  <c r="A569" i="7"/>
  <c r="A563" i="7"/>
  <c r="A557" i="7"/>
  <c r="A551" i="7"/>
  <c r="A545" i="7"/>
  <c r="A539" i="7"/>
  <c r="A53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C601" i="7"/>
  <c r="C607" i="7"/>
  <c r="C619" i="7"/>
  <c r="F469" i="7"/>
  <c r="F470" i="7"/>
  <c r="F468" i="7"/>
  <c r="F471" i="7"/>
  <c r="F478" i="7"/>
  <c r="F480" i="7"/>
  <c r="F487" i="7"/>
  <c r="F489" i="7"/>
  <c r="F496" i="7"/>
  <c r="F495" i="7"/>
  <c r="F497" i="7"/>
  <c r="F498" i="7"/>
  <c r="F505" i="7"/>
  <c r="F503" i="7"/>
  <c r="F504" i="7"/>
  <c r="F509" i="7"/>
  <c r="F510" i="7"/>
  <c r="F515" i="7"/>
  <c r="F516" i="7"/>
  <c r="F521" i="7"/>
  <c r="F522" i="7"/>
  <c r="C528" i="7"/>
  <c r="C534" i="7"/>
  <c r="C539" i="7"/>
  <c r="C540" i="7"/>
  <c r="C546" i="7"/>
  <c r="C553" i="7"/>
  <c r="C552" i="7"/>
  <c r="C558" i="7"/>
  <c r="C564" i="7"/>
  <c r="C570" i="7"/>
  <c r="C577" i="7"/>
  <c r="C575" i="7"/>
  <c r="C576" i="7"/>
  <c r="C581" i="7"/>
  <c r="C587" i="7"/>
  <c r="F601" i="7"/>
  <c r="F607" i="7"/>
  <c r="F619" i="7"/>
  <c r="C613" i="7"/>
  <c r="C631" i="7"/>
  <c r="F594" i="7"/>
  <c r="F595" i="7"/>
  <c r="C625" i="7"/>
  <c r="F613" i="7"/>
  <c r="F631" i="7"/>
  <c r="F625" i="7"/>
  <c r="E469" i="7"/>
  <c r="E468" i="7"/>
  <c r="E470" i="7"/>
  <c r="E471" i="7"/>
  <c r="E478" i="7"/>
  <c r="E480" i="7"/>
  <c r="E487" i="7"/>
  <c r="E489" i="7"/>
  <c r="E496" i="7"/>
  <c r="E498" i="7"/>
  <c r="E505" i="7"/>
  <c r="E503" i="7"/>
  <c r="E504" i="7"/>
  <c r="E509" i="7"/>
  <c r="E515" i="7"/>
  <c r="E516" i="7"/>
  <c r="E523" i="7"/>
  <c r="E521" i="7"/>
  <c r="E522" i="7"/>
  <c r="E601" i="7"/>
  <c r="E607" i="7"/>
  <c r="E619" i="7"/>
  <c r="E594" i="7"/>
  <c r="E595" i="7"/>
  <c r="E613" i="7"/>
  <c r="E631" i="7"/>
  <c r="E625" i="7"/>
  <c r="D469" i="7"/>
  <c r="D471" i="7"/>
  <c r="D478" i="7"/>
  <c r="D480" i="7"/>
  <c r="D487" i="7"/>
  <c r="D489" i="7"/>
  <c r="D496" i="7"/>
  <c r="D498" i="7"/>
  <c r="D503" i="7"/>
  <c r="D509" i="7"/>
  <c r="D515" i="7"/>
  <c r="D521" i="7"/>
  <c r="D601" i="7"/>
  <c r="D607" i="7"/>
  <c r="D619" i="7"/>
  <c r="D594" i="7"/>
  <c r="D595" i="7"/>
  <c r="D613" i="7"/>
  <c r="D631" i="7"/>
  <c r="D625" i="7"/>
  <c r="C469" i="7"/>
  <c r="C470" i="7"/>
  <c r="C468" i="7"/>
  <c r="C471" i="7"/>
  <c r="C478" i="7"/>
  <c r="C480" i="7"/>
  <c r="C487" i="7"/>
  <c r="C489" i="7"/>
  <c r="C496" i="7"/>
  <c r="C498" i="7"/>
  <c r="C505" i="7"/>
  <c r="C503" i="7"/>
  <c r="C504" i="7"/>
  <c r="C509" i="7"/>
  <c r="C515" i="7"/>
  <c r="C516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H796" i="7"/>
  <c r="C797" i="7"/>
  <c r="C798" i="7"/>
  <c r="C804" i="7"/>
  <c r="C809" i="7"/>
  <c r="H809" i="7"/>
  <c r="H810" i="7"/>
  <c r="C594" i="7"/>
  <c r="C1063" i="7"/>
  <c r="C1034" i="7"/>
  <c r="C689" i="7"/>
  <c r="H689" i="7"/>
  <c r="D689" i="7"/>
  <c r="I689" i="7"/>
  <c r="C376" i="7"/>
  <c r="D344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K796" i="7"/>
  <c r="F797" i="7"/>
  <c r="F798" i="7"/>
  <c r="F804" i="7"/>
  <c r="F809" i="7"/>
  <c r="K809" i="7"/>
  <c r="K810" i="7"/>
  <c r="J1033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J796" i="7"/>
  <c r="E797" i="7"/>
  <c r="E798" i="7"/>
  <c r="E804" i="7"/>
  <c r="E809" i="7"/>
  <c r="J809" i="7"/>
  <c r="J810" i="7"/>
  <c r="H1034" i="7"/>
  <c r="D776" i="7"/>
  <c r="D783" i="7"/>
  <c r="D784" i="7"/>
  <c r="D785" i="7"/>
  <c r="D788" i="7"/>
  <c r="D791" i="7"/>
  <c r="D792" i="7"/>
  <c r="D793" i="7"/>
  <c r="D794" i="7"/>
  <c r="D795" i="7"/>
  <c r="D796" i="7"/>
  <c r="I796" i="7"/>
  <c r="D797" i="7"/>
  <c r="D798" i="7"/>
  <c r="D804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480" i="3"/>
  <c r="BY489" i="3"/>
  <c r="BY498" i="3"/>
  <c r="BY14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W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W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X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C579" i="7"/>
  <c r="C580" i="7"/>
  <c r="D573" i="7"/>
  <c r="D567" i="7"/>
  <c r="D561" i="7"/>
  <c r="D555" i="7"/>
  <c r="D54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D525" i="7"/>
  <c r="D519" i="7"/>
  <c r="D513" i="7"/>
  <c r="D507" i="7"/>
  <c r="D501" i="7"/>
  <c r="D492" i="7"/>
  <c r="D483" i="7"/>
  <c r="D474" i="7"/>
  <c r="F527" i="7"/>
  <c r="E527" i="7"/>
  <c r="D527" i="7"/>
  <c r="C527" i="7"/>
  <c r="F591" i="7"/>
  <c r="F592" i="7"/>
  <c r="E591" i="7"/>
  <c r="C591" i="7"/>
  <c r="C592" i="7"/>
  <c r="F589" i="7"/>
  <c r="E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C583" i="7"/>
  <c r="F582" i="7"/>
  <c r="E582" i="7"/>
  <c r="C582" i="7"/>
  <c r="F581" i="7"/>
  <c r="E581" i="7"/>
  <c r="D581" i="7"/>
  <c r="F579" i="7"/>
  <c r="F577" i="7"/>
  <c r="E577" i="7"/>
  <c r="F576" i="7"/>
  <c r="E576" i="7"/>
  <c r="F575" i="7"/>
  <c r="D575" i="7"/>
  <c r="F573" i="7"/>
  <c r="E573" i="7"/>
  <c r="E574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F568" i="7"/>
  <c r="E567" i="7"/>
  <c r="C567" i="7"/>
  <c r="F564" i="7"/>
  <c r="E564" i="7"/>
  <c r="D564" i="7"/>
  <c r="F563" i="7"/>
  <c r="E563" i="7"/>
  <c r="D563" i="7"/>
  <c r="C563" i="7"/>
  <c r="F561" i="7"/>
  <c r="E561" i="7"/>
  <c r="E558" i="7"/>
  <c r="E562" i="7"/>
  <c r="C561" i="7"/>
  <c r="F558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6" i="7"/>
  <c r="E546" i="7"/>
  <c r="D546" i="7"/>
  <c r="F545" i="7"/>
  <c r="E545" i="7"/>
  <c r="D545" i="7"/>
  <c r="C545" i="7"/>
  <c r="F543" i="7"/>
  <c r="F540" i="7"/>
  <c r="F544" i="7"/>
  <c r="E543" i="7"/>
  <c r="E544" i="7"/>
  <c r="C543" i="7"/>
  <c r="E540" i="7"/>
  <c r="F539" i="7"/>
  <c r="E539" i="7"/>
  <c r="D539" i="7"/>
  <c r="F537" i="7"/>
  <c r="E537" i="7"/>
  <c r="E538" i="7"/>
  <c r="C537" i="7"/>
  <c r="F535" i="7"/>
  <c r="E535" i="7"/>
  <c r="C535" i="7"/>
  <c r="F534" i="7"/>
  <c r="E534" i="7"/>
  <c r="D534" i="7"/>
  <c r="F533" i="7"/>
  <c r="E533" i="7"/>
  <c r="D533" i="7"/>
  <c r="C533" i="7"/>
  <c r="F531" i="7"/>
  <c r="E531" i="7"/>
  <c r="C531" i="7"/>
  <c r="F528" i="7"/>
  <c r="E528" i="7"/>
  <c r="D528" i="7"/>
  <c r="E592" i="7"/>
  <c r="D592" i="7"/>
  <c r="F586" i="7"/>
  <c r="E586" i="7"/>
  <c r="D586" i="7"/>
  <c r="C586" i="7"/>
  <c r="F580" i="7"/>
  <c r="D580" i="7"/>
  <c r="F574" i="7"/>
  <c r="D574" i="7"/>
  <c r="C574" i="7"/>
  <c r="E568" i="7"/>
  <c r="D568" i="7"/>
  <c r="C568" i="7"/>
  <c r="F562" i="7"/>
  <c r="D562" i="7"/>
  <c r="C562" i="7"/>
  <c r="E556" i="7"/>
  <c r="D556" i="7"/>
  <c r="F550" i="7"/>
  <c r="E550" i="7"/>
  <c r="D550" i="7"/>
  <c r="D544" i="7"/>
  <c r="C544" i="7"/>
  <c r="F538" i="7"/>
  <c r="D538" i="7"/>
  <c r="C538" i="7"/>
  <c r="F532" i="7"/>
  <c r="E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0" i="7"/>
  <c r="F459" i="7"/>
  <c r="F461" i="7"/>
  <c r="F462" i="7"/>
  <c r="E463" i="7"/>
  <c r="E460" i="7"/>
  <c r="E459" i="7"/>
  <c r="E461" i="7"/>
  <c r="E462" i="7"/>
  <c r="D460" i="7"/>
  <c r="D462" i="7"/>
  <c r="C460" i="7"/>
  <c r="C462" i="7"/>
  <c r="F450" i="7"/>
  <c r="F452" i="7"/>
  <c r="F451" i="7"/>
  <c r="F453" i="7"/>
  <c r="F454" i="7"/>
  <c r="E450" i="7"/>
  <c r="E452" i="7"/>
  <c r="E451" i="7"/>
  <c r="E453" i="7"/>
  <c r="E454" i="7"/>
  <c r="D451" i="7"/>
  <c r="D453" i="7"/>
  <c r="D452" i="7"/>
  <c r="C454" i="7"/>
  <c r="C451" i="7"/>
  <c r="C450" i="7"/>
  <c r="C452" i="7"/>
  <c r="C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7" i="3"/>
  <c r="C973" i="3"/>
  <c r="C975" i="3"/>
  <c r="C977" i="3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6" i="3"/>
  <c r="D967" i="3"/>
  <c r="D975" i="3"/>
  <c r="D977" i="3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5" i="3"/>
  <c r="E977" i="3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6" i="3"/>
  <c r="G967" i="3"/>
  <c r="G973" i="3"/>
  <c r="G975" i="3"/>
  <c r="G977" i="3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37" i="3"/>
  <c r="H970" i="3"/>
  <c r="H765" i="3"/>
  <c r="H981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5" i="3"/>
  <c r="J977" i="3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781" i="3"/>
  <c r="BY790" i="3"/>
  <c r="BY993" i="3"/>
  <c r="BY996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85" i="4"/>
  <c r="BY197" i="4"/>
  <c r="BY209" i="4"/>
  <c r="BY161" i="4"/>
  <c r="BY173" i="4"/>
  <c r="BY191" i="4"/>
  <c r="BY203" i="4"/>
  <c r="BY210" i="4"/>
  <c r="BY755" i="3"/>
  <c r="BY973" i="3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781" i="3"/>
  <c r="BX790" i="3"/>
  <c r="BX993" i="3"/>
  <c r="BX996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781" i="3"/>
  <c r="BW790" i="3"/>
  <c r="BW993" i="3"/>
  <c r="BW996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781" i="3"/>
  <c r="BV790" i="3"/>
  <c r="BV993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W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W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X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E518" i="3"/>
  <c r="E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E808" i="7"/>
  <c r="D808" i="7"/>
  <c r="C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C803" i="7"/>
  <c r="F802" i="7"/>
  <c r="E802" i="7"/>
  <c r="D802" i="7"/>
  <c r="C802" i="7"/>
  <c r="F801" i="7"/>
  <c r="E801" i="7"/>
  <c r="D801" i="7"/>
  <c r="C801" i="7"/>
  <c r="F799" i="7"/>
  <c r="E799" i="7"/>
  <c r="D799" i="7"/>
  <c r="C799" i="7"/>
  <c r="P796" i="7"/>
  <c r="O796" i="7"/>
  <c r="N796" i="7"/>
  <c r="M796" i="7"/>
  <c r="F782" i="7"/>
  <c r="E782" i="7"/>
  <c r="D782" i="7"/>
  <c r="C782" i="7"/>
  <c r="F778" i="7"/>
  <c r="F781" i="7"/>
  <c r="F790" i="7"/>
  <c r="F35" i="7"/>
  <c r="E780" i="7"/>
  <c r="E778" i="7"/>
  <c r="E781" i="7"/>
  <c r="D780" i="7"/>
  <c r="D778" i="7"/>
  <c r="D781" i="7"/>
  <c r="C778" i="7"/>
  <c r="C781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A808" i="7"/>
  <c r="F642" i="7"/>
  <c r="E642" i="7"/>
  <c r="D642" i="7"/>
  <c r="C642" i="7"/>
  <c r="D639" i="7"/>
  <c r="J1062" i="7"/>
  <c r="H1062" i="7"/>
  <c r="E1062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E616" i="7"/>
  <c r="E617" i="7"/>
  <c r="D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F598" i="7"/>
  <c r="F599" i="7"/>
  <c r="E598" i="7"/>
  <c r="E599" i="7"/>
  <c r="D599" i="7"/>
  <c r="C598" i="7"/>
  <c r="C599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E474" i="7"/>
  <c r="C474" i="7"/>
  <c r="E645" i="7"/>
  <c r="F645" i="7"/>
  <c r="K645" i="7"/>
  <c r="F647" i="7"/>
  <c r="K647" i="7"/>
  <c r="C651" i="7"/>
  <c r="E651" i="7"/>
  <c r="J651" i="7"/>
  <c r="F651" i="7"/>
  <c r="K651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457" i="7"/>
  <c r="D465" i="7"/>
  <c r="D466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32" i="7"/>
  <c r="F51" i="7"/>
  <c r="K51" i="7"/>
  <c r="F52" i="7"/>
  <c r="K52" i="7"/>
  <c r="F198" i="7"/>
  <c r="F199" i="7"/>
  <c r="F191" i="7"/>
  <c r="F192" i="7"/>
  <c r="F195" i="7"/>
  <c r="F200" i="7"/>
  <c r="F54" i="7"/>
  <c r="K54" i="7"/>
  <c r="F55" i="7"/>
  <c r="K55" i="7"/>
  <c r="F202" i="7"/>
  <c r="F208" i="7"/>
  <c r="F211" i="7"/>
  <c r="F205" i="7"/>
  <c r="F206" i="7"/>
  <c r="F207" i="7"/>
  <c r="F240" i="7"/>
  <c r="F241" i="7"/>
  <c r="F268" i="7"/>
  <c r="F269" i="7"/>
  <c r="F275" i="7"/>
  <c r="F276" i="7"/>
  <c r="F306" i="7"/>
  <c r="F336" i="7"/>
  <c r="F337" i="7"/>
  <c r="F347" i="7"/>
  <c r="F708" i="7"/>
  <c r="F714" i="7"/>
  <c r="F720" i="7"/>
  <c r="F721" i="7"/>
  <c r="F733" i="7"/>
  <c r="K733" i="7"/>
  <c r="F734" i="7"/>
  <c r="F737" i="7"/>
  <c r="F970" i="7"/>
  <c r="F735" i="7"/>
  <c r="K735" i="7"/>
  <c r="F736" i="7"/>
  <c r="F729" i="7"/>
  <c r="K729" i="7"/>
  <c r="F755" i="7"/>
  <c r="F757" i="7"/>
  <c r="K757" i="7"/>
  <c r="F740" i="7"/>
  <c r="K740" i="7"/>
  <c r="F746" i="7"/>
  <c r="K746" i="7"/>
  <c r="F762" i="7"/>
  <c r="F725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E51" i="7"/>
  <c r="J51" i="7"/>
  <c r="E52" i="7"/>
  <c r="J52" i="7"/>
  <c r="E191" i="7"/>
  <c r="E194" i="7"/>
  <c r="E192" i="7"/>
  <c r="E195" i="7"/>
  <c r="E198" i="7"/>
  <c r="E199" i="7"/>
  <c r="E200" i="7"/>
  <c r="E54" i="7"/>
  <c r="J54" i="7"/>
  <c r="E55" i="7"/>
  <c r="J55" i="7"/>
  <c r="E211" i="7"/>
  <c r="E205" i="7"/>
  <c r="E206" i="7"/>
  <c r="E207" i="7"/>
  <c r="E202" i="7"/>
  <c r="E208" i="7"/>
  <c r="E240" i="7"/>
  <c r="E241" i="7"/>
  <c r="E268" i="7"/>
  <c r="E269" i="7"/>
  <c r="E275" i="7"/>
  <c r="E276" i="7"/>
  <c r="E306" i="7"/>
  <c r="E347" i="7"/>
  <c r="E708" i="7"/>
  <c r="E714" i="7"/>
  <c r="E720" i="7"/>
  <c r="E721" i="7"/>
  <c r="E733" i="7"/>
  <c r="J733" i="7"/>
  <c r="E734" i="7"/>
  <c r="J734" i="7"/>
  <c r="E735" i="7"/>
  <c r="J735" i="7"/>
  <c r="E736" i="7"/>
  <c r="E729" i="7"/>
  <c r="J729" i="7"/>
  <c r="E755" i="7"/>
  <c r="E757" i="7"/>
  <c r="J757" i="7"/>
  <c r="E740" i="7"/>
  <c r="J740" i="7"/>
  <c r="E746" i="7"/>
  <c r="J746" i="7"/>
  <c r="E762" i="7"/>
  <c r="E725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22" i="7"/>
  <c r="O931" i="7"/>
  <c r="O950" i="7"/>
  <c r="O951" i="7"/>
  <c r="O952" i="7"/>
  <c r="O953" i="7"/>
  <c r="O954" i="7"/>
  <c r="O955" i="7"/>
  <c r="O956" i="7"/>
  <c r="D32" i="7"/>
  <c r="D51" i="7"/>
  <c r="I51" i="7"/>
  <c r="D52" i="7"/>
  <c r="I52" i="7"/>
  <c r="D191" i="7"/>
  <c r="D192" i="7"/>
  <c r="D195" i="7"/>
  <c r="D198" i="7"/>
  <c r="D199" i="7"/>
  <c r="D200" i="7"/>
  <c r="D54" i="7"/>
  <c r="I54" i="7"/>
  <c r="D55" i="7"/>
  <c r="I55" i="7"/>
  <c r="D202" i="7"/>
  <c r="D208" i="7"/>
  <c r="D211" i="7"/>
  <c r="D213" i="7"/>
  <c r="D205" i="7"/>
  <c r="D206" i="7"/>
  <c r="D207" i="7"/>
  <c r="D240" i="7"/>
  <c r="D241" i="7"/>
  <c r="D268" i="7"/>
  <c r="D269" i="7"/>
  <c r="D306" i="7"/>
  <c r="D316" i="7"/>
  <c r="D317" i="7"/>
  <c r="D336" i="7"/>
  <c r="D337" i="7"/>
  <c r="D346" i="7"/>
  <c r="D347" i="7"/>
  <c r="D708" i="7"/>
  <c r="D714" i="7"/>
  <c r="D720" i="7"/>
  <c r="D721" i="7"/>
  <c r="D724" i="7"/>
  <c r="D722" i="7"/>
  <c r="I722" i="7"/>
  <c r="D723" i="7"/>
  <c r="I723" i="7"/>
  <c r="D734" i="7"/>
  <c r="I734" i="7"/>
  <c r="D729" i="7"/>
  <c r="I729" i="7"/>
  <c r="D755" i="7"/>
  <c r="D757" i="7"/>
  <c r="I757" i="7"/>
  <c r="D740" i="7"/>
  <c r="I740" i="7"/>
  <c r="D746" i="7"/>
  <c r="I746" i="7"/>
  <c r="D762" i="7"/>
  <c r="D725" i="7"/>
  <c r="D726" i="7"/>
  <c r="I726" i="7"/>
  <c r="D727" i="7"/>
  <c r="D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32" i="7"/>
  <c r="C51" i="7"/>
  <c r="H51" i="7"/>
  <c r="C52" i="7"/>
  <c r="H52" i="7"/>
  <c r="C54" i="7"/>
  <c r="H54" i="7"/>
  <c r="C55" i="7"/>
  <c r="H55" i="7"/>
  <c r="C211" i="7"/>
  <c r="C205" i="7"/>
  <c r="C206" i="7"/>
  <c r="C207" i="7"/>
  <c r="C240" i="7"/>
  <c r="C268" i="7"/>
  <c r="C306" i="7"/>
  <c r="C346" i="7"/>
  <c r="C347" i="7"/>
  <c r="C378" i="7"/>
  <c r="C379" i="7"/>
  <c r="C708" i="7"/>
  <c r="C714" i="7"/>
  <c r="C720" i="7"/>
  <c r="C721" i="7"/>
  <c r="C734" i="7"/>
  <c r="H734" i="7"/>
  <c r="C729" i="7"/>
  <c r="H729" i="7"/>
  <c r="C755" i="7"/>
  <c r="C757" i="7"/>
  <c r="H757" i="7"/>
  <c r="C740" i="7"/>
  <c r="H740" i="7"/>
  <c r="C746" i="7"/>
  <c r="H746" i="7"/>
  <c r="C762" i="7"/>
  <c r="C725" i="7"/>
  <c r="C726" i="7"/>
  <c r="H726" i="7"/>
  <c r="H186" i="7"/>
  <c r="M186" i="7"/>
  <c r="M920" i="7"/>
  <c r="H197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22" i="7"/>
  <c r="M931" i="7"/>
  <c r="M950" i="7"/>
  <c r="M951" i="7"/>
  <c r="M952" i="7"/>
  <c r="M953" i="7"/>
  <c r="M954" i="7"/>
  <c r="M955" i="7"/>
  <c r="M956" i="7"/>
  <c r="K920" i="7"/>
  <c r="K923" i="7"/>
  <c r="K927" i="7"/>
  <c r="K928" i="7"/>
  <c r="K929" i="7"/>
  <c r="K949" i="7"/>
  <c r="K957" i="7"/>
  <c r="K958" i="7"/>
  <c r="K959" i="7"/>
  <c r="K960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20" i="7"/>
  <c r="J923" i="7"/>
  <c r="J928" i="7"/>
  <c r="J929" i="7"/>
  <c r="J949" i="7"/>
  <c r="J959" i="7"/>
  <c r="J960" i="7"/>
  <c r="J922" i="7"/>
  <c r="J931" i="7"/>
  <c r="J950" i="7"/>
  <c r="J951" i="7"/>
  <c r="J952" i="7"/>
  <c r="J953" i="7"/>
  <c r="J954" i="7"/>
  <c r="J955" i="7"/>
  <c r="J956" i="7"/>
  <c r="J982" i="7"/>
  <c r="I920" i="7"/>
  <c r="I923" i="7"/>
  <c r="I928" i="7"/>
  <c r="I929" i="7"/>
  <c r="I949" i="7"/>
  <c r="I958" i="7"/>
  <c r="I959" i="7"/>
  <c r="I960" i="7"/>
  <c r="I963" i="7"/>
  <c r="I922" i="7"/>
  <c r="I931" i="7"/>
  <c r="I950" i="7"/>
  <c r="I951" i="7"/>
  <c r="I952" i="7"/>
  <c r="I953" i="7"/>
  <c r="I954" i="7"/>
  <c r="I955" i="7"/>
  <c r="I956" i="7"/>
  <c r="I982" i="7"/>
  <c r="H927" i="7"/>
  <c r="H949" i="7"/>
  <c r="H957" i="7"/>
  <c r="H960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F72" i="7"/>
  <c r="F80" i="7"/>
  <c r="F88" i="7"/>
  <c r="F126" i="7"/>
  <c r="F135" i="7"/>
  <c r="F143" i="7"/>
  <c r="F154" i="7"/>
  <c r="F163" i="7"/>
  <c r="F171" i="7"/>
  <c r="F99" i="7"/>
  <c r="F107" i="7"/>
  <c r="F218" i="7"/>
  <c r="F220" i="7"/>
  <c r="F221" i="7"/>
  <c r="F222" i="7"/>
  <c r="F223" i="7"/>
  <c r="F224" i="7"/>
  <c r="F226" i="7"/>
  <c r="F184" i="7"/>
  <c r="F186" i="7"/>
  <c r="F187" i="7"/>
  <c r="F189" i="7"/>
  <c r="F194" i="7"/>
  <c r="F197" i="7"/>
  <c r="F210" i="7"/>
  <c r="F213" i="7"/>
  <c r="F215" i="7"/>
  <c r="F216" i="7"/>
  <c r="F217" i="7"/>
  <c r="F234" i="7"/>
  <c r="F236" i="7"/>
  <c r="F248" i="7"/>
  <c r="F255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33" i="7"/>
  <c r="E34" i="7"/>
  <c r="E790" i="7"/>
  <c r="E35" i="7"/>
  <c r="E36" i="7"/>
  <c r="E37" i="7"/>
  <c r="E38" i="7"/>
  <c r="E39" i="7"/>
  <c r="E41" i="7"/>
  <c r="E72" i="7"/>
  <c r="E80" i="7"/>
  <c r="E88" i="7"/>
  <c r="E126" i="7"/>
  <c r="E135" i="7"/>
  <c r="E143" i="7"/>
  <c r="E154" i="7"/>
  <c r="E163" i="7"/>
  <c r="E171" i="7"/>
  <c r="E99" i="7"/>
  <c r="E107" i="7"/>
  <c r="E218" i="7"/>
  <c r="E220" i="7"/>
  <c r="E221" i="7"/>
  <c r="E222" i="7"/>
  <c r="E223" i="7"/>
  <c r="E224" i="7"/>
  <c r="E226" i="7"/>
  <c r="E184" i="7"/>
  <c r="E186" i="7"/>
  <c r="E187" i="7"/>
  <c r="E189" i="7"/>
  <c r="E197" i="7"/>
  <c r="E210" i="7"/>
  <c r="E213" i="7"/>
  <c r="E215" i="7"/>
  <c r="E216" i="7"/>
  <c r="E217" i="7"/>
  <c r="E234" i="7"/>
  <c r="E236" i="7"/>
  <c r="E248" i="7"/>
  <c r="E255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33" i="7"/>
  <c r="D34" i="7"/>
  <c r="D790" i="7"/>
  <c r="D35" i="7"/>
  <c r="D36" i="7"/>
  <c r="D37" i="7"/>
  <c r="D38" i="7"/>
  <c r="D39" i="7"/>
  <c r="D41" i="7"/>
  <c r="D72" i="7"/>
  <c r="D80" i="7"/>
  <c r="D88" i="7"/>
  <c r="D126" i="7"/>
  <c r="D135" i="7"/>
  <c r="D143" i="7"/>
  <c r="D154" i="7"/>
  <c r="D163" i="7"/>
  <c r="D171" i="7"/>
  <c r="D99" i="7"/>
  <c r="D107" i="7"/>
  <c r="D218" i="7"/>
  <c r="D220" i="7"/>
  <c r="D221" i="7"/>
  <c r="D222" i="7"/>
  <c r="D223" i="7"/>
  <c r="D224" i="7"/>
  <c r="D226" i="7"/>
  <c r="D184" i="7"/>
  <c r="D186" i="7"/>
  <c r="D187" i="7"/>
  <c r="D189" i="7"/>
  <c r="D194" i="7"/>
  <c r="D197" i="7"/>
  <c r="D210" i="7"/>
  <c r="D215" i="7"/>
  <c r="D216" i="7"/>
  <c r="D217" i="7"/>
  <c r="D234" i="7"/>
  <c r="D236" i="7"/>
  <c r="D248" i="7"/>
  <c r="D255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33" i="7"/>
  <c r="C34" i="7"/>
  <c r="C790" i="7"/>
  <c r="C35" i="7"/>
  <c r="C36" i="7"/>
  <c r="C37" i="7"/>
  <c r="C38" i="7"/>
  <c r="C39" i="7"/>
  <c r="C40" i="7"/>
  <c r="C41" i="7"/>
  <c r="C31" i="7"/>
  <c r="C72" i="7"/>
  <c r="C80" i="7"/>
  <c r="C88" i="7"/>
  <c r="C126" i="7"/>
  <c r="C135" i="7"/>
  <c r="C143" i="7"/>
  <c r="C154" i="7"/>
  <c r="C163" i="7"/>
  <c r="C171" i="7"/>
  <c r="C99" i="7"/>
  <c r="C107" i="7"/>
  <c r="C218" i="7"/>
  <c r="C220" i="7"/>
  <c r="C221" i="7"/>
  <c r="C223" i="7"/>
  <c r="C224" i="7"/>
  <c r="C226" i="7"/>
  <c r="C184" i="7"/>
  <c r="C186" i="7"/>
  <c r="C187" i="7"/>
  <c r="C189" i="7"/>
  <c r="C191" i="7"/>
  <c r="C194" i="7"/>
  <c r="C195" i="7"/>
  <c r="C197" i="7"/>
  <c r="C198" i="7"/>
  <c r="C200" i="7"/>
  <c r="C202" i="7"/>
  <c r="C208" i="7"/>
  <c r="C210" i="7"/>
  <c r="C213" i="7"/>
  <c r="C215" i="7"/>
  <c r="C216" i="7"/>
  <c r="C217" i="7"/>
  <c r="C234" i="7"/>
  <c r="C236" i="7"/>
  <c r="C241" i="7"/>
  <c r="C248" i="7"/>
  <c r="C255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14" i="7"/>
  <c r="F632" i="7"/>
  <c r="E614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G893" i="3"/>
  <c r="BJ893" i="3"/>
  <c r="BI893" i="3"/>
  <c r="BD893" i="3"/>
  <c r="BE893" i="3"/>
  <c r="BF893" i="3"/>
  <c r="BK893" i="3"/>
  <c r="BL893" i="3"/>
  <c r="BM893" i="3"/>
  <c r="BN893" i="3"/>
  <c r="BO893" i="3"/>
  <c r="BP893" i="3"/>
  <c r="BQ893" i="3"/>
  <c r="BR893" i="3"/>
  <c r="BS893" i="3"/>
  <c r="BT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Q893" i="3"/>
  <c r="CS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G891" i="3"/>
  <c r="BJ891" i="3"/>
  <c r="BI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G889" i="3"/>
  <c r="BJ889" i="3"/>
  <c r="BI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BH655" i="3"/>
  <c r="BH855" i="3"/>
  <c r="BD655" i="3"/>
  <c r="BD855" i="3"/>
  <c r="C655" i="3"/>
  <c r="C855" i="3"/>
  <c r="F655" i="3"/>
  <c r="F855" i="3"/>
  <c r="G655" i="3"/>
  <c r="G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E849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BH309" i="3"/>
  <c r="BH841" i="3"/>
  <c r="AT309" i="3"/>
  <c r="AT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BH271" i="3"/>
  <c r="BH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CS30" i="3"/>
  <c r="B30" i="3"/>
  <c r="D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G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BF85" i="5"/>
  <c r="BF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4" i="3"/>
  <c r="BD18" i="3"/>
  <c r="BE889" i="3"/>
  <c r="BE890" i="3"/>
  <c r="BE891" i="3"/>
  <c r="BE892" i="3"/>
  <c r="BE894" i="3"/>
  <c r="BF825" i="3"/>
  <c r="BF889" i="3"/>
  <c r="BF890" i="3"/>
  <c r="BF891" i="3"/>
  <c r="BF892" i="3"/>
  <c r="BF894" i="3"/>
  <c r="BG828" i="3"/>
  <c r="BG890" i="3"/>
  <c r="BG892" i="3"/>
  <c r="BG894" i="3"/>
  <c r="BG18" i="3"/>
  <c r="DO835" i="3"/>
  <c r="BI822" i="3"/>
  <c r="BI825" i="3"/>
  <c r="BI824" i="3"/>
  <c r="DO44" i="5"/>
  <c r="BI890" i="3"/>
  <c r="BI892" i="3"/>
  <c r="BI894" i="3"/>
  <c r="BJ823" i="3"/>
  <c r="BJ828" i="3"/>
  <c r="BJ890" i="3"/>
  <c r="BJ892" i="3"/>
  <c r="BJ894" i="3"/>
  <c r="BK889" i="3"/>
  <c r="BK890" i="3"/>
  <c r="BK891" i="3"/>
  <c r="BK892" i="3"/>
  <c r="BK894" i="3"/>
  <c r="BL827" i="3"/>
  <c r="BL826" i="3"/>
  <c r="DO30" i="5"/>
  <c r="BL889" i="3"/>
  <c r="BL890" i="3"/>
  <c r="BL891" i="3"/>
  <c r="BL894" i="3"/>
  <c r="BM826" i="3"/>
  <c r="BM827" i="3"/>
  <c r="BM828" i="3"/>
  <c r="BM889" i="3"/>
  <c r="BM890" i="3"/>
  <c r="BM891" i="3"/>
  <c r="BM892" i="3"/>
  <c r="BM894" i="3"/>
  <c r="BM18" i="3"/>
  <c r="BN828" i="3"/>
  <c r="BN667" i="3"/>
  <c r="BN889" i="3"/>
  <c r="BN670" i="3"/>
  <c r="BN890" i="3"/>
  <c r="BN673" i="3"/>
  <c r="BN891" i="3"/>
  <c r="BN676" i="3"/>
  <c r="BN892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4" i="3"/>
  <c r="BS18" i="3"/>
  <c r="BT826" i="3"/>
  <c r="BT667" i="3"/>
  <c r="BT889" i="3"/>
  <c r="BT670" i="3"/>
  <c r="BT890" i="3"/>
  <c r="BT673" i="3"/>
  <c r="BT891" i="3"/>
  <c r="BT676" i="3"/>
  <c r="BT892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41" i="3"/>
  <c r="BE34" i="3"/>
  <c r="BE35" i="3"/>
  <c r="BE37" i="3"/>
  <c r="BE41" i="3"/>
  <c r="BF34" i="3"/>
  <c r="BF37" i="3"/>
  <c r="BF39" i="3"/>
  <c r="BF40" i="3"/>
  <c r="BF41" i="3"/>
  <c r="BG34" i="3"/>
  <c r="BG35" i="3"/>
  <c r="BG37" i="3"/>
  <c r="BG41" i="3"/>
  <c r="BH34" i="3"/>
  <c r="BH35" i="3"/>
  <c r="BH37" i="3"/>
  <c r="BH39" i="3"/>
  <c r="BH41" i="3"/>
  <c r="BI34" i="3"/>
  <c r="BI35" i="3"/>
  <c r="BI37" i="3"/>
  <c r="BI40" i="3"/>
  <c r="BI41" i="3"/>
  <c r="BJ34" i="3"/>
  <c r="BJ37" i="3"/>
  <c r="BJ41" i="3"/>
  <c r="BK34" i="3"/>
  <c r="BK35" i="3"/>
  <c r="BK37" i="3"/>
  <c r="BK39" i="3"/>
  <c r="BK40" i="3"/>
  <c r="BK41" i="3"/>
  <c r="BL34" i="3"/>
  <c r="BL37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V370" i="3"/>
  <c r="X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V847" i="3"/>
  <c r="X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44" i="7"/>
  <c r="E344" i="7"/>
  <c r="F344" i="7"/>
  <c r="E346" i="7"/>
  <c r="F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C497" i="7"/>
  <c r="E497" i="7"/>
  <c r="C499" i="7"/>
  <c r="C510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W243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W832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G21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4" i="3"/>
  <c r="T34" i="3"/>
  <c r="V31" i="3"/>
  <c r="W34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D1149" i="7"/>
  <c r="P664" i="7"/>
  <c r="P857" i="7"/>
  <c r="C1163" i="7"/>
  <c r="M1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N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2" i="3"/>
  <c r="CO892" i="3"/>
  <c r="CK892" i="3"/>
  <c r="CG892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BF851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2" i="7"/>
  <c r="M422" i="7"/>
  <c r="M959" i="7"/>
  <c r="H959" i="7"/>
  <c r="M28" i="7"/>
  <c r="M26" i="7"/>
  <c r="N27" i="7"/>
  <c r="O26" i="7"/>
  <c r="O21" i="7"/>
  <c r="F307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M217" i="7"/>
  <c r="M929" i="7"/>
  <c r="H929" i="7"/>
  <c r="N28" i="7"/>
  <c r="N25" i="7"/>
  <c r="N21" i="7"/>
  <c r="O25" i="7"/>
  <c r="O23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C1061" i="7"/>
  <c r="E1061" i="7"/>
  <c r="H1061" i="7"/>
  <c r="J1061" i="7"/>
  <c r="N34" i="7"/>
  <c r="P41" i="7"/>
  <c r="M197" i="7"/>
  <c r="M923" i="7"/>
  <c r="H923" i="7"/>
  <c r="M27" i="7"/>
  <c r="M21" i="7"/>
  <c r="O24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P34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941" i="7"/>
  <c r="H958" i="7"/>
  <c r="H928" i="7"/>
  <c r="H920" i="7"/>
  <c r="I962" i="7"/>
  <c r="I957" i="7"/>
  <c r="I927" i="7"/>
  <c r="J963" i="7"/>
  <c r="O435" i="7"/>
  <c r="O962" i="7"/>
  <c r="O30" i="7"/>
  <c r="E737" i="7"/>
  <c r="E970" i="7"/>
  <c r="H1040" i="7"/>
  <c r="E1103" i="7"/>
  <c r="K734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J957" i="7"/>
  <c r="J927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C1033" i="7"/>
  <c r="C1032" i="7"/>
  <c r="J1034" i="7"/>
  <c r="C1064" i="7"/>
  <c r="E1064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AL144" i="3"/>
  <c r="AJ145" i="3"/>
  <c r="AJ825" i="3"/>
  <c r="AR145" i="3"/>
  <c r="AR825" i="3"/>
  <c r="AS145" i="3"/>
  <c r="AS825" i="3"/>
  <c r="D532" i="7"/>
  <c r="J1063" i="7"/>
  <c r="E1063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H1063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K646" i="7"/>
  <c r="K649" i="7"/>
  <c r="F649" i="7"/>
  <c r="F854" i="7"/>
  <c r="K479" i="7"/>
  <c r="H479" i="7"/>
  <c r="J479" i="7"/>
  <c r="K510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R173" i="3"/>
  <c r="R827" i="3"/>
  <c r="R172" i="3"/>
  <c r="R826" i="3"/>
  <c r="J1064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E1161" i="7"/>
  <c r="DN500" i="3"/>
  <c r="CB500" i="3"/>
  <c r="K688" i="7"/>
  <c r="K691" i="7"/>
  <c r="F691" i="7"/>
  <c r="F896" i="7"/>
  <c r="F661" i="7"/>
  <c r="F856" i="7"/>
  <c r="K658" i="7"/>
  <c r="K661" i="7"/>
  <c r="H614" i="7"/>
  <c r="H1064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F1161" i="7"/>
  <c r="J522" i="7"/>
  <c r="H522" i="7"/>
  <c r="K522" i="7"/>
  <c r="J582" i="7"/>
  <c r="H582" i="7"/>
  <c r="K582" i="7"/>
  <c r="J614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576" i="7"/>
  <c r="H588" i="7"/>
  <c r="J588" i="7"/>
  <c r="K614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CK626" i="3"/>
  <c r="H576" i="7"/>
  <c r="K588" i="7"/>
  <c r="I614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DO621" i="3"/>
  <c r="CC621" i="3"/>
  <c r="BH183" i="3"/>
  <c r="BH661" i="3"/>
  <c r="BH856" i="3"/>
  <c r="BH64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DO627" i="3"/>
  <c r="CC627" i="3"/>
  <c r="BH686" i="3"/>
  <c r="BL661" i="3"/>
  <c r="BL856" i="3"/>
  <c r="BL15" i="3"/>
  <c r="AT183" i="3"/>
  <c r="AT828" i="3"/>
  <c r="AT370" i="3"/>
  <c r="AP857" i="3"/>
  <c r="W664" i="3"/>
  <c r="X96" i="3"/>
  <c r="G118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15" i="3"/>
  <c r="E180" i="3"/>
  <c r="E676" i="3"/>
  <c r="W111" i="3"/>
  <c r="W183" i="3"/>
  <c r="W828" i="3"/>
  <c r="W661" i="3"/>
  <c r="W856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881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AP183" i="3"/>
  <c r="AP603" i="3"/>
  <c r="AP881" i="3"/>
  <c r="AA37" i="5"/>
  <c r="DM37" i="5"/>
  <c r="CA37" i="5"/>
  <c r="F117" i="3"/>
  <c r="F823" i="3"/>
  <c r="DL542" i="3"/>
  <c r="BZ542" i="3"/>
  <c r="DL566" i="3"/>
  <c r="BZ566" i="3"/>
  <c r="E661" i="3"/>
  <c r="CM524" i="3"/>
  <c r="CR548" i="3"/>
  <c r="CM542" i="3"/>
  <c r="CO566" i="3"/>
  <c r="AO524" i="3"/>
  <c r="AO868" i="3"/>
  <c r="AO856" i="3"/>
  <c r="AO15" i="3"/>
  <c r="Z145" i="3"/>
  <c r="Z825" i="3"/>
  <c r="BE117" i="3"/>
  <c r="BE823" i="3"/>
  <c r="AM621" i="3"/>
  <c r="AM884" i="3"/>
  <c r="AM17" i="3"/>
  <c r="AM686" i="3"/>
  <c r="C673" i="3"/>
  <c r="C670" i="3"/>
  <c r="BF447" i="3"/>
  <c r="AL447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DM880" i="3"/>
  <c r="CA880" i="3"/>
  <c r="E856" i="3"/>
  <c r="DL661" i="3"/>
  <c r="BZ661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7" i="7"/>
  <c r="O664" i="7"/>
  <c r="O857" i="7"/>
  <c r="C437" i="7"/>
  <c r="BV851" i="3"/>
  <c r="BN172" i="3"/>
  <c r="BN826" i="3"/>
  <c r="BN173" i="3"/>
  <c r="BN827" i="3"/>
  <c r="BN174" i="3"/>
  <c r="M33" i="7"/>
  <c r="C1161" i="7"/>
  <c r="M1161" i="7"/>
  <c r="AS111" i="3"/>
  <c r="AS110" i="3"/>
  <c r="E13" i="7"/>
  <c r="E900" i="7"/>
  <c r="H1095" i="7"/>
  <c r="F15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H1032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25" i="7"/>
  <c r="E20" i="7"/>
  <c r="T825" i="3"/>
  <c r="DM145" i="3"/>
  <c r="CA145" i="3"/>
  <c r="E32" i="7"/>
  <c r="E31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N13" i="3"/>
  <c r="N10" i="3"/>
  <c r="AO17" i="3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K856" i="7"/>
  <c r="P661" i="7"/>
  <c r="P856" i="7"/>
  <c r="F1164" i="7"/>
  <c r="M1164" i="7"/>
  <c r="B111" i="3"/>
  <c r="B110" i="3"/>
  <c r="DL96" i="3"/>
  <c r="BZ96" i="3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2" i="7"/>
  <c r="C901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CO542" i="3"/>
  <c r="L13" i="3"/>
  <c r="L10" i="3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DL518" i="3"/>
  <c r="BZ518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K896" i="7"/>
  <c r="P691" i="7"/>
  <c r="P896" i="7"/>
  <c r="P19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2" i="7"/>
  <c r="E1032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BI13" i="3"/>
  <c r="BI10" i="3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D13" i="7"/>
  <c r="D10" i="7"/>
  <c r="D174" i="7"/>
  <c r="C447" i="7"/>
  <c r="BV852" i="3"/>
  <c r="BV900" i="3"/>
  <c r="AA172" i="3"/>
  <c r="AA826" i="3"/>
  <c r="AA173" i="3"/>
  <c r="AA827" i="3"/>
  <c r="AA13" i="3"/>
  <c r="AA174" i="3"/>
  <c r="F19" i="7"/>
  <c r="F1165" i="7"/>
  <c r="AL111" i="3"/>
  <c r="AL110" i="3"/>
  <c r="DN110" i="3"/>
  <c r="CB110" i="3"/>
  <c r="DN96" i="3"/>
  <c r="CB96" i="3"/>
  <c r="F901" i="7"/>
  <c r="K854" i="7"/>
  <c r="P649" i="7"/>
  <c r="P854" i="7"/>
  <c r="P15" i="7"/>
  <c r="B821" i="3"/>
  <c r="DL821" i="3"/>
  <c r="BZ821" i="3"/>
  <c r="DL90" i="3"/>
  <c r="BZ90" i="3"/>
  <c r="J1032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23" i="7"/>
  <c r="M20" i="7"/>
  <c r="C1004" i="7"/>
  <c r="E1097" i="7"/>
  <c r="BF23" i="3"/>
  <c r="BF20" i="3"/>
  <c r="B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35" i="7"/>
  <c r="P812" i="7"/>
  <c r="AL116" i="3"/>
  <c r="AL117" i="3"/>
  <c r="AL118" i="3"/>
  <c r="DN111" i="3"/>
  <c r="CB111" i="3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O15" i="7"/>
  <c r="E1163" i="7"/>
  <c r="M1163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35" i="7"/>
  <c r="O812" i="7"/>
  <c r="M13" i="7"/>
  <c r="C851" i="7"/>
  <c r="M437" i="7"/>
  <c r="M851" i="7"/>
  <c r="M447" i="7"/>
  <c r="M852" i="7"/>
  <c r="M900" i="7"/>
  <c r="D1095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H1031" i="7"/>
  <c r="F20" i="7"/>
  <c r="F811" i="7"/>
  <c r="K811" i="7"/>
  <c r="P811" i="7"/>
  <c r="F1021" i="7"/>
  <c r="F1023" i="7"/>
  <c r="F1024" i="7"/>
  <c r="F1025" i="7"/>
  <c r="F1026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F1063" i="7"/>
  <c r="J1031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4" i="7"/>
  <c r="J1097" i="7"/>
  <c r="N35" i="7"/>
  <c r="N31" i="7"/>
  <c r="N812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8" i="3"/>
  <c r="DL118" i="3"/>
  <c r="BZ118" i="3"/>
  <c r="DL111" i="3"/>
  <c r="BZ111" i="3"/>
  <c r="P13" i="7"/>
  <c r="P1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33" i="7"/>
  <c r="B823" i="3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O901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901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X822" i="3"/>
  <c r="X13" i="3"/>
  <c r="Z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BF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V20" i="3"/>
  <c r="V43" i="3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V42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<sst xmlns="http://schemas.openxmlformats.org/spreadsheetml/2006/main" count="4219" uniqueCount="1024">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</sst>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6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6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0987032"/>
        <c:axId val="-2080983848"/>
      </c:lineChart>
      <c:catAx>
        <c:axId val="-208098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983848"/>
        <c:crosses val="autoZero"/>
        <c:auto val="1"/>
        <c:lblAlgn val="ctr"/>
        <c:lblOffset val="100"/>
        <c:noMultiLvlLbl val="1"/>
      </c:catAx>
      <c:valAx>
        <c:axId val="-20809838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987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0925576"/>
        <c:axId val="-2080922392"/>
      </c:lineChart>
      <c:catAx>
        <c:axId val="-208092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922392"/>
        <c:crosses val="autoZero"/>
        <c:auto val="1"/>
        <c:lblAlgn val="ctr"/>
        <c:lblOffset val="100"/>
        <c:noMultiLvlLbl val="1"/>
      </c:catAx>
      <c:valAx>
        <c:axId val="-2080922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9255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1267320"/>
        <c:axId val="-2081264088"/>
      </c:barChart>
      <c:catAx>
        <c:axId val="-2081267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81264088"/>
        <c:crosses val="autoZero"/>
        <c:auto val="1"/>
        <c:lblAlgn val="ctr"/>
        <c:lblOffset val="100"/>
        <c:noMultiLvlLbl val="1"/>
      </c:catAx>
      <c:valAx>
        <c:axId val="-20812640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1267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363240"/>
        <c:axId val="-2062366664"/>
      </c:barChart>
      <c:catAx>
        <c:axId val="-206236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36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36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363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459768"/>
        <c:axId val="-2062463128"/>
      </c:barChart>
      <c:catAx>
        <c:axId val="-206245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46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46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45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288.0</c:v>
                </c:pt>
                <c:pt idx="3">
                  <c:v>1820.0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3964.0</c:v>
                </c:pt>
                <c:pt idx="3">
                  <c:v>1850.0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213416"/>
        <c:axId val="-2061210040"/>
      </c:barChart>
      <c:catAx>
        <c:axId val="-206121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1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1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-206121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131784"/>
        <c:axId val="-2061128440"/>
      </c:barChart>
      <c:catAx>
        <c:axId val="-206113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1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1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13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288.0</c:v>
                </c:pt>
                <c:pt idx="3">
                  <c:v>1820.0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3964.0</c:v>
                </c:pt>
                <c:pt idx="3">
                  <c:v>1850.0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01112"/>
        <c:axId val="-2110586936"/>
      </c:barChart>
      <c:catAx>
        <c:axId val="-210040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58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58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0401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725</v>
      </c>
      <c r="B1" s="18" t="s">
        <v>808</v>
      </c>
      <c r="C1" s="19"/>
      <c r="D1" s="20" t="s">
        <v>1012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1012</v>
      </c>
      <c r="B2" s="31" t="s">
        <v>963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726</v>
      </c>
      <c r="B4" s="65"/>
      <c r="C4" s="1464" t="s">
        <v>809</v>
      </c>
      <c r="D4" s="1464" t="s">
        <v>809</v>
      </c>
      <c r="E4" s="1464" t="s">
        <v>809</v>
      </c>
      <c r="F4" s="1464" t="s">
        <v>809</v>
      </c>
      <c r="G4" s="1464" t="s">
        <v>809</v>
      </c>
      <c r="H4" s="1464" t="s">
        <v>809</v>
      </c>
      <c r="I4" s="1464" t="s">
        <v>809</v>
      </c>
      <c r="J4" s="1464" t="s">
        <v>809</v>
      </c>
      <c r="K4" s="1464" t="s">
        <v>809</v>
      </c>
      <c r="L4" s="1465" t="s">
        <v>727</v>
      </c>
      <c r="M4" s="1465" t="s">
        <v>727</v>
      </c>
      <c r="N4" s="1465" t="s">
        <v>727</v>
      </c>
      <c r="O4" s="1465" t="s">
        <v>727</v>
      </c>
      <c r="P4" s="1465" t="s">
        <v>727</v>
      </c>
      <c r="Q4" s="1465" t="s">
        <v>727</v>
      </c>
      <c r="R4" s="1465" t="s">
        <v>727</v>
      </c>
      <c r="S4" s="1465" t="s">
        <v>727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9" t="s">
        <v>47</v>
      </c>
      <c r="CR4" s="155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0" t="s">
        <v>47</v>
      </c>
      <c r="DI4" s="156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37.5" customHeight="1">
      <c r="A5" s="74" t="s">
        <v>51</v>
      </c>
      <c r="B5" s="75"/>
      <c r="C5" s="76" t="s">
        <v>810</v>
      </c>
      <c r="D5" s="76" t="s">
        <v>811</v>
      </c>
      <c r="E5" s="77" t="s">
        <v>812</v>
      </c>
      <c r="F5" s="77" t="s">
        <v>814</v>
      </c>
      <c r="G5" s="77" t="s">
        <v>813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3">
        <v>0</v>
      </c>
      <c r="G174" s="152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4">
        <v>0</v>
      </c>
      <c r="G175" s="152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4">
        <v>0</v>
      </c>
      <c r="G176" s="152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5">
        <v>0</v>
      </c>
      <c r="G177" s="152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3">
        <v>0</v>
      </c>
      <c r="G178" s="152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4">
        <v>0</v>
      </c>
      <c r="G179" s="152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4">
        <v>0</v>
      </c>
      <c r="G180" s="152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5">
        <v>0</v>
      </c>
      <c r="G181" s="152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3">
        <v>0</v>
      </c>
      <c r="G182" s="152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4">
        <v>0</v>
      </c>
      <c r="G183" s="152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4">
        <v>1</v>
      </c>
      <c r="G184" s="152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5">
        <v>4</v>
      </c>
      <c r="G185" s="152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3">
        <v>0</v>
      </c>
      <c r="G186" s="152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4">
        <v>0</v>
      </c>
      <c r="G187" s="152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8"/>
      <c r="W270" s="1558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8" t="s">
        <v>667</v>
      </c>
      <c r="AH270" s="155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8"/>
      <c r="W310" s="1558"/>
      <c r="X310"/>
      <c r="Y310"/>
      <c r="Z310"/>
      <c r="AA310"/>
      <c r="AB310"/>
      <c r="AC310"/>
      <c r="AD310"/>
      <c r="AE310"/>
      <c r="AF310"/>
      <c r="AG310" s="1558"/>
      <c r="AH310" s="155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T8" activePane="bottomRight" state="frozen"/>
      <selection pane="topRight" activeCell="AU1" sqref="AU1"/>
      <selection pane="bottomLeft" activeCell="A419" sqref="A419"/>
      <selection pane="bottomRight" activeCell="BX20" sqref="BX2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722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6" t="s">
        <v>728</v>
      </c>
      <c r="K1" s="146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1018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1" t="s">
        <v>50</v>
      </c>
      <c r="DR4" s="1561"/>
      <c r="DS4" s="1561"/>
      <c r="DT4" s="1561"/>
      <c r="DU4" s="1561"/>
      <c r="DV4" s="1561"/>
      <c r="DW4" s="1561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2" t="s">
        <v>47</v>
      </c>
      <c r="CE6" s="1562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3" t="s">
        <v>48</v>
      </c>
      <c r="CT6" s="1563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1017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1.0626323418134378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0.59102385069217955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0.91427266797129814</v>
      </c>
      <c r="CM10" s="1356">
        <f t="shared" si="12"/>
        <v>0.94775212002609255</v>
      </c>
      <c r="CN10" s="1355">
        <f t="shared" si="12"/>
        <v>0.98361056751467735</v>
      </c>
      <c r="CO10" s="1355">
        <f t="shared" si="12"/>
        <v>0.99298978038704044</v>
      </c>
      <c r="CP10" s="1355">
        <f t="shared" si="12"/>
        <v>0.99447162426614499</v>
      </c>
      <c r="CQ10" s="1355">
        <f t="shared" si="12"/>
        <v>1.0062709284627092</v>
      </c>
      <c r="CR10" s="1355">
        <f t="shared" si="12"/>
        <v>1.0098782343987824</v>
      </c>
      <c r="CS10" s="1354">
        <f t="shared" si="12"/>
        <v>1.0107469015003261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1.0185388127853883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1.0320506849315068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1.0394355605255803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1.0502609262883236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1.0543792128723637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1.0551989562948467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1.0678684745130929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1.0740334855403348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1.0764041095890413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1.097933789954338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SUM(B832:B835,B838:B841,B844)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0.40446183953033266</v>
      </c>
      <c r="U11" s="548">
        <f t="shared" ref="U11:AJ11" si="33">SUM(U832:U835,U838:U841,U844)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0.40508806262230923</v>
      </c>
      <c r="AM11" s="548">
        <f t="shared" ref="AM11:BB11" si="34">SUM(AM832:AM835,AM838:AM841,AM844)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0.41883561643835615</v>
      </c>
      <c r="BW11" s="548">
        <f>SUM(BW832:BW835,BW838:BW841,BW844)</f>
        <v>0.41888454011741683</v>
      </c>
      <c r="BX11" s="548">
        <f>SUM(BX832:BX835,BX838:BX841,BX844)</f>
        <v>0.4580374615599665</v>
      </c>
      <c r="BY11" s="548">
        <f>SUM(BY832:BY835,BY838:BY841,BY844)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0.13714938030006524</v>
      </c>
      <c r="CM11" s="1356">
        <f t="shared" si="36"/>
        <v>0.35765166340508803</v>
      </c>
      <c r="CN11" s="1355">
        <f t="shared" si="36"/>
        <v>0.43929549902152637</v>
      </c>
      <c r="CO11" s="1355">
        <f t="shared" si="36"/>
        <v>0.47064579256360084</v>
      </c>
      <c r="CP11" s="1355">
        <f t="shared" si="36"/>
        <v>0.50738747553816044</v>
      </c>
      <c r="CQ11" s="1355">
        <f t="shared" si="36"/>
        <v>0.50776255707762552</v>
      </c>
      <c r="CR11" s="1355">
        <f t="shared" si="36"/>
        <v>0.54708414872798428</v>
      </c>
      <c r="CS11" s="1354">
        <f t="shared" si="36"/>
        <v>0.55525114155251143</v>
      </c>
      <c r="CT11" s="1357">
        <f t="shared" si="14"/>
        <v>0.816536203522505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0.20584637964774952</v>
      </c>
      <c r="DD11" s="544">
        <f t="shared" si="24"/>
        <v>0.27045009784735813</v>
      </c>
      <c r="DE11" s="543">
        <f t="shared" si="25"/>
        <v>0.29093281148075673</v>
      </c>
      <c r="DF11" s="543">
        <f t="shared" si="26"/>
        <v>0.36223091976516641</v>
      </c>
      <c r="DG11" s="543">
        <f t="shared" si="27"/>
        <v>0.40446183953033266</v>
      </c>
      <c r="DH11" s="543">
        <f t="shared" si="28"/>
        <v>0.43639921722113506</v>
      </c>
      <c r="DI11" s="543">
        <f t="shared" si="29"/>
        <v>0.46135029354207435</v>
      </c>
      <c r="DJ11" s="542">
        <f t="shared" si="30"/>
        <v>0.50041934582052006</v>
      </c>
      <c r="DK11" s="541">
        <f t="shared" si="31"/>
        <v>0.52891389432485336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7.5538160469667326E-2</v>
      </c>
      <c r="AM12" s="548">
        <f t="shared" ref="AM12:BB12" si="39">SUM(AM830:AM831,AM836:AM837,AM842:AM843,AM845:AM849)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7.6239399869536845E-2</v>
      </c>
      <c r="BW12" s="548">
        <f>SUM(BW830:BW831,BW836:BW837,BW842:BW843,BW845:BW849)</f>
        <v>9.2520113068058268E-2</v>
      </c>
      <c r="BX12" s="548">
        <f>SUM(BX830:BX831,BX836:BX837,BX842:BX843,BX845:BX849)</f>
        <v>0.19355139316000372</v>
      </c>
      <c r="BY12" s="548">
        <f>SUM(BY830:BY831,BY836:BY837,BY842:BY843,BY845:BY849)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9.1324200913242004E-3</v>
      </c>
      <c r="CN12" s="1355">
        <f t="shared" si="36"/>
        <v>2.678843226788432E-2</v>
      </c>
      <c r="CO12" s="1355">
        <f t="shared" si="36"/>
        <v>4.5227223309415088E-2</v>
      </c>
      <c r="CP12" s="1355">
        <f t="shared" si="36"/>
        <v>6.4579256360078274E-2</v>
      </c>
      <c r="CQ12" s="1355">
        <f t="shared" si="36"/>
        <v>9.4390084801043703E-2</v>
      </c>
      <c r="CR12" s="1355">
        <f t="shared" si="36"/>
        <v>0.13746901500326159</v>
      </c>
      <c r="CS12" s="1354">
        <f t="shared" si="36"/>
        <v>0.2509849967384214</v>
      </c>
      <c r="CT12" s="1357">
        <f t="shared" si="14"/>
        <v>0.35754729288975867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4.7211350293542072E-2</v>
      </c>
      <c r="DD12" s="544">
        <f t="shared" si="24"/>
        <v>5.3955828906905222E-2</v>
      </c>
      <c r="DE12" s="543">
        <f t="shared" si="25"/>
        <v>5.5446836268754081E-2</v>
      </c>
      <c r="DF12" s="543">
        <f t="shared" si="26"/>
        <v>5.9947814742335293E-2</v>
      </c>
      <c r="DG12" s="543">
        <f t="shared" si="27"/>
        <v>6.2948467058056096E-2</v>
      </c>
      <c r="DH12" s="543">
        <f t="shared" si="28"/>
        <v>7.4934768427919116E-2</v>
      </c>
      <c r="DI12" s="543">
        <f t="shared" si="29"/>
        <v>9.0858261112664235E-2</v>
      </c>
      <c r="DJ12" s="542">
        <f t="shared" si="30"/>
        <v>9.9913024570558812E-2</v>
      </c>
      <c r="DK12" s="541">
        <f t="shared" si="31"/>
        <v>0.19543378995433791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1.6797129810828444E-2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0</v>
      </c>
      <c r="CQ13" s="1355">
        <f t="shared" si="36"/>
        <v>0</v>
      </c>
      <c r="CR13" s="1355">
        <f t="shared" si="36"/>
        <v>0</v>
      </c>
      <c r="CS13" s="1354">
        <f t="shared" si="36"/>
        <v>1.4187866927592956E-2</v>
      </c>
      <c r="CT13" s="1357">
        <f t="shared" si="14"/>
        <v>2.8375733855185908E-2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0</v>
      </c>
      <c r="DE13" s="543">
        <f t="shared" si="25"/>
        <v>0</v>
      </c>
      <c r="DF13" s="543">
        <f t="shared" si="26"/>
        <v>0</v>
      </c>
      <c r="DG13" s="543">
        <f t="shared" si="27"/>
        <v>7.8821482931071985E-3</v>
      </c>
      <c r="DH13" s="543">
        <f t="shared" si="28"/>
        <v>8.1073525300531177E-3</v>
      </c>
      <c r="DI13" s="543">
        <f t="shared" si="29"/>
        <v>1.1823222439660797E-2</v>
      </c>
      <c r="DJ13" s="542">
        <f t="shared" si="30"/>
        <v>1.1823222439660797E-2</v>
      </c>
      <c r="DK13" s="541">
        <f t="shared" si="31"/>
        <v>2.0268381325132791E-2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6.5068493150684928E-2</v>
      </c>
      <c r="BW14" s="548">
        <f>+SUM(BW851:BW852)</f>
        <v>3.1550337029789086E-2</v>
      </c>
      <c r="BX14" s="548">
        <f>+SUM(BX851:BX852)</f>
        <v>3.630602926101948E-2</v>
      </c>
      <c r="BY14" s="548">
        <f>+SUM(BY851:BY852)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1.385518590998043E-2</v>
      </c>
      <c r="CM14" s="1356">
        <f t="shared" si="36"/>
        <v>1.9917373342030874E-2</v>
      </c>
      <c r="CN14" s="1355">
        <f t="shared" si="36"/>
        <v>2.6579691237225485E-2</v>
      </c>
      <c r="CO14" s="1355">
        <f t="shared" si="36"/>
        <v>3.5127201565557736E-2</v>
      </c>
      <c r="CP14" s="1355">
        <f t="shared" si="36"/>
        <v>3.5746901500326153E-2</v>
      </c>
      <c r="CQ14" s="1355">
        <f t="shared" si="36"/>
        <v>4.9168297455968693E-2</v>
      </c>
      <c r="CR14" s="1355">
        <f t="shared" si="36"/>
        <v>5.8219178082191778E-2</v>
      </c>
      <c r="CS14" s="1354">
        <f t="shared" si="36"/>
        <v>0.06</v>
      </c>
      <c r="CT14" s="1357">
        <f t="shared" si="14"/>
        <v>9.5759947814742327E-2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1.7286366601435094E-2</v>
      </c>
      <c r="DD14" s="544">
        <f t="shared" si="24"/>
        <v>1.7808219178082191E-2</v>
      </c>
      <c r="DE14" s="543">
        <f t="shared" si="25"/>
        <v>2.0743639921722113E-2</v>
      </c>
      <c r="DF14" s="543">
        <f t="shared" si="26"/>
        <v>2.136333985649054E-2</v>
      </c>
      <c r="DG14" s="543">
        <f t="shared" si="27"/>
        <v>2.9680365296803651E-2</v>
      </c>
      <c r="DH14" s="543">
        <f t="shared" si="28"/>
        <v>3.0039138943248531E-2</v>
      </c>
      <c r="DI14" s="543">
        <f t="shared" si="29"/>
        <v>3.0485788836082377E-2</v>
      </c>
      <c r="DJ14" s="542">
        <f t="shared" si="30"/>
        <v>4.0084148727984339E-2</v>
      </c>
      <c r="DK14" s="541">
        <f t="shared" si="31"/>
        <v>5.0065231572080891E-2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0.35518590998043054</v>
      </c>
      <c r="BW15" s="548">
        <f>SUM(BW854:BW858)</f>
        <v>0.27625570776255709</v>
      </c>
      <c r="BX15" s="548">
        <f>SUM(BX854:BX858)</f>
        <v>0.13530891808778306</v>
      </c>
      <c r="BY15" s="548">
        <f>SUM(BY854:BY858)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7.1037181996086107E-2</v>
      </c>
      <c r="CM15" s="1356">
        <f t="shared" si="36"/>
        <v>9.4716242661448138E-2</v>
      </c>
      <c r="CN15" s="1355">
        <f t="shared" si="36"/>
        <v>0.23679060665362034</v>
      </c>
      <c r="CO15" s="1355">
        <f t="shared" si="36"/>
        <v>0.23679060665362034</v>
      </c>
      <c r="CP15" s="1355">
        <f t="shared" si="36"/>
        <v>0.30782778864970645</v>
      </c>
      <c r="CQ15" s="1355">
        <f t="shared" si="36"/>
        <v>0.31572080887149384</v>
      </c>
      <c r="CR15" s="1355">
        <f t="shared" si="36"/>
        <v>0.35518590998043054</v>
      </c>
      <c r="CS15" s="1354">
        <f t="shared" si="36"/>
        <v>0.35992172211350293</v>
      </c>
      <c r="CT15" s="1357">
        <f t="shared" si="14"/>
        <v>0.47358121330724079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0.14207436399217221</v>
      </c>
      <c r="DD15" s="544">
        <f t="shared" si="24"/>
        <v>0.22731898238747553</v>
      </c>
      <c r="DE15" s="543">
        <f t="shared" si="25"/>
        <v>0.23679060665362037</v>
      </c>
      <c r="DF15" s="543">
        <f t="shared" si="26"/>
        <v>0.26046966731898241</v>
      </c>
      <c r="DG15" s="543">
        <f t="shared" si="27"/>
        <v>0.27061783617556612</v>
      </c>
      <c r="DH15" s="543">
        <f t="shared" si="28"/>
        <v>0.44200913242009138</v>
      </c>
      <c r="DI15" s="543">
        <f t="shared" si="29"/>
        <v>0.47358121330724079</v>
      </c>
      <c r="DJ15" s="542">
        <f t="shared" si="30"/>
        <v>0.55406634050880621</v>
      </c>
      <c r="DK15" s="541">
        <f t="shared" si="31"/>
        <v>0.59197651663405093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8.8796477495107634E-2</v>
      </c>
      <c r="BE16" s="548">
        <f t="shared" si="60"/>
        <v>0.10148168856583731</v>
      </c>
      <c r="BF16" s="548">
        <f t="shared" si="60"/>
        <v>8.8796477495107634E-2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SUM(BV859:BV865,BV878:BV879)</f>
        <v>0</v>
      </c>
      <c r="BW16" s="548">
        <f t="shared" ref="BW16:BY16" si="61">SUM(BW859:BW865,BW878:BW879)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0</v>
      </c>
      <c r="CT16" s="1357">
        <f t="shared" si="14"/>
        <v>2.8414872798434444E-2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7.5772994129158514E-2</v>
      </c>
      <c r="DK16" s="541">
        <f t="shared" si="31"/>
        <v>0.16237070170533965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 t="shared" ref="B17:R17" si="62">SUM(B861:B888)</f>
        <v>2.1682974559686888E-2</v>
      </c>
      <c r="C17" s="548">
        <f t="shared" si="62"/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9.8450097847358128E-2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 t="shared" ref="T17:AJ17" si="63">SUM(T861:T888)</f>
        <v>0.13146771037181998</v>
      </c>
      <c r="U17" s="548">
        <f t="shared" si="63"/>
        <v>0.12977821265492498</v>
      </c>
      <c r="V17" s="548">
        <f t="shared" si="63"/>
        <v>0.15238964992389648</v>
      </c>
      <c r="W17" s="548">
        <f t="shared" si="63"/>
        <v>0.32950097847358123</v>
      </c>
      <c r="X17" s="548">
        <f t="shared" si="63"/>
        <v>0.18331376386170906</v>
      </c>
      <c r="Y17" s="548">
        <f t="shared" si="63"/>
        <v>0.21844585779517284</v>
      </c>
      <c r="Z17" s="548">
        <f t="shared" si="63"/>
        <v>0.10516634050880626</v>
      </c>
      <c r="AA17" s="548">
        <f t="shared" si="63"/>
        <v>0.22594852297083218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 t="shared" ref="AL17:BB17" si="64">SUM(AL861:AL888)</f>
        <v>0.27509380300065228</v>
      </c>
      <c r="AM17" s="548">
        <f t="shared" si="64"/>
        <v>0.18863013698630135</v>
      </c>
      <c r="AN17" s="548">
        <f t="shared" si="64"/>
        <v>0.22907153729071539</v>
      </c>
      <c r="AO17" s="548">
        <f t="shared" si="64"/>
        <v>0.27066318764948899</v>
      </c>
      <c r="AP17" s="548">
        <f t="shared" si="64"/>
        <v>0.25831528593172426</v>
      </c>
      <c r="AQ17" s="548">
        <f t="shared" si="64"/>
        <v>0.32015916503587732</v>
      </c>
      <c r="AR17" s="548">
        <f t="shared" si="64"/>
        <v>0.43029354207436393</v>
      </c>
      <c r="AS17" s="548">
        <f t="shared" si="64"/>
        <v>0.21357338551859101</v>
      </c>
      <c r="AT17" s="548">
        <f t="shared" si="64"/>
        <v>0.41354624918460542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 t="shared" ref="BD17:BT17" si="65">SUM(BD861:BD888)</f>
        <v>0.3473988910632746</v>
      </c>
      <c r="BE17" s="548">
        <f t="shared" si="65"/>
        <v>0.25005870841487282</v>
      </c>
      <c r="BF17" s="548">
        <f t="shared" si="65"/>
        <v>0.28131930854533593</v>
      </c>
      <c r="BG17" s="548">
        <f t="shared" si="65"/>
        <v>0.25169928245270712</v>
      </c>
      <c r="BH17" s="548">
        <f t="shared" si="65"/>
        <v>0.28447097195042403</v>
      </c>
      <c r="BI17" s="548">
        <f t="shared" si="65"/>
        <v>0.21731506849315069</v>
      </c>
      <c r="BJ17" s="548">
        <f t="shared" si="65"/>
        <v>0.39389758643183304</v>
      </c>
      <c r="BK17" s="548">
        <f t="shared" si="65"/>
        <v>0.33856490541422052</v>
      </c>
      <c r="BL17" s="548">
        <f t="shared" si="65"/>
        <v>0.27950097847358124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SUM(BV866:BV877,BV880:BV888)</f>
        <v>9.8529028049576001E-2</v>
      </c>
      <c r="BW17" s="548">
        <f t="shared" ref="BW17:BY17" si="66">SUM(BW866:BW877,BW880:BW888)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3.528501848227876E-2</v>
      </c>
      <c r="CA17" s="536">
        <f t="shared" ref="CA17:CA27" si="68">IF(DM17&lt;3,"",(SUM(T17:AJ17)-MIN(T17:AJ17)-MAX(T17:AJ17))/(DM17-2))</f>
        <v>8.4126690688451952E-2</v>
      </c>
      <c r="CB17" s="536">
        <f t="shared" ref="CB17:CB27" si="69">IF(DN17&lt;3,"",(SUM(AL17:BB17)-MIN(AL17:BB17)-MAX(AL17:BB17))/(DN17-2))</f>
        <v>0.14460351670653041</v>
      </c>
      <c r="CC17" s="536">
        <f t="shared" ref="CC17:CC27" si="70">IF(DO17&lt;3,"",(SUM(BD17:BT17)-MIN(BD17:BT17)-MAX(BD17:BT17))/(DO17-2))</f>
        <v>0.15002187432050446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2.1682974559686888E-2</v>
      </c>
      <c r="CM17" s="1356">
        <f t="shared" si="36"/>
        <v>3.7338551859099803E-2</v>
      </c>
      <c r="CN17" s="1355">
        <f t="shared" si="36"/>
        <v>5.7729941291585138E-2</v>
      </c>
      <c r="CO17" s="1355">
        <f t="shared" si="36"/>
        <v>6.007827788649707E-2</v>
      </c>
      <c r="CP17" s="1355">
        <f t="shared" si="36"/>
        <v>8.0821917808219179E-2</v>
      </c>
      <c r="CQ17" s="1355">
        <f t="shared" si="36"/>
        <v>8.193085453359425E-2</v>
      </c>
      <c r="CR17" s="1355">
        <f t="shared" si="36"/>
        <v>9.1242661448140916E-2</v>
      </c>
      <c r="CS17" s="1354">
        <f t="shared" si="36"/>
        <v>9.8450097847358128E-2</v>
      </c>
      <c r="CT17" s="1357">
        <f t="shared" si="14"/>
        <v>0.10744944553163731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0.10516634050880626</v>
      </c>
      <c r="DD17" s="544">
        <f t="shared" si="24"/>
        <v>0.1153903022396173</v>
      </c>
      <c r="DE17" s="543">
        <f t="shared" si="25"/>
        <v>0.12977821265492498</v>
      </c>
      <c r="DF17" s="543">
        <f t="shared" si="26"/>
        <v>0.13146771037181998</v>
      </c>
      <c r="DG17" s="543">
        <f t="shared" si="27"/>
        <v>0.15238964992389648</v>
      </c>
      <c r="DH17" s="543">
        <f t="shared" si="28"/>
        <v>0.18331376386170906</v>
      </c>
      <c r="DI17" s="543">
        <f t="shared" si="29"/>
        <v>0.21844585779517284</v>
      </c>
      <c r="DJ17" s="542">
        <f t="shared" si="30"/>
        <v>0.22594852297083218</v>
      </c>
      <c r="DK17" s="541">
        <f t="shared" si="31"/>
        <v>0.32950097847358123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SUM(B889:B895)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SUM(T889:T895)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SUM(AL889:AL895)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SUM(BD889:BD895)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5">SUM(C896:C899)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SUM(T896:T899)</f>
        <v>0</v>
      </c>
      <c r="U19" s="548">
        <f t="shared" ref="U19:AJ19" si="76">SUM(U896:U899)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SUM(AL896:AL899)</f>
        <v>0</v>
      </c>
      <c r="AM19" s="548">
        <f t="shared" ref="AM19:BB19" si="77">SUM(AM896:AM899)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SUM(BD896:BD899)</f>
        <v>0</v>
      </c>
      <c r="BE19" s="548">
        <f t="shared" ref="BE19:BY19" si="78">SUM(BE896:BE899)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1310</v>
      </c>
      <c r="CM20" s="1400">
        <f t="shared" si="12"/>
        <v>1819.9549999999999</v>
      </c>
      <c r="CN20" s="1399">
        <f t="shared" si="12"/>
        <v>2006.71</v>
      </c>
      <c r="CO20" s="1399">
        <f t="shared" si="12"/>
        <v>2079.9899999999998</v>
      </c>
      <c r="CP20" s="1399">
        <f t="shared" si="12"/>
        <v>2261</v>
      </c>
      <c r="CQ20" s="1399">
        <f t="shared" si="12"/>
        <v>2518.444</v>
      </c>
      <c r="CR20" s="1399">
        <f t="shared" si="12"/>
        <v>2856.835</v>
      </c>
      <c r="CS20" s="1398">
        <f t="shared" si="12"/>
        <v>3307</v>
      </c>
      <c r="CT20" s="1401">
        <f t="shared" si="14"/>
        <v>3319.9549999999999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3226.1</v>
      </c>
      <c r="DD20" s="556">
        <f t="shared" si="24"/>
        <v>3572</v>
      </c>
      <c r="DE20" s="555">
        <f t="shared" si="25"/>
        <v>4359.8999999999996</v>
      </c>
      <c r="DF20" s="555">
        <f t="shared" si="26"/>
        <v>4444</v>
      </c>
      <c r="DG20" s="555">
        <f t="shared" si="27"/>
        <v>4590.5</v>
      </c>
      <c r="DH20" s="555">
        <f t="shared" si="28"/>
        <v>5446.5</v>
      </c>
      <c r="DI20" s="555">
        <f t="shared" si="29"/>
        <v>5971.3</v>
      </c>
      <c r="DJ20" s="554">
        <f t="shared" si="30"/>
        <v>6039.96</v>
      </c>
      <c r="DK20" s="553">
        <f t="shared" si="31"/>
        <v>6329.1998999999996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SUM(B931:B961)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SUM(T931:T961)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SUM(AL931:AL961)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SUM(BD931:BD961)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SUM(BV931:BV961)</f>
        <v>778</v>
      </c>
      <c r="BW21" s="558">
        <f>SUM(BW931:BW961)</f>
        <v>1230</v>
      </c>
      <c r="BX21" s="558">
        <f>SUM(BX931:BX961)</f>
        <v>4480</v>
      </c>
      <c r="BY21" s="558">
        <f>SUM(BY931:BY961)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99.99</v>
      </c>
      <c r="CN21" s="1399">
        <f t="shared" si="12"/>
        <v>240</v>
      </c>
      <c r="CO21" s="1399">
        <f t="shared" si="12"/>
        <v>399.95499999999998</v>
      </c>
      <c r="CP21" s="1399">
        <f t="shared" si="12"/>
        <v>605</v>
      </c>
      <c r="CQ21" s="1399">
        <f t="shared" si="12"/>
        <v>679.95499999999993</v>
      </c>
      <c r="CR21" s="1399">
        <f t="shared" si="12"/>
        <v>784.44399999999996</v>
      </c>
      <c r="CS21" s="1398">
        <f t="shared" si="12"/>
        <v>1139.71</v>
      </c>
      <c r="CT21" s="1401">
        <f t="shared" si="14"/>
        <v>1619.835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673.3</v>
      </c>
      <c r="DD21" s="556">
        <f t="shared" si="24"/>
        <v>890.4</v>
      </c>
      <c r="DE21" s="555">
        <f t="shared" si="25"/>
        <v>924</v>
      </c>
      <c r="DF21" s="555">
        <f t="shared" si="26"/>
        <v>1039.9999</v>
      </c>
      <c r="DG21" s="555">
        <f t="shared" si="27"/>
        <v>1435.5</v>
      </c>
      <c r="DH21" s="555">
        <f t="shared" si="28"/>
        <v>1732.0000000000002</v>
      </c>
      <c r="DI21" s="555">
        <f t="shared" si="29"/>
        <v>1776.1</v>
      </c>
      <c r="DJ21" s="554">
        <f t="shared" si="30"/>
        <v>1936.5</v>
      </c>
      <c r="DK21" s="553">
        <f t="shared" si="31"/>
        <v>2039.9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SUM(B904:B919)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SUM(T904:T919)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SUM(AL904:AL919)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SUM(BD904:BD919)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SUM(BV904:BV919)</f>
        <v>0</v>
      </c>
      <c r="BW22" s="558">
        <f>SUM(BW904:BW919)</f>
        <v>1200</v>
      </c>
      <c r="BX22" s="558">
        <f>SUM(BX904:BX919)</f>
        <v>1200</v>
      </c>
      <c r="BY22" s="558">
        <f>SUM(BY904:BY919)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1200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SUM(B920:B930)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SUM(T920:T930)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SUM(AL920:AL930)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SUM(BD920:BD930)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SUM(BV920:BV930)</f>
        <v>340</v>
      </c>
      <c r="BW23" s="558">
        <f>SUM(BW920:BW930)</f>
        <v>425</v>
      </c>
      <c r="BX23" s="558">
        <f>SUM(BX920:BX930)</f>
        <v>2790</v>
      </c>
      <c r="BY23" s="558">
        <f>SUM(BY920:BY930)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40</v>
      </c>
      <c r="CQ23" s="1399">
        <f t="shared" si="12"/>
        <v>90</v>
      </c>
      <c r="CR23" s="1399">
        <f t="shared" si="12"/>
        <v>140</v>
      </c>
      <c r="CS23" s="1398">
        <f t="shared" si="12"/>
        <v>250</v>
      </c>
      <c r="CT23" s="1401">
        <f t="shared" si="14"/>
        <v>300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150</v>
      </c>
      <c r="DF23" s="555">
        <f t="shared" si="26"/>
        <v>200</v>
      </c>
      <c r="DG23" s="555">
        <f t="shared" si="27"/>
        <v>210</v>
      </c>
      <c r="DH23" s="555">
        <f t="shared" si="28"/>
        <v>530</v>
      </c>
      <c r="DI23" s="555">
        <f t="shared" si="29"/>
        <v>680</v>
      </c>
      <c r="DJ23" s="554">
        <f t="shared" si="30"/>
        <v>1180</v>
      </c>
      <c r="DK23" s="553">
        <f t="shared" si="31"/>
        <v>1200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SUM(B965:B968)</f>
        <v>113</v>
      </c>
      <c r="C24" s="558">
        <f t="shared" ref="C24:R24" si="95">SUM(C965:C968)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SUM(T965:T968)</f>
        <v>0</v>
      </c>
      <c r="U24" s="558">
        <f t="shared" ref="U24:AJ24" si="96">SUM(U965:U968)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SUM(AL965:AL968)</f>
        <v>0</v>
      </c>
      <c r="AM24" s="558">
        <f t="shared" ref="AM24:BB24" si="97">SUM(AM965:AM968)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SUM(BD965:BD968)</f>
        <v>0</v>
      </c>
      <c r="BE24" s="558">
        <f t="shared" ref="BE24:BT24" si="98">SUM(BE965:BE968)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SUM(BV965:BV968)</f>
        <v>550</v>
      </c>
      <c r="BW24" s="558">
        <f>SUM(BW965:BW968)</f>
        <v>1550</v>
      </c>
      <c r="BX24" s="558">
        <f>SUM(BX965:BX968)</f>
        <v>300</v>
      </c>
      <c r="BY24" s="558">
        <f>SUM(BY965:BY968)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90</v>
      </c>
      <c r="CN24" s="1399">
        <f t="shared" si="12"/>
        <v>113</v>
      </c>
      <c r="CO24" s="1399">
        <f t="shared" si="12"/>
        <v>165</v>
      </c>
      <c r="CP24" s="1399">
        <f t="shared" si="12"/>
        <v>390</v>
      </c>
      <c r="CQ24" s="1399">
        <f t="shared" si="12"/>
        <v>656</v>
      </c>
      <c r="CR24" s="1399">
        <f t="shared" si="12"/>
        <v>740</v>
      </c>
      <c r="CS24" s="1398">
        <f t="shared" si="12"/>
        <v>800</v>
      </c>
      <c r="CT24" s="1401">
        <f t="shared" si="14"/>
        <v>1100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500</v>
      </c>
      <c r="DE24" s="555">
        <f t="shared" si="25"/>
        <v>560</v>
      </c>
      <c r="DF24" s="555">
        <f t="shared" si="26"/>
        <v>920</v>
      </c>
      <c r="DG24" s="555">
        <f t="shared" si="27"/>
        <v>1000</v>
      </c>
      <c r="DH24" s="555">
        <f t="shared" si="28"/>
        <v>1120</v>
      </c>
      <c r="DI24" s="555">
        <f t="shared" si="29"/>
        <v>1120</v>
      </c>
      <c r="DJ24" s="554">
        <f t="shared" si="30"/>
        <v>1301.1999999999998</v>
      </c>
      <c r="DK24" s="553">
        <f t="shared" si="31"/>
        <v>1400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SUM(B969:B971)</f>
        <v>0</v>
      </c>
      <c r="C25" s="558">
        <f t="shared" ref="C25:R25" si="99">SUM(C969:C971)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SUM(T969:T971)</f>
        <v>0</v>
      </c>
      <c r="U25" s="558">
        <f t="shared" ref="U25:AJ25" si="100">SUM(U969:U971)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SUM(AL969:AL971)</f>
        <v>0</v>
      </c>
      <c r="AM25" s="558">
        <f t="shared" ref="AM25:BB25" si="101">SUM(AM969:AM971)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SUM(BD969:BD971)</f>
        <v>0</v>
      </c>
      <c r="BE25" s="558">
        <f t="shared" ref="BE25:BT25" si="102">SUM(BE969:BE971)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SUM(B972:B974)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SUM(T972:T974)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SUM(AM972:AM974)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SUM(BE972:BE974)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SUM(BV972:BV974)</f>
        <v>172</v>
      </c>
      <c r="BW26" s="558">
        <f>SUM(BW972:BW974)</f>
        <v>807</v>
      </c>
      <c r="BX26" s="558">
        <f>SUM(BX972:BX974)</f>
        <v>2890</v>
      </c>
      <c r="BY26" s="558">
        <f>SUM(BY972:BY974)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139</v>
      </c>
      <c r="CN26" s="1399">
        <f t="shared" si="12"/>
        <v>144</v>
      </c>
      <c r="CO26" s="1399">
        <f t="shared" si="12"/>
        <v>160</v>
      </c>
      <c r="CP26" s="1399">
        <f t="shared" si="12"/>
        <v>200</v>
      </c>
      <c r="CQ26" s="1399">
        <f t="shared" si="12"/>
        <v>260</v>
      </c>
      <c r="CR26" s="1399">
        <f t="shared" si="12"/>
        <v>262</v>
      </c>
      <c r="CS26" s="1398">
        <f t="shared" si="12"/>
        <v>822</v>
      </c>
      <c r="CT26" s="1401">
        <f t="shared" si="14"/>
        <v>1030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350</v>
      </c>
      <c r="DE26" s="555">
        <f t="shared" si="25"/>
        <v>465</v>
      </c>
      <c r="DF26" s="555">
        <f t="shared" si="26"/>
        <v>640</v>
      </c>
      <c r="DG26" s="555">
        <f t="shared" si="27"/>
        <v>850</v>
      </c>
      <c r="DH26" s="555">
        <f t="shared" si="28"/>
        <v>1230</v>
      </c>
      <c r="DI26" s="555">
        <f t="shared" si="29"/>
        <v>2529.56</v>
      </c>
      <c r="DJ26" s="554">
        <f t="shared" si="30"/>
        <v>2888</v>
      </c>
      <c r="DK26" s="553">
        <f t="shared" si="31"/>
        <v>2888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SUM(B975:B976)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SUM(T975:T976)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SUM(AL975:AL976)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SUM(BE975:BE976)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3000</v>
      </c>
      <c r="BY27" s="558">
        <f>SUM(BY975:BY976)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240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0</v>
      </c>
      <c r="DH27" s="555">
        <f t="shared" si="28"/>
        <v>0</v>
      </c>
      <c r="DI27" s="555">
        <f t="shared" si="29"/>
        <v>0</v>
      </c>
      <c r="DJ27" s="554">
        <f t="shared" si="30"/>
        <v>0</v>
      </c>
      <c r="DK27" s="553">
        <f t="shared" si="31"/>
        <v>10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SUM(B977:B980)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SUM(T977:T980)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SUM(AL977:AL980)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SUM(BD977:BD980)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SUM(B981:B984)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SUM(T981:T984)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SUM(AL981:AL984)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SUM(BD981:BD984)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SUM(BV981:BV984)</f>
        <v>300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150</v>
      </c>
      <c r="CS29" s="1398">
        <f t="shared" si="119"/>
        <v>800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900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SUM(B962:B964)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SUM(T962:T964)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SUM(AL962:AL964)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SUM(BD962:BD964)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SUM(BV962:BV964)</f>
        <v>1010</v>
      </c>
      <c r="BW30" s="558">
        <f>SUM(BW962:BW964)</f>
        <v>820</v>
      </c>
      <c r="BX30" s="558">
        <f>SUM(BX962:BX964)</f>
        <v>1740</v>
      </c>
      <c r="BY30" s="558">
        <f>SUM(BY962:BY964)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265</v>
      </c>
      <c r="CM30" s="1400">
        <f t="shared" si="119"/>
        <v>300</v>
      </c>
      <c r="CN30" s="1399">
        <f t="shared" si="119"/>
        <v>375</v>
      </c>
      <c r="CO30" s="1399">
        <f t="shared" si="119"/>
        <v>600</v>
      </c>
      <c r="CP30" s="1399">
        <f t="shared" si="119"/>
        <v>660</v>
      </c>
      <c r="CQ30" s="1399">
        <f t="shared" si="119"/>
        <v>720</v>
      </c>
      <c r="CR30" s="1399">
        <f t="shared" si="119"/>
        <v>750</v>
      </c>
      <c r="CS30" s="1398">
        <f t="shared" si="119"/>
        <v>1110</v>
      </c>
      <c r="CT30" s="1401">
        <f t="shared" si="120"/>
        <v>1150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350</v>
      </c>
      <c r="DD30" s="556">
        <f t="shared" si="24"/>
        <v>370</v>
      </c>
      <c r="DE30" s="555">
        <f t="shared" si="25"/>
        <v>370</v>
      </c>
      <c r="DF30" s="555">
        <f t="shared" si="26"/>
        <v>570</v>
      </c>
      <c r="DG30" s="555">
        <f t="shared" si="27"/>
        <v>730</v>
      </c>
      <c r="DH30" s="555">
        <f t="shared" si="28"/>
        <v>800</v>
      </c>
      <c r="DI30" s="555">
        <f t="shared" si="29"/>
        <v>890</v>
      </c>
      <c r="DJ30" s="554">
        <f t="shared" si="30"/>
        <v>970</v>
      </c>
      <c r="DK30" s="553">
        <f t="shared" si="31"/>
        <v>1270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12983.8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12436</v>
      </c>
      <c r="BY31" s="550">
        <f>SUM(BY32:BY41)</f>
        <v>23695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5072.9946133333333</v>
      </c>
      <c r="CC31" s="552">
        <f t="shared" si="128"/>
        <v>11756.093333333332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1282.7</v>
      </c>
      <c r="CM31" s="1400">
        <f t="shared" si="119"/>
        <v>1805.94</v>
      </c>
      <c r="CN31" s="1399">
        <f t="shared" si="119"/>
        <v>1989.7</v>
      </c>
      <c r="CO31" s="1399">
        <f t="shared" si="119"/>
        <v>2067.9700000000003</v>
      </c>
      <c r="CP31" s="1399">
        <f t="shared" si="119"/>
        <v>2174</v>
      </c>
      <c r="CQ31" s="1399">
        <f t="shared" si="119"/>
        <v>2474</v>
      </c>
      <c r="CR31" s="1399">
        <f t="shared" si="119"/>
        <v>2910.7</v>
      </c>
      <c r="CS31" s="1398">
        <f t="shared" si="119"/>
        <v>3045</v>
      </c>
      <c r="CT31" s="1401">
        <f t="shared" si="120"/>
        <v>3310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2516</v>
      </c>
      <c r="DD31" s="556">
        <f t="shared" si="24"/>
        <v>3297</v>
      </c>
      <c r="DE31" s="555">
        <f t="shared" si="25"/>
        <v>3734</v>
      </c>
      <c r="DF31" s="555">
        <f t="shared" si="26"/>
        <v>3931</v>
      </c>
      <c r="DG31" s="555">
        <f t="shared" si="27"/>
        <v>4014</v>
      </c>
      <c r="DH31" s="555">
        <f t="shared" si="28"/>
        <v>5151.7340000000004</v>
      </c>
      <c r="DI31" s="555">
        <f t="shared" si="29"/>
        <v>5461</v>
      </c>
      <c r="DJ31" s="554">
        <f t="shared" si="30"/>
        <v>5506</v>
      </c>
      <c r="DK31" s="553">
        <f t="shared" si="31"/>
        <v>5582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B988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0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T988</f>
        <v>200</v>
      </c>
      <c r="U32" s="563">
        <f t="shared" si="138"/>
        <v>0</v>
      </c>
      <c r="V32" s="563">
        <f t="shared" si="138"/>
        <v>0</v>
      </c>
      <c r="W32" s="563">
        <f t="shared" si="138"/>
        <v>0</v>
      </c>
      <c r="X32" s="563">
        <f t="shared" si="138"/>
        <v>0</v>
      </c>
      <c r="Y32" s="563">
        <f t="shared" si="138"/>
        <v>0</v>
      </c>
      <c r="Z32" s="563">
        <f t="shared" si="138"/>
        <v>120</v>
      </c>
      <c r="AA32" s="563">
        <f t="shared" si="138"/>
        <v>0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AL988</f>
        <v>0</v>
      </c>
      <c r="AM32" s="563">
        <f t="shared" si="139"/>
        <v>0</v>
      </c>
      <c r="AN32" s="563">
        <f t="shared" si="139"/>
        <v>0</v>
      </c>
      <c r="AO32" s="563">
        <f t="shared" si="139"/>
        <v>0</v>
      </c>
      <c r="AP32" s="563">
        <f t="shared" si="139"/>
        <v>0</v>
      </c>
      <c r="AQ32" s="563">
        <f t="shared" si="139"/>
        <v>0</v>
      </c>
      <c r="AR32" s="563">
        <f t="shared" si="139"/>
        <v>0</v>
      </c>
      <c r="AS32" s="563">
        <f t="shared" si="139"/>
        <v>0</v>
      </c>
      <c r="AT32" s="563">
        <f t="shared" si="139"/>
        <v>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BD988</f>
        <v>300</v>
      </c>
      <c r="BE32" s="563">
        <f t="shared" si="140"/>
        <v>300</v>
      </c>
      <c r="BF32" s="563">
        <f t="shared" si="140"/>
        <v>300</v>
      </c>
      <c r="BG32" s="563">
        <f t="shared" si="140"/>
        <v>0</v>
      </c>
      <c r="BH32" s="563">
        <f t="shared" si="140"/>
        <v>0</v>
      </c>
      <c r="BI32" s="563">
        <f t="shared" si="140"/>
        <v>0</v>
      </c>
      <c r="BJ32" s="563">
        <f t="shared" si="140"/>
        <v>0</v>
      </c>
      <c r="BK32" s="563">
        <f t="shared" si="140"/>
        <v>0</v>
      </c>
      <c r="BL32" s="563">
        <f t="shared" si="140"/>
        <v>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BV988</f>
        <v>0</v>
      </c>
      <c r="BW32" s="563">
        <f>BW988</f>
        <v>96</v>
      </c>
      <c r="BX32" s="563">
        <f>BX988</f>
        <v>288</v>
      </c>
      <c r="BY32" s="563">
        <f>BY988</f>
        <v>1820</v>
      </c>
      <c r="BZ32" s="552">
        <f t="shared" si="125"/>
        <v>0</v>
      </c>
      <c r="CA32" s="552">
        <f t="shared" si="126"/>
        <v>8</v>
      </c>
      <c r="CB32" s="552">
        <f t="shared" si="127"/>
        <v>0</v>
      </c>
      <c r="CC32" s="552">
        <f t="shared" si="128"/>
        <v>40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0</v>
      </c>
      <c r="CM32" s="1400">
        <f t="shared" si="119"/>
        <v>0</v>
      </c>
      <c r="CN32" s="1399">
        <f t="shared" si="119"/>
        <v>0</v>
      </c>
      <c r="CO32" s="1399">
        <f t="shared" si="119"/>
        <v>0</v>
      </c>
      <c r="CP32" s="1399">
        <f t="shared" si="119"/>
        <v>0</v>
      </c>
      <c r="CQ32" s="1399">
        <f t="shared" si="119"/>
        <v>0</v>
      </c>
      <c r="CR32" s="1399">
        <f t="shared" si="119"/>
        <v>0</v>
      </c>
      <c r="CS32" s="1398">
        <f t="shared" si="119"/>
        <v>0</v>
      </c>
      <c r="CT32" s="1401">
        <f t="shared" si="120"/>
        <v>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120</v>
      </c>
      <c r="DK32" s="553">
        <f t="shared" si="31"/>
        <v>200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838</v>
      </c>
      <c r="C33" s="563">
        <f t="shared" ref="C33:R33" si="141">SUM(C989:C991)</f>
        <v>359.97</v>
      </c>
      <c r="D33" s="563">
        <f t="shared" si="141"/>
        <v>299.7</v>
      </c>
      <c r="E33" s="563">
        <f t="shared" si="141"/>
        <v>275.94</v>
      </c>
      <c r="F33" s="563">
        <f t="shared" si="141"/>
        <v>782.7</v>
      </c>
      <c r="G33" s="563">
        <f t="shared" si="141"/>
        <v>516</v>
      </c>
      <c r="H33" s="563">
        <f t="shared" si="141"/>
        <v>540</v>
      </c>
      <c r="I33" s="563">
        <f t="shared" si="141"/>
        <v>915</v>
      </c>
      <c r="J33" s="563">
        <f t="shared" si="141"/>
        <v>391.7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SUM(T989:T991)</f>
        <v>805</v>
      </c>
      <c r="U33" s="563">
        <f t="shared" ref="U33:AJ33" si="142">SUM(U989:U991)</f>
        <v>1550</v>
      </c>
      <c r="V33" s="563">
        <f t="shared" si="142"/>
        <v>1694</v>
      </c>
      <c r="W33" s="563">
        <f t="shared" si="142"/>
        <v>1687</v>
      </c>
      <c r="X33" s="563">
        <f t="shared" si="142"/>
        <v>2592</v>
      </c>
      <c r="Y33" s="563">
        <f t="shared" si="142"/>
        <v>2517</v>
      </c>
      <c r="Z33" s="563">
        <f t="shared" si="142"/>
        <v>1396</v>
      </c>
      <c r="AA33" s="563">
        <f t="shared" si="142"/>
        <v>2405.7340000000004</v>
      </c>
      <c r="AB33" s="563">
        <f t="shared" si="142"/>
        <v>960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SUM(AL989:AL991)</f>
        <v>5506.8</v>
      </c>
      <c r="AM33" s="563">
        <f t="shared" ref="AM33:BB33" si="143">SUM(AM989:AM991)</f>
        <v>2191.9895999999999</v>
      </c>
      <c r="AN33" s="563">
        <f t="shared" si="143"/>
        <v>3130</v>
      </c>
      <c r="AO33" s="563">
        <f t="shared" si="143"/>
        <v>2453.8379999999997</v>
      </c>
      <c r="AP33" s="563">
        <f t="shared" si="143"/>
        <v>3551.8179999999998</v>
      </c>
      <c r="AQ33" s="563">
        <f t="shared" si="143"/>
        <v>3380.8176000000003</v>
      </c>
      <c r="AR33" s="563">
        <f t="shared" si="143"/>
        <v>3476.6400000000003</v>
      </c>
      <c r="AS33" s="563">
        <f t="shared" si="143"/>
        <v>3496</v>
      </c>
      <c r="AT33" s="563">
        <f t="shared" si="143"/>
        <v>5603.6559999999999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SUM(BD989:BD991)</f>
        <v>11703</v>
      </c>
      <c r="BE33" s="563">
        <f t="shared" ref="BE33:BT33" si="144">SUM(BE989:BE991)</f>
        <v>5440</v>
      </c>
      <c r="BF33" s="563">
        <f t="shared" si="144"/>
        <v>4232</v>
      </c>
      <c r="BG33" s="563">
        <f t="shared" si="144"/>
        <v>6194</v>
      </c>
      <c r="BH33" s="563">
        <f t="shared" si="144"/>
        <v>8250.4</v>
      </c>
      <c r="BI33" s="563">
        <f t="shared" si="144"/>
        <v>5849</v>
      </c>
      <c r="BJ33" s="563">
        <f t="shared" si="144"/>
        <v>6470</v>
      </c>
      <c r="BK33" s="563">
        <f t="shared" si="144"/>
        <v>6400</v>
      </c>
      <c r="BL33" s="563">
        <f t="shared" si="144"/>
        <v>7332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SUM(BV989:BV991)</f>
        <v>942</v>
      </c>
      <c r="BW33" s="563">
        <f>SUM(BW989:BW991)</f>
        <v>2413</v>
      </c>
      <c r="BX33" s="563">
        <f>SUM(BX989:BX991)</f>
        <v>4808</v>
      </c>
      <c r="BY33" s="563">
        <f>SUM(BY989:BY991)</f>
        <v>7564</v>
      </c>
      <c r="BZ33" s="552">
        <f t="shared" si="125"/>
        <v>266.93400000000003</v>
      </c>
      <c r="CA33" s="552">
        <f t="shared" si="126"/>
        <v>867.64893333333339</v>
      </c>
      <c r="CB33" s="552">
        <f t="shared" si="127"/>
        <v>1812.5268800000003</v>
      </c>
      <c r="CC33" s="552">
        <f t="shared" si="128"/>
        <v>3344.4933333333333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275.94</v>
      </c>
      <c r="CM33" s="1400">
        <f t="shared" si="119"/>
        <v>299.7</v>
      </c>
      <c r="CN33" s="1399">
        <f t="shared" si="119"/>
        <v>359.97</v>
      </c>
      <c r="CO33" s="1399">
        <f t="shared" si="119"/>
        <v>391.7</v>
      </c>
      <c r="CP33" s="1399">
        <f t="shared" si="119"/>
        <v>516</v>
      </c>
      <c r="CQ33" s="1399">
        <f t="shared" si="119"/>
        <v>540</v>
      </c>
      <c r="CR33" s="1399">
        <f t="shared" si="119"/>
        <v>782.7</v>
      </c>
      <c r="CS33" s="1398">
        <f t="shared" si="119"/>
        <v>838</v>
      </c>
      <c r="CT33" s="1401">
        <f t="shared" si="120"/>
        <v>915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805</v>
      </c>
      <c r="DD33" s="556">
        <f t="shared" si="24"/>
        <v>960</v>
      </c>
      <c r="DE33" s="555">
        <f t="shared" si="25"/>
        <v>1396</v>
      </c>
      <c r="DF33" s="555">
        <f t="shared" si="26"/>
        <v>1550</v>
      </c>
      <c r="DG33" s="555">
        <f t="shared" si="27"/>
        <v>1687</v>
      </c>
      <c r="DH33" s="555">
        <f t="shared" si="28"/>
        <v>1694</v>
      </c>
      <c r="DI33" s="555">
        <f t="shared" si="29"/>
        <v>2405.7340000000004</v>
      </c>
      <c r="DJ33" s="554">
        <f t="shared" si="30"/>
        <v>2517</v>
      </c>
      <c r="DK33" s="553">
        <f t="shared" si="31"/>
        <v>2592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B992</f>
        <v>972</v>
      </c>
      <c r="C34" s="563">
        <f t="shared" si="145"/>
        <v>428</v>
      </c>
      <c r="D34" s="563">
        <f t="shared" si="145"/>
        <v>365</v>
      </c>
      <c r="E34" s="563">
        <f t="shared" si="145"/>
        <v>660</v>
      </c>
      <c r="F34" s="563">
        <f t="shared" si="145"/>
        <v>432</v>
      </c>
      <c r="G34" s="563">
        <f t="shared" si="145"/>
        <v>660</v>
      </c>
      <c r="H34" s="563">
        <f t="shared" si="145"/>
        <v>764</v>
      </c>
      <c r="I34" s="563">
        <f t="shared" si="145"/>
        <v>645</v>
      </c>
      <c r="J34" s="563">
        <f t="shared" si="145"/>
        <v>1189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T992</f>
        <v>420</v>
      </c>
      <c r="U34" s="563">
        <f t="shared" si="146"/>
        <v>708</v>
      </c>
      <c r="V34" s="563">
        <f t="shared" si="146"/>
        <v>420</v>
      </c>
      <c r="W34" s="563">
        <f t="shared" si="146"/>
        <v>584</v>
      </c>
      <c r="X34" s="563">
        <f t="shared" si="146"/>
        <v>1004</v>
      </c>
      <c r="Y34" s="563">
        <f t="shared" si="146"/>
        <v>830</v>
      </c>
      <c r="Z34" s="563">
        <f t="shared" si="146"/>
        <v>0</v>
      </c>
      <c r="AA34" s="563">
        <f t="shared" si="146"/>
        <v>486</v>
      </c>
      <c r="AB34" s="563">
        <f t="shared" si="146"/>
        <v>1052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AL992</f>
        <v>2492</v>
      </c>
      <c r="AM34" s="563">
        <f t="shared" si="147"/>
        <v>573</v>
      </c>
      <c r="AN34" s="563">
        <f t="shared" si="147"/>
        <v>420</v>
      </c>
      <c r="AO34" s="563">
        <f t="shared" si="147"/>
        <v>1110</v>
      </c>
      <c r="AP34" s="563">
        <f t="shared" si="147"/>
        <v>1226</v>
      </c>
      <c r="AQ34" s="563">
        <f t="shared" si="147"/>
        <v>720</v>
      </c>
      <c r="AR34" s="563">
        <f t="shared" si="147"/>
        <v>1686</v>
      </c>
      <c r="AS34" s="563">
        <f t="shared" si="147"/>
        <v>1090</v>
      </c>
      <c r="AT34" s="563">
        <f t="shared" si="147"/>
        <v>754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BD992</f>
        <v>596</v>
      </c>
      <c r="BE34" s="563">
        <f t="shared" si="148"/>
        <v>432</v>
      </c>
      <c r="BF34" s="563">
        <f t="shared" si="148"/>
        <v>420</v>
      </c>
      <c r="BG34" s="563">
        <f t="shared" si="148"/>
        <v>1076</v>
      </c>
      <c r="BH34" s="563">
        <f t="shared" si="148"/>
        <v>2250</v>
      </c>
      <c r="BI34" s="563">
        <f t="shared" si="148"/>
        <v>276</v>
      </c>
      <c r="BJ34" s="563">
        <f t="shared" si="148"/>
        <v>524</v>
      </c>
      <c r="BK34" s="563">
        <f t="shared" si="148"/>
        <v>1520</v>
      </c>
      <c r="BL34" s="563">
        <f t="shared" si="148"/>
        <v>2836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BV992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328.4</v>
      </c>
      <c r="CA34" s="552">
        <f t="shared" si="126"/>
        <v>296.8</v>
      </c>
      <c r="CB34" s="552">
        <f t="shared" si="127"/>
        <v>505.26666666666665</v>
      </c>
      <c r="CC34" s="552">
        <f t="shared" si="128"/>
        <v>472.93333333333334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365</v>
      </c>
      <c r="CM34" s="1400">
        <f t="shared" si="119"/>
        <v>428</v>
      </c>
      <c r="CN34" s="1399">
        <f t="shared" si="119"/>
        <v>432</v>
      </c>
      <c r="CO34" s="1399">
        <f t="shared" si="119"/>
        <v>645</v>
      </c>
      <c r="CP34" s="1399">
        <f t="shared" si="119"/>
        <v>660</v>
      </c>
      <c r="CQ34" s="1399">
        <f t="shared" si="119"/>
        <v>660</v>
      </c>
      <c r="CR34" s="1399">
        <f t="shared" si="119"/>
        <v>764</v>
      </c>
      <c r="CS34" s="1398">
        <f t="shared" si="119"/>
        <v>972</v>
      </c>
      <c r="CT34" s="1401">
        <f t="shared" si="120"/>
        <v>1189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0</v>
      </c>
      <c r="DD34" s="556">
        <f t="shared" si="24"/>
        <v>420</v>
      </c>
      <c r="DE34" s="555">
        <f t="shared" si="25"/>
        <v>420</v>
      </c>
      <c r="DF34" s="555">
        <f t="shared" si="26"/>
        <v>486</v>
      </c>
      <c r="DG34" s="555">
        <f t="shared" si="27"/>
        <v>584</v>
      </c>
      <c r="DH34" s="555">
        <f t="shared" si="28"/>
        <v>708</v>
      </c>
      <c r="DI34" s="555">
        <f t="shared" si="29"/>
        <v>830</v>
      </c>
      <c r="DJ34" s="554">
        <f t="shared" si="30"/>
        <v>1004</v>
      </c>
      <c r="DK34" s="553">
        <f t="shared" si="31"/>
        <v>1052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B993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T993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AL993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BD993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B994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T994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AL994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BD994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0</v>
      </c>
      <c r="CM36" s="1400">
        <f t="shared" si="119"/>
        <v>0</v>
      </c>
      <c r="CN36" s="1399">
        <f t="shared" si="119"/>
        <v>0</v>
      </c>
      <c r="CO36" s="1399">
        <f t="shared" si="119"/>
        <v>0</v>
      </c>
      <c r="CP36" s="1399">
        <f t="shared" si="119"/>
        <v>50</v>
      </c>
      <c r="CQ36" s="1399">
        <f t="shared" si="119"/>
        <v>50</v>
      </c>
      <c r="CR36" s="1399">
        <f t="shared" si="119"/>
        <v>50</v>
      </c>
      <c r="CS36" s="1398">
        <f t="shared" si="119"/>
        <v>80</v>
      </c>
      <c r="CT36" s="1401">
        <f t="shared" si="120"/>
        <v>160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0</v>
      </c>
      <c r="DD36" s="556">
        <f t="shared" si="24"/>
        <v>300</v>
      </c>
      <c r="DE36" s="555">
        <f t="shared" si="25"/>
        <v>400</v>
      </c>
      <c r="DF36" s="555">
        <f t="shared" si="26"/>
        <v>600</v>
      </c>
      <c r="DG36" s="555">
        <f t="shared" si="27"/>
        <v>600</v>
      </c>
      <c r="DH36" s="555">
        <f t="shared" si="28"/>
        <v>640</v>
      </c>
      <c r="DI36" s="555">
        <f t="shared" si="29"/>
        <v>650</v>
      </c>
      <c r="DJ36" s="554">
        <f t="shared" si="30"/>
        <v>750</v>
      </c>
      <c r="DK36" s="553">
        <f t="shared" si="31"/>
        <v>1420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B995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T995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AL995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BD995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100</v>
      </c>
      <c r="CM37" s="1400">
        <f t="shared" si="119"/>
        <v>240</v>
      </c>
      <c r="CN37" s="1399">
        <f t="shared" si="119"/>
        <v>250</v>
      </c>
      <c r="CO37" s="1399">
        <f t="shared" si="119"/>
        <v>250</v>
      </c>
      <c r="CP37" s="1399">
        <f t="shared" si="119"/>
        <v>360</v>
      </c>
      <c r="CQ37" s="1399">
        <f t="shared" si="119"/>
        <v>400</v>
      </c>
      <c r="CR37" s="1399">
        <f t="shared" si="119"/>
        <v>450</v>
      </c>
      <c r="CS37" s="1398">
        <f t="shared" si="119"/>
        <v>550</v>
      </c>
      <c r="CT37" s="1401">
        <f t="shared" si="120"/>
        <v>700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300</v>
      </c>
      <c r="DD37" s="556">
        <f t="shared" si="24"/>
        <v>320</v>
      </c>
      <c r="DE37" s="555">
        <f t="shared" si="25"/>
        <v>500</v>
      </c>
      <c r="DF37" s="555">
        <f t="shared" si="26"/>
        <v>550</v>
      </c>
      <c r="DG37" s="555">
        <f t="shared" si="27"/>
        <v>680</v>
      </c>
      <c r="DH37" s="555">
        <f t="shared" si="28"/>
        <v>780</v>
      </c>
      <c r="DI37" s="555">
        <f t="shared" si="29"/>
        <v>850</v>
      </c>
      <c r="DJ37" s="554">
        <f t="shared" si="30"/>
        <v>1010</v>
      </c>
      <c r="DK37" s="553">
        <f t="shared" si="31"/>
        <v>2100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B996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T996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AL996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BD996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0</v>
      </c>
      <c r="CM38" s="1400">
        <f t="shared" si="119"/>
        <v>0</v>
      </c>
      <c r="CN38" s="1399">
        <f t="shared" si="119"/>
        <v>0</v>
      </c>
      <c r="CO38" s="1399">
        <f t="shared" si="119"/>
        <v>0</v>
      </c>
      <c r="CP38" s="1399">
        <f t="shared" si="119"/>
        <v>180</v>
      </c>
      <c r="CQ38" s="1399">
        <f t="shared" si="119"/>
        <v>180</v>
      </c>
      <c r="CR38" s="1399">
        <f t="shared" si="119"/>
        <v>240</v>
      </c>
      <c r="CS38" s="1398">
        <f t="shared" si="119"/>
        <v>252</v>
      </c>
      <c r="CT38" s="1401">
        <f t="shared" si="120"/>
        <v>800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0</v>
      </c>
      <c r="DD38" s="556">
        <f t="shared" si="24"/>
        <v>8</v>
      </c>
      <c r="DE38" s="555">
        <f t="shared" si="25"/>
        <v>216</v>
      </c>
      <c r="DF38" s="555">
        <f t="shared" si="26"/>
        <v>300</v>
      </c>
      <c r="DG38" s="555">
        <f t="shared" si="27"/>
        <v>300</v>
      </c>
      <c r="DH38" s="555">
        <f t="shared" si="28"/>
        <v>400</v>
      </c>
      <c r="DI38" s="555">
        <f t="shared" si="29"/>
        <v>400</v>
      </c>
      <c r="DJ38" s="554">
        <f t="shared" si="30"/>
        <v>500</v>
      </c>
      <c r="DK38" s="553">
        <f t="shared" si="31"/>
        <v>600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SUM(B802,B804)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SUM(T802,T804)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SUM(AL802,AL804)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SUM(BD802,BD804)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48</v>
      </c>
      <c r="CM39" s="1400">
        <f t="shared" si="119"/>
        <v>50</v>
      </c>
      <c r="CN39" s="1399">
        <f t="shared" si="119"/>
        <v>120</v>
      </c>
      <c r="CO39" s="1399">
        <f t="shared" si="119"/>
        <v>120</v>
      </c>
      <c r="CP39" s="1399">
        <f t="shared" si="119"/>
        <v>120</v>
      </c>
      <c r="CQ39" s="1399">
        <f t="shared" si="119"/>
        <v>120</v>
      </c>
      <c r="CR39" s="1399">
        <f t="shared" si="119"/>
        <v>240</v>
      </c>
      <c r="CS39" s="1398">
        <f t="shared" si="119"/>
        <v>240</v>
      </c>
      <c r="CT39" s="1401">
        <f t="shared" si="120"/>
        <v>480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5</v>
      </c>
      <c r="DF39" s="555">
        <f t="shared" si="26"/>
        <v>5</v>
      </c>
      <c r="DG39" s="555">
        <f t="shared" si="27"/>
        <v>18</v>
      </c>
      <c r="DH39" s="555">
        <f t="shared" si="28"/>
        <v>20</v>
      </c>
      <c r="DI39" s="555">
        <f t="shared" si="29"/>
        <v>60</v>
      </c>
      <c r="DJ39" s="554">
        <f t="shared" si="30"/>
        <v>100</v>
      </c>
      <c r="DK39" s="553">
        <f t="shared" si="31"/>
        <v>120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SUM(B803)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SUM(T803)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SUM(AL803)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SUM(BD803)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20</v>
      </c>
      <c r="CM40" s="1400">
        <f t="shared" si="119"/>
        <v>20</v>
      </c>
      <c r="CN40" s="1399">
        <f t="shared" si="119"/>
        <v>35</v>
      </c>
      <c r="CO40" s="1399">
        <f t="shared" si="119"/>
        <v>40</v>
      </c>
      <c r="CP40" s="1399">
        <f t="shared" si="119"/>
        <v>45</v>
      </c>
      <c r="CQ40" s="1399">
        <f t="shared" si="119"/>
        <v>50</v>
      </c>
      <c r="CR40" s="1399">
        <f t="shared" si="119"/>
        <v>50</v>
      </c>
      <c r="CS40" s="1398">
        <f t="shared" si="119"/>
        <v>120</v>
      </c>
      <c r="CT40" s="1401">
        <f t="shared" si="120"/>
        <v>200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100</v>
      </c>
      <c r="DD40" s="556">
        <f t="shared" si="24"/>
        <v>150</v>
      </c>
      <c r="DE40" s="555">
        <f t="shared" si="25"/>
        <v>180</v>
      </c>
      <c r="DF40" s="555">
        <f t="shared" si="26"/>
        <v>180</v>
      </c>
      <c r="DG40" s="555">
        <f t="shared" si="27"/>
        <v>200</v>
      </c>
      <c r="DH40" s="555">
        <f t="shared" si="28"/>
        <v>200</v>
      </c>
      <c r="DI40" s="555">
        <f t="shared" si="29"/>
        <v>250</v>
      </c>
      <c r="DJ40" s="554">
        <f t="shared" si="30"/>
        <v>300</v>
      </c>
      <c r="DK40" s="553">
        <f t="shared" si="31"/>
        <v>350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SUM(B805:B810)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SUM(T805:T810)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SUM(AL805:AL810)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SUM(BD805:BD810)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240</v>
      </c>
      <c r="CP41" s="1399">
        <f t="shared" si="119"/>
        <v>300</v>
      </c>
      <c r="CQ41" s="1399">
        <f t="shared" si="119"/>
        <v>420</v>
      </c>
      <c r="CR41" s="1399">
        <f t="shared" si="119"/>
        <v>480</v>
      </c>
      <c r="CS41" s="1398">
        <f t="shared" si="119"/>
        <v>550</v>
      </c>
      <c r="CT41" s="1401">
        <f t="shared" si="120"/>
        <v>576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50</v>
      </c>
      <c r="DH41" s="555">
        <f t="shared" si="28"/>
        <v>50</v>
      </c>
      <c r="DI41" s="555">
        <f t="shared" si="29"/>
        <v>50</v>
      </c>
      <c r="DJ41" s="554">
        <f t="shared" si="30"/>
        <v>100</v>
      </c>
      <c r="DK41" s="553">
        <f t="shared" si="31"/>
        <v>100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0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3.3112802071536898E-2</v>
      </c>
      <c r="U42" s="548">
        <f t="shared" si="179"/>
        <v>0</v>
      </c>
      <c r="V42" s="548">
        <f t="shared" si="179"/>
        <v>0</v>
      </c>
      <c r="W42" s="548">
        <f t="shared" si="179"/>
        <v>0</v>
      </c>
      <c r="X42" s="548">
        <f t="shared" si="179"/>
        <v>0</v>
      </c>
      <c r="Y42" s="548">
        <f t="shared" si="179"/>
        <v>0</v>
      </c>
      <c r="Z42" s="548">
        <f t="shared" si="179"/>
        <v>3.7196615108025168E-2</v>
      </c>
      <c r="AA42" s="548">
        <f t="shared" si="179"/>
        <v>0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0</v>
      </c>
      <c r="AM42" s="548">
        <f t="shared" si="180"/>
        <v>0</v>
      </c>
      <c r="AN42" s="548">
        <f t="shared" si="180"/>
        <v>0</v>
      </c>
      <c r="AO42" s="548">
        <f t="shared" si="180"/>
        <v>0</v>
      </c>
      <c r="AP42" s="548">
        <f t="shared" si="180"/>
        <v>0</v>
      </c>
      <c r="AQ42" s="548">
        <f t="shared" si="180"/>
        <v>0</v>
      </c>
      <c r="AR42" s="548">
        <f t="shared" si="180"/>
        <v>0</v>
      </c>
      <c r="AS42" s="548">
        <f t="shared" si="180"/>
        <v>0</v>
      </c>
      <c r="AT42" s="548">
        <f t="shared" si="180"/>
        <v>0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8.7655222790357923E-3</v>
      </c>
      <c r="BE42" s="548">
        <f t="shared" si="181"/>
        <v>2.3053332622930033E-2</v>
      </c>
      <c r="BF42" s="548">
        <f t="shared" si="181"/>
        <v>1.5210127917175784E-2</v>
      </c>
      <c r="BG42" s="548">
        <f t="shared" si="181"/>
        <v>0</v>
      </c>
      <c r="BH42" s="548">
        <f t="shared" si="181"/>
        <v>0</v>
      </c>
      <c r="BI42" s="548">
        <f t="shared" si="181"/>
        <v>0</v>
      </c>
      <c r="BJ42" s="548">
        <f t="shared" si="181"/>
        <v>0</v>
      </c>
      <c r="BK42" s="548">
        <f t="shared" si="181"/>
        <v>0</v>
      </c>
      <c r="BL42" s="548">
        <f t="shared" si="181"/>
        <v>0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1.7560975609756099E-2</v>
      </c>
      <c r="BY42" s="548">
        <f>IF(BY20=0,"",BY32/BY20)</f>
        <v>7.124681933842239E-2</v>
      </c>
      <c r="BZ42" s="552">
        <f t="shared" si="125"/>
        <v>0</v>
      </c>
      <c r="CA42" s="536">
        <f t="shared" si="126"/>
        <v>4.7304002959338435E-3</v>
      </c>
      <c r="CB42" s="536">
        <f t="shared" si="127"/>
        <v>0</v>
      </c>
      <c r="CC42" s="536">
        <f t="shared" si="128"/>
        <v>3.4250928851730826E-3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0</v>
      </c>
      <c r="CI42" s="1399">
        <f t="shared" si="119"/>
        <v>0</v>
      </c>
      <c r="CJ42" s="1399">
        <f t="shared" si="119"/>
        <v>0</v>
      </c>
      <c r="CK42" s="1400">
        <f t="shared" si="119"/>
        <v>0</v>
      </c>
      <c r="CL42" s="1400">
        <f t="shared" si="119"/>
        <v>0</v>
      </c>
      <c r="CM42" s="1400">
        <f t="shared" si="119"/>
        <v>0</v>
      </c>
      <c r="CN42" s="1399">
        <f t="shared" si="119"/>
        <v>0</v>
      </c>
      <c r="CO42" s="1399">
        <f t="shared" si="119"/>
        <v>0</v>
      </c>
      <c r="CP42" s="1399">
        <f t="shared" si="119"/>
        <v>0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3.3112802071536898E-2</v>
      </c>
      <c r="DG42" s="543">
        <f t="shared" si="27"/>
        <v>3.7196615108025168E-2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3041.2000000000007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BV811</f>
        <v>618</v>
      </c>
      <c r="BW43" s="568">
        <f>BW20-BW31</f>
        <v>868</v>
      </c>
      <c r="BX43" s="568">
        <f>BX20-BX31</f>
        <v>3964</v>
      </c>
      <c r="BY43" s="568">
        <f>BY20-BY31</f>
        <v>1850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1639.8832</v>
      </c>
      <c r="CC43" s="552">
        <f t="shared" si="128"/>
        <v>116.98919253333334</v>
      </c>
      <c r="CD43" s="1397">
        <f t="shared" si="119"/>
        <v>-53.864999999999782</v>
      </c>
      <c r="CE43" s="1398">
        <f t="shared" si="119"/>
        <v>0</v>
      </c>
      <c r="CF43" s="1399">
        <f t="shared" si="119"/>
        <v>0</v>
      </c>
      <c r="CG43" s="1399">
        <f t="shared" si="119"/>
        <v>0</v>
      </c>
      <c r="CH43" s="1399">
        <f t="shared" si="119"/>
        <v>0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0</v>
      </c>
      <c r="CM43" s="1400">
        <f t="shared" si="119"/>
        <v>9.9549999999999272</v>
      </c>
      <c r="CN43" s="1399">
        <f t="shared" si="119"/>
        <v>12.019999999999527</v>
      </c>
      <c r="CO43" s="1399">
        <f t="shared" si="119"/>
        <v>14.014999999999873</v>
      </c>
      <c r="CP43" s="1399">
        <f t="shared" si="119"/>
        <v>17.009999999999991</v>
      </c>
      <c r="CQ43" s="1399">
        <f t="shared" si="119"/>
        <v>27.299999999999955</v>
      </c>
      <c r="CR43" s="1399">
        <f t="shared" si="119"/>
        <v>44.44399999999996</v>
      </c>
      <c r="CS43" s="1398">
        <f t="shared" si="119"/>
        <v>87</v>
      </c>
      <c r="CT43" s="1401">
        <f t="shared" si="120"/>
        <v>262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275</v>
      </c>
      <c r="DD43" s="556">
        <f t="shared" si="24"/>
        <v>294.76599999999962</v>
      </c>
      <c r="DE43" s="555">
        <f t="shared" si="25"/>
        <v>428.89999999999964</v>
      </c>
      <c r="DF43" s="555">
        <f t="shared" si="26"/>
        <v>465.30000000000018</v>
      </c>
      <c r="DG43" s="555">
        <f t="shared" si="27"/>
        <v>576.5</v>
      </c>
      <c r="DH43" s="555">
        <f t="shared" si="28"/>
        <v>578.96</v>
      </c>
      <c r="DI43" s="555">
        <f t="shared" si="29"/>
        <v>710</v>
      </c>
      <c r="DJ43" s="554">
        <f t="shared" si="30"/>
        <v>710.09999999999991</v>
      </c>
      <c r="DK43" s="553">
        <f t="shared" si="31"/>
        <v>747.19989999999962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 t="str">
        <f t="shared" si="194"/>
        <v/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 t="str">
        <f t="shared" si="194"/>
        <v/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2">IF(B84="","",(SUM(B69)*710*$K$1-SUM(B70,B74)*(710*$K$1-370*$K$1*(B73=0))-SUM(B85,B86)*8280*$K$1+W72)/$G$1/365/B$46)</f>
        <v/>
      </c>
      <c r="C89" s="637" t="str">
        <f t="shared" si="252"/>
        <v/>
      </c>
      <c r="D89" s="637" t="str">
        <f t="shared" si="252"/>
        <v/>
      </c>
      <c r="E89" s="637" t="str">
        <f t="shared" si="252"/>
        <v/>
      </c>
      <c r="F89" s="637" t="str">
        <f t="shared" si="252"/>
        <v/>
      </c>
      <c r="G89" s="637" t="str">
        <f t="shared" si="252"/>
        <v/>
      </c>
      <c r="H89" s="637" t="str">
        <f t="shared" si="252"/>
        <v/>
      </c>
      <c r="I89" s="637" t="str">
        <f t="shared" si="252"/>
        <v/>
      </c>
      <c r="J89" s="637" t="str">
        <f t="shared" si="252"/>
        <v/>
      </c>
      <c r="K89" s="637" t="str">
        <f t="shared" si="252"/>
        <v/>
      </c>
      <c r="L89" s="637" t="str">
        <f t="shared" si="252"/>
        <v/>
      </c>
      <c r="M89" s="637" t="str">
        <f t="shared" si="252"/>
        <v/>
      </c>
      <c r="N89" s="637" t="str">
        <f t="shared" si="252"/>
        <v/>
      </c>
      <c r="O89" s="637" t="str">
        <f t="shared" si="252"/>
        <v/>
      </c>
      <c r="P89" s="637" t="str">
        <f t="shared" si="252"/>
        <v/>
      </c>
      <c r="Q89" s="637" t="str">
        <f t="shared" si="252"/>
        <v/>
      </c>
      <c r="R89" s="637" t="str">
        <f t="shared" si="252"/>
        <v/>
      </c>
      <c r="S89" s="607"/>
      <c r="T89" s="637" t="str">
        <f t="shared" ref="T89:AJ89" si="253">IF(T84="","",(SUM(T69)*710*$K$1-SUM(T70,T74)*(710*$K$1-370*$K$1*(T73=0))-SUM(T85,T86)*8280*$K$1+AO72)/$G$1/365/T$46)</f>
        <v/>
      </c>
      <c r="U89" s="637" t="str">
        <f t="shared" si="253"/>
        <v/>
      </c>
      <c r="V89" s="637" t="str">
        <f t="shared" si="253"/>
        <v/>
      </c>
      <c r="W89" s="637" t="str">
        <f t="shared" si="253"/>
        <v/>
      </c>
      <c r="X89" s="637" t="str">
        <f t="shared" si="253"/>
        <v/>
      </c>
      <c r="Y89" s="637" t="str">
        <f t="shared" si="253"/>
        <v/>
      </c>
      <c r="Z89" s="637" t="str">
        <f t="shared" si="253"/>
        <v/>
      </c>
      <c r="AA89" s="637" t="str">
        <f t="shared" si="253"/>
        <v/>
      </c>
      <c r="AB89" s="637" t="str">
        <f t="shared" si="253"/>
        <v/>
      </c>
      <c r="AC89" s="637" t="str">
        <f t="shared" si="253"/>
        <v/>
      </c>
      <c r="AD89" s="637" t="str">
        <f t="shared" si="253"/>
        <v/>
      </c>
      <c r="AE89" s="637" t="str">
        <f t="shared" si="253"/>
        <v/>
      </c>
      <c r="AF89" s="637" t="str">
        <f t="shared" si="253"/>
        <v/>
      </c>
      <c r="AG89" s="637" t="str">
        <f t="shared" si="253"/>
        <v/>
      </c>
      <c r="AH89" s="637" t="str">
        <f t="shared" si="253"/>
        <v/>
      </c>
      <c r="AI89" s="637" t="str">
        <f t="shared" si="253"/>
        <v/>
      </c>
      <c r="AJ89" s="637" t="str">
        <f t="shared" si="253"/>
        <v/>
      </c>
      <c r="AK89" s="607"/>
      <c r="AL89" s="637" t="str">
        <f t="shared" ref="AL89:BB89" si="254">IF(AL84="","",(SUM(AL69)*710*$K$1-SUM(AL70,AL74)*(710*$K$1-370*$K$1*(AL73=0))-SUM(AL85,AL86)*8280*$K$1+BG72)/$G$1/365/AL$46)</f>
        <v/>
      </c>
      <c r="AM89" s="637" t="str">
        <f t="shared" si="254"/>
        <v/>
      </c>
      <c r="AN89" s="637" t="str">
        <f t="shared" si="254"/>
        <v/>
      </c>
      <c r="AO89" s="637" t="str">
        <f t="shared" si="254"/>
        <v/>
      </c>
      <c r="AP89" s="637" t="str">
        <f t="shared" si="254"/>
        <v/>
      </c>
      <c r="AQ89" s="637" t="str">
        <f t="shared" si="254"/>
        <v/>
      </c>
      <c r="AR89" s="637" t="str">
        <f t="shared" si="254"/>
        <v/>
      </c>
      <c r="AS89" s="637" t="str">
        <f t="shared" si="254"/>
        <v/>
      </c>
      <c r="AT89" s="637" t="str">
        <f t="shared" si="254"/>
        <v/>
      </c>
      <c r="AU89" s="637" t="str">
        <f t="shared" si="254"/>
        <v/>
      </c>
      <c r="AV89" s="637" t="str">
        <f t="shared" si="254"/>
        <v/>
      </c>
      <c r="AW89" s="637" t="str">
        <f t="shared" si="254"/>
        <v/>
      </c>
      <c r="AX89" s="637" t="str">
        <f t="shared" si="254"/>
        <v/>
      </c>
      <c r="AY89" s="637" t="str">
        <f t="shared" si="254"/>
        <v/>
      </c>
      <c r="AZ89" s="637" t="str">
        <f t="shared" si="254"/>
        <v/>
      </c>
      <c r="BA89" s="637" t="str">
        <f t="shared" si="254"/>
        <v/>
      </c>
      <c r="BB89" s="637" t="str">
        <f t="shared" si="254"/>
        <v/>
      </c>
      <c r="BC89" s="607"/>
      <c r="BD89" s="637" t="str">
        <f t="shared" ref="BD89:BT89" si="255">IF(BD84="","",(SUM(BD69)*710*$K$1-SUM(BD70,BD74)*(710*$K$1-370*$K$1*(BD73=0))-SUM(BD85,BD86)*8280*$K$1+BY72)/$G$1/365/BD$46)</f>
        <v/>
      </c>
      <c r="BE89" s="637" t="str">
        <f t="shared" si="255"/>
        <v/>
      </c>
      <c r="BF89" s="637" t="str">
        <f t="shared" si="255"/>
        <v/>
      </c>
      <c r="BG89" s="637" t="str">
        <f t="shared" si="255"/>
        <v/>
      </c>
      <c r="BH89" s="637" t="str">
        <f t="shared" si="255"/>
        <v/>
      </c>
      <c r="BI89" s="637" t="str">
        <f t="shared" si="255"/>
        <v/>
      </c>
      <c r="BJ89" s="637" t="str">
        <f t="shared" si="255"/>
        <v/>
      </c>
      <c r="BK89" s="637" t="str">
        <f t="shared" si="255"/>
        <v/>
      </c>
      <c r="BL89" s="637" t="str">
        <f t="shared" si="255"/>
        <v/>
      </c>
      <c r="BM89" s="637" t="str">
        <f t="shared" si="255"/>
        <v/>
      </c>
      <c r="BN89" s="637" t="str">
        <f t="shared" si="255"/>
        <v/>
      </c>
      <c r="BO89" s="637" t="str">
        <f t="shared" si="255"/>
        <v/>
      </c>
      <c r="BP89" s="637" t="str">
        <f t="shared" si="255"/>
        <v/>
      </c>
      <c r="BQ89" s="637" t="str">
        <f t="shared" si="255"/>
        <v/>
      </c>
      <c r="BR89" s="637" t="str">
        <f t="shared" si="255"/>
        <v/>
      </c>
      <c r="BS89" s="637" t="str">
        <f t="shared" si="255"/>
        <v/>
      </c>
      <c r="BT89" s="637" t="str">
        <f t="shared" si="255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6">IF(B84="","",(SUM(B77)*710*$K$1-SUM(B78,B82)*(710*$K$1-370*$K$1*(B81=0)))/$G$1/365/B$46)</f>
        <v/>
      </c>
      <c r="C90" s="637" t="str">
        <f t="shared" si="256"/>
        <v/>
      </c>
      <c r="D90" s="637" t="str">
        <f t="shared" si="256"/>
        <v/>
      </c>
      <c r="E90" s="637" t="str">
        <f t="shared" si="256"/>
        <v/>
      </c>
      <c r="F90" s="637" t="str">
        <f t="shared" si="256"/>
        <v/>
      </c>
      <c r="G90" s="637" t="str">
        <f t="shared" si="256"/>
        <v/>
      </c>
      <c r="H90" s="637" t="str">
        <f t="shared" si="256"/>
        <v/>
      </c>
      <c r="I90" s="637" t="str">
        <f t="shared" si="256"/>
        <v/>
      </c>
      <c r="J90" s="637" t="str">
        <f t="shared" si="256"/>
        <v/>
      </c>
      <c r="K90" s="637" t="str">
        <f t="shared" si="256"/>
        <v/>
      </c>
      <c r="L90" s="637" t="str">
        <f t="shared" si="256"/>
        <v/>
      </c>
      <c r="M90" s="637" t="str">
        <f t="shared" si="256"/>
        <v/>
      </c>
      <c r="N90" s="637" t="str">
        <f t="shared" si="256"/>
        <v/>
      </c>
      <c r="O90" s="637" t="str">
        <f t="shared" si="256"/>
        <v/>
      </c>
      <c r="P90" s="637" t="str">
        <f t="shared" si="256"/>
        <v/>
      </c>
      <c r="Q90" s="637" t="str">
        <f t="shared" si="256"/>
        <v/>
      </c>
      <c r="R90" s="637" t="str">
        <f t="shared" si="256"/>
        <v/>
      </c>
      <c r="S90" s="607"/>
      <c r="T90" s="637" t="str">
        <f t="shared" ref="T90:AJ90" si="257">IF(T84="","",(SUM(T77)*710*$K$1-SUM(T78,T82)*(710*$K$1-370*$K$1*(T81=0)))/$G$1/365/T$46)</f>
        <v/>
      </c>
      <c r="U90" s="637" t="str">
        <f t="shared" si="257"/>
        <v/>
      </c>
      <c r="V90" s="637" t="str">
        <f t="shared" si="257"/>
        <v/>
      </c>
      <c r="W90" s="637" t="str">
        <f t="shared" si="257"/>
        <v/>
      </c>
      <c r="X90" s="637" t="str">
        <f t="shared" si="257"/>
        <v/>
      </c>
      <c r="Y90" s="637" t="str">
        <f t="shared" si="257"/>
        <v/>
      </c>
      <c r="Z90" s="637" t="str">
        <f t="shared" si="257"/>
        <v/>
      </c>
      <c r="AA90" s="637" t="str">
        <f t="shared" si="257"/>
        <v/>
      </c>
      <c r="AB90" s="637" t="str">
        <f t="shared" si="257"/>
        <v/>
      </c>
      <c r="AC90" s="637" t="str">
        <f t="shared" si="257"/>
        <v/>
      </c>
      <c r="AD90" s="637" t="str">
        <f t="shared" si="257"/>
        <v/>
      </c>
      <c r="AE90" s="637" t="str">
        <f t="shared" si="257"/>
        <v/>
      </c>
      <c r="AF90" s="637" t="str">
        <f t="shared" si="257"/>
        <v/>
      </c>
      <c r="AG90" s="637" t="str">
        <f t="shared" si="257"/>
        <v/>
      </c>
      <c r="AH90" s="637" t="str">
        <f t="shared" si="257"/>
        <v/>
      </c>
      <c r="AI90" s="637" t="str">
        <f t="shared" si="257"/>
        <v/>
      </c>
      <c r="AJ90" s="637" t="str">
        <f t="shared" si="257"/>
        <v/>
      </c>
      <c r="AK90" s="607"/>
      <c r="AL90" s="637" t="str">
        <f t="shared" ref="AL90:BB90" si="258">IF(AL84="","",(SUM(AL77)*710*$K$1-SUM(AL78,AL82)*(710*$K$1-370*$K$1*(AL81=0)))/$G$1/365/AL$46)</f>
        <v/>
      </c>
      <c r="AM90" s="637" t="str">
        <f t="shared" si="258"/>
        <v/>
      </c>
      <c r="AN90" s="637" t="str">
        <f t="shared" si="258"/>
        <v/>
      </c>
      <c r="AO90" s="637" t="str">
        <f t="shared" si="258"/>
        <v/>
      </c>
      <c r="AP90" s="637" t="str">
        <f t="shared" si="258"/>
        <v/>
      </c>
      <c r="AQ90" s="637" t="str">
        <f t="shared" si="258"/>
        <v/>
      </c>
      <c r="AR90" s="637" t="str">
        <f t="shared" si="258"/>
        <v/>
      </c>
      <c r="AS90" s="637" t="str">
        <f t="shared" si="258"/>
        <v/>
      </c>
      <c r="AT90" s="637" t="str">
        <f t="shared" si="258"/>
        <v/>
      </c>
      <c r="AU90" s="637" t="str">
        <f t="shared" si="258"/>
        <v/>
      </c>
      <c r="AV90" s="637" t="str">
        <f t="shared" si="258"/>
        <v/>
      </c>
      <c r="AW90" s="637" t="str">
        <f t="shared" si="258"/>
        <v/>
      </c>
      <c r="AX90" s="637" t="str">
        <f t="shared" si="258"/>
        <v/>
      </c>
      <c r="AY90" s="637" t="str">
        <f t="shared" si="258"/>
        <v/>
      </c>
      <c r="AZ90" s="637" t="str">
        <f t="shared" si="258"/>
        <v/>
      </c>
      <c r="BA90" s="637" t="str">
        <f t="shared" si="258"/>
        <v/>
      </c>
      <c r="BB90" s="637" t="str">
        <f t="shared" si="258"/>
        <v/>
      </c>
      <c r="BC90" s="607"/>
      <c r="BD90" s="637" t="str">
        <f t="shared" ref="BD90:BT90" si="259">IF(BD84="","",(SUM(BD77)*710*$K$1-SUM(BD78,BD82)*(710*$K$1-370*$K$1*(BD81=0)))/$G$1/365/BD$46)</f>
        <v/>
      </c>
      <c r="BE90" s="637" t="str">
        <f t="shared" si="259"/>
        <v/>
      </c>
      <c r="BF90" s="637" t="str">
        <f t="shared" si="259"/>
        <v/>
      </c>
      <c r="BG90" s="637" t="str">
        <f t="shared" si="259"/>
        <v/>
      </c>
      <c r="BH90" s="637" t="str">
        <f t="shared" si="259"/>
        <v/>
      </c>
      <c r="BI90" s="637" t="str">
        <f t="shared" si="259"/>
        <v/>
      </c>
      <c r="BJ90" s="637" t="str">
        <f t="shared" si="259"/>
        <v/>
      </c>
      <c r="BK90" s="637" t="str">
        <f t="shared" si="259"/>
        <v/>
      </c>
      <c r="BL90" s="637" t="str">
        <f t="shared" si="259"/>
        <v/>
      </c>
      <c r="BM90" s="637" t="str">
        <f t="shared" si="259"/>
        <v/>
      </c>
      <c r="BN90" s="637" t="str">
        <f t="shared" si="259"/>
        <v/>
      </c>
      <c r="BO90" s="637" t="str">
        <f t="shared" si="259"/>
        <v/>
      </c>
      <c r="BP90" s="637" t="str">
        <f t="shared" si="259"/>
        <v/>
      </c>
      <c r="BQ90" s="637" t="str">
        <f t="shared" si="259"/>
        <v/>
      </c>
      <c r="BR90" s="637" t="str">
        <f t="shared" si="259"/>
        <v/>
      </c>
      <c r="BS90" s="637" t="str">
        <f t="shared" si="259"/>
        <v/>
      </c>
      <c r="BT90" s="637" t="str">
        <f t="shared" si="259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60">IF(SUM(B84)&gt;0,B86/B84,"")</f>
        <v/>
      </c>
      <c r="C91" s="625" t="str">
        <f t="shared" si="260"/>
        <v/>
      </c>
      <c r="D91" s="625" t="str">
        <f t="shared" si="260"/>
        <v/>
      </c>
      <c r="E91" s="625" t="str">
        <f t="shared" si="260"/>
        <v/>
      </c>
      <c r="F91" s="625" t="str">
        <f t="shared" si="260"/>
        <v/>
      </c>
      <c r="G91" s="625" t="str">
        <f t="shared" si="260"/>
        <v/>
      </c>
      <c r="H91" s="625" t="str">
        <f t="shared" si="260"/>
        <v/>
      </c>
      <c r="I91" s="625" t="str">
        <f t="shared" si="260"/>
        <v/>
      </c>
      <c r="J91" s="625" t="str">
        <f t="shared" si="260"/>
        <v/>
      </c>
      <c r="K91" s="625" t="str">
        <f t="shared" si="260"/>
        <v/>
      </c>
      <c r="L91" s="625" t="str">
        <f t="shared" si="260"/>
        <v/>
      </c>
      <c r="M91" s="625" t="str">
        <f t="shared" si="260"/>
        <v/>
      </c>
      <c r="N91" s="625" t="str">
        <f t="shared" si="260"/>
        <v/>
      </c>
      <c r="O91" s="625" t="str">
        <f t="shared" si="260"/>
        <v/>
      </c>
      <c r="P91" s="625" t="str">
        <f t="shared" si="260"/>
        <v/>
      </c>
      <c r="Q91" s="625" t="str">
        <f t="shared" si="260"/>
        <v/>
      </c>
      <c r="R91" s="625" t="str">
        <f t="shared" si="260"/>
        <v/>
      </c>
      <c r="S91" s="607"/>
      <c r="T91" s="625" t="str">
        <f t="shared" ref="T91:AJ91" si="261">IF(SUM(T84)&gt;0,T86/T84,"")</f>
        <v/>
      </c>
      <c r="U91" s="625" t="str">
        <f t="shared" si="261"/>
        <v/>
      </c>
      <c r="V91" s="625" t="str">
        <f t="shared" si="261"/>
        <v/>
      </c>
      <c r="W91" s="625" t="str">
        <f t="shared" si="261"/>
        <v/>
      </c>
      <c r="X91" s="625" t="str">
        <f t="shared" si="261"/>
        <v/>
      </c>
      <c r="Y91" s="625" t="str">
        <f t="shared" si="261"/>
        <v/>
      </c>
      <c r="Z91" s="625" t="str">
        <f t="shared" si="261"/>
        <v/>
      </c>
      <c r="AA91" s="625" t="str">
        <f t="shared" si="261"/>
        <v/>
      </c>
      <c r="AB91" s="625" t="str">
        <f t="shared" si="261"/>
        <v/>
      </c>
      <c r="AC91" s="625" t="str">
        <f t="shared" si="261"/>
        <v/>
      </c>
      <c r="AD91" s="625" t="str">
        <f t="shared" si="261"/>
        <v/>
      </c>
      <c r="AE91" s="625" t="str">
        <f t="shared" si="261"/>
        <v/>
      </c>
      <c r="AF91" s="625" t="str">
        <f t="shared" si="261"/>
        <v/>
      </c>
      <c r="AG91" s="625" t="str">
        <f t="shared" si="261"/>
        <v/>
      </c>
      <c r="AH91" s="625" t="str">
        <f t="shared" si="261"/>
        <v/>
      </c>
      <c r="AI91" s="625" t="str">
        <f t="shared" si="261"/>
        <v/>
      </c>
      <c r="AJ91" s="625" t="str">
        <f t="shared" si="261"/>
        <v/>
      </c>
      <c r="AK91" s="607"/>
      <c r="AL91" s="625" t="str">
        <f t="shared" ref="AL91:BB91" si="262">IF(SUM(AL84)&gt;0,AL86/AL84,"")</f>
        <v/>
      </c>
      <c r="AM91" s="625" t="str">
        <f t="shared" si="262"/>
        <v/>
      </c>
      <c r="AN91" s="625" t="str">
        <f t="shared" si="262"/>
        <v/>
      </c>
      <c r="AO91" s="625" t="str">
        <f t="shared" si="262"/>
        <v/>
      </c>
      <c r="AP91" s="625" t="str">
        <f t="shared" si="262"/>
        <v/>
      </c>
      <c r="AQ91" s="625" t="str">
        <f t="shared" si="262"/>
        <v/>
      </c>
      <c r="AR91" s="625" t="str">
        <f t="shared" si="262"/>
        <v/>
      </c>
      <c r="AS91" s="625" t="str">
        <f t="shared" si="262"/>
        <v/>
      </c>
      <c r="AT91" s="625" t="str">
        <f t="shared" si="262"/>
        <v/>
      </c>
      <c r="AU91" s="625" t="str">
        <f t="shared" si="262"/>
        <v/>
      </c>
      <c r="AV91" s="625" t="str">
        <f t="shared" si="262"/>
        <v/>
      </c>
      <c r="AW91" s="625" t="str">
        <f t="shared" si="262"/>
        <v/>
      </c>
      <c r="AX91" s="625" t="str">
        <f t="shared" si="262"/>
        <v/>
      </c>
      <c r="AY91" s="625" t="str">
        <f t="shared" si="262"/>
        <v/>
      </c>
      <c r="AZ91" s="625" t="str">
        <f t="shared" si="262"/>
        <v/>
      </c>
      <c r="BA91" s="625" t="str">
        <f t="shared" si="262"/>
        <v/>
      </c>
      <c r="BB91" s="625" t="str">
        <f t="shared" si="262"/>
        <v/>
      </c>
      <c r="BC91" s="607"/>
      <c r="BD91" s="625" t="str">
        <f t="shared" ref="BD91:BT91" si="263">IF(SUM(BD84)&gt;0,BD86/BD84,"")</f>
        <v/>
      </c>
      <c r="BE91" s="625" t="str">
        <f t="shared" si="263"/>
        <v/>
      </c>
      <c r="BF91" s="625" t="str">
        <f t="shared" si="263"/>
        <v/>
      </c>
      <c r="BG91" s="625" t="str">
        <f t="shared" si="263"/>
        <v/>
      </c>
      <c r="BH91" s="625" t="str">
        <f t="shared" si="263"/>
        <v/>
      </c>
      <c r="BI91" s="625" t="str">
        <f t="shared" si="263"/>
        <v/>
      </c>
      <c r="BJ91" s="625" t="str">
        <f t="shared" si="263"/>
        <v/>
      </c>
      <c r="BK91" s="625" t="str">
        <f t="shared" si="263"/>
        <v/>
      </c>
      <c r="BL91" s="625" t="str">
        <f t="shared" si="263"/>
        <v/>
      </c>
      <c r="BM91" s="625" t="str">
        <f t="shared" si="263"/>
        <v/>
      </c>
      <c r="BN91" s="625" t="str">
        <f t="shared" si="263"/>
        <v/>
      </c>
      <c r="BO91" s="625" t="str">
        <f t="shared" si="263"/>
        <v/>
      </c>
      <c r="BP91" s="625" t="str">
        <f t="shared" si="263"/>
        <v/>
      </c>
      <c r="BQ91" s="625" t="str">
        <f t="shared" si="263"/>
        <v/>
      </c>
      <c r="BR91" s="625" t="str">
        <f t="shared" si="263"/>
        <v/>
      </c>
      <c r="BS91" s="625" t="str">
        <f t="shared" si="263"/>
        <v/>
      </c>
      <c r="BT91" s="625" t="str">
        <f t="shared" si="263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0</v>
      </c>
      <c r="CN93" s="1350">
        <f t="shared" si="264"/>
        <v>0</v>
      </c>
      <c r="CO93" s="1350">
        <f t="shared" si="264"/>
        <v>0</v>
      </c>
      <c r="CP93" s="1350">
        <f t="shared" si="264"/>
        <v>0</v>
      </c>
      <c r="CQ93" s="1350">
        <f t="shared" si="264"/>
        <v>0</v>
      </c>
      <c r="CR93" s="1350">
        <f t="shared" si="264"/>
        <v>0</v>
      </c>
      <c r="CS93" s="1349">
        <f t="shared" si="264"/>
        <v>0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3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7">IF(DL94&lt;3,"",(SUM(B94:R94)-MIN(B94:R94)-MAX(B94:R94))/(DL94-2))</f>
        <v>90</v>
      </c>
      <c r="CA94" s="602">
        <f t="shared" ref="CA94:CA157" si="288">IF(DM94&lt;3,"",(SUM(T94:AJ94)-MIN(T94:AJ94)-MAX(T94:AJ94))/(DM94-2))</f>
        <v>90</v>
      </c>
      <c r="CB94" s="602">
        <f t="shared" ref="CB94:CB157" si="289">IF(DN94&lt;3,"",(SUM(AL94:BB94)-MIN(AL94:BB94)-MAX(AL94:BB94))/(DN94-2))</f>
        <v>90</v>
      </c>
      <c r="CC94" s="602">
        <f t="shared" ref="CC94:CC157" si="290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3">
        <f t="shared" si="266"/>
        <v>90</v>
      </c>
      <c r="CV94" s="554">
        <f t="shared" si="267"/>
        <v>90</v>
      </c>
      <c r="CW94" s="555">
        <f t="shared" si="268"/>
        <v>90</v>
      </c>
      <c r="CX94" s="555">
        <f t="shared" si="269"/>
        <v>90</v>
      </c>
      <c r="CY94" s="555">
        <f t="shared" si="270"/>
        <v>90</v>
      </c>
      <c r="CZ94" s="555">
        <f t="shared" si="271"/>
        <v>90</v>
      </c>
      <c r="DA94" s="555">
        <f t="shared" si="272"/>
        <v>90</v>
      </c>
      <c r="DB94" s="556">
        <f t="shared" si="273"/>
        <v>90</v>
      </c>
      <c r="DC94" s="556">
        <f t="shared" si="274"/>
        <v>90</v>
      </c>
      <c r="DD94" s="556">
        <f t="shared" si="275"/>
        <v>90</v>
      </c>
      <c r="DE94" s="555">
        <f t="shared" si="276"/>
        <v>90</v>
      </c>
      <c r="DF94" s="555">
        <f t="shared" si="277"/>
        <v>90</v>
      </c>
      <c r="DG94" s="555">
        <f t="shared" si="278"/>
        <v>90</v>
      </c>
      <c r="DH94" s="555">
        <f t="shared" si="279"/>
        <v>90</v>
      </c>
      <c r="DI94" s="555">
        <f t="shared" si="280"/>
        <v>90</v>
      </c>
      <c r="DJ94" s="554">
        <f t="shared" si="281"/>
        <v>90</v>
      </c>
      <c r="DK94" s="553">
        <f t="shared" si="282"/>
        <v>90</v>
      </c>
      <c r="DL94" s="603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7"/>
        <v/>
      </c>
      <c r="CA95" s="602" t="str">
        <f t="shared" si="288"/>
        <v/>
      </c>
      <c r="CB95" s="602" t="str">
        <f t="shared" si="289"/>
        <v/>
      </c>
      <c r="CC95" s="602" t="str">
        <f t="shared" si="290"/>
        <v/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 t="str">
        <f t="shared" si="264"/>
        <v/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3" t="str">
        <f t="shared" si="266"/>
        <v/>
      </c>
      <c r="CV95" s="554" t="str">
        <f t="shared" si="267"/>
        <v/>
      </c>
      <c r="CW95" s="555" t="str">
        <f t="shared" si="268"/>
        <v/>
      </c>
      <c r="CX95" s="555" t="str">
        <f t="shared" si="269"/>
        <v/>
      </c>
      <c r="CY95" s="555" t="str">
        <f t="shared" si="270"/>
        <v/>
      </c>
      <c r="CZ95" s="555" t="str">
        <f t="shared" si="271"/>
        <v/>
      </c>
      <c r="DA95" s="555" t="str">
        <f t="shared" si="272"/>
        <v/>
      </c>
      <c r="DB95" s="556" t="str">
        <f t="shared" si="273"/>
        <v/>
      </c>
      <c r="DC95" s="556" t="str">
        <f t="shared" si="274"/>
        <v/>
      </c>
      <c r="DD95" s="556" t="str">
        <f t="shared" si="275"/>
        <v/>
      </c>
      <c r="DE95" s="555" t="str">
        <f t="shared" si="276"/>
        <v/>
      </c>
      <c r="DF95" s="555" t="str">
        <f t="shared" si="277"/>
        <v/>
      </c>
      <c r="DG95" s="555" t="str">
        <f t="shared" si="278"/>
        <v/>
      </c>
      <c r="DH95" s="555" t="str">
        <f t="shared" si="279"/>
        <v/>
      </c>
      <c r="DI95" s="555" t="str">
        <f t="shared" si="280"/>
        <v/>
      </c>
      <c r="DJ95" s="554" t="str">
        <f t="shared" si="281"/>
        <v/>
      </c>
      <c r="DK95" s="553" t="str">
        <f t="shared" si="282"/>
        <v/>
      </c>
      <c r="DL95" s="603">
        <f t="shared" si="283"/>
        <v>0</v>
      </c>
      <c r="DM95" s="108">
        <f t="shared" si="284"/>
        <v>0</v>
      </c>
      <c r="DN95" s="108">
        <f t="shared" si="285"/>
        <v>1</v>
      </c>
      <c r="DO95" s="108">
        <f t="shared" si="286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91">IF(B95="","",B93*B94*B95)</f>
        <v/>
      </c>
      <c r="C96" s="611" t="str">
        <f t="shared" si="291"/>
        <v/>
      </c>
      <c r="D96" s="611" t="str">
        <f t="shared" si="291"/>
        <v/>
      </c>
      <c r="E96" s="611" t="str">
        <f t="shared" si="291"/>
        <v/>
      </c>
      <c r="F96" s="611" t="str">
        <f t="shared" si="291"/>
        <v/>
      </c>
      <c r="G96" s="611" t="str">
        <f t="shared" si="291"/>
        <v/>
      </c>
      <c r="H96" s="611" t="str">
        <f t="shared" si="291"/>
        <v/>
      </c>
      <c r="I96" s="611" t="str">
        <f t="shared" si="291"/>
        <v/>
      </c>
      <c r="J96" s="611" t="str">
        <f t="shared" si="291"/>
        <v/>
      </c>
      <c r="K96" s="611" t="str">
        <f t="shared" si="291"/>
        <v/>
      </c>
      <c r="L96" s="611" t="str">
        <f t="shared" si="291"/>
        <v/>
      </c>
      <c r="M96" s="611" t="str">
        <f t="shared" si="291"/>
        <v/>
      </c>
      <c r="N96" s="611" t="str">
        <f t="shared" si="291"/>
        <v/>
      </c>
      <c r="O96" s="611" t="str">
        <f t="shared" si="291"/>
        <v/>
      </c>
      <c r="P96" s="611" t="str">
        <f t="shared" si="291"/>
        <v/>
      </c>
      <c r="Q96" s="611" t="str">
        <f t="shared" si="291"/>
        <v/>
      </c>
      <c r="R96" s="611" t="str">
        <f t="shared" si="291"/>
        <v/>
      </c>
      <c r="S96" s="649"/>
      <c r="T96" s="611" t="str">
        <f t="shared" ref="T96:AJ96" si="292">IF(T95="","",T93*T94*T95)</f>
        <v/>
      </c>
      <c r="U96" s="611" t="str">
        <f t="shared" si="292"/>
        <v/>
      </c>
      <c r="V96" s="611" t="str">
        <f t="shared" si="292"/>
        <v/>
      </c>
      <c r="W96" s="611" t="str">
        <f t="shared" si="292"/>
        <v/>
      </c>
      <c r="X96" s="611" t="str">
        <f t="shared" si="292"/>
        <v/>
      </c>
      <c r="Y96" s="611" t="str">
        <f t="shared" si="292"/>
        <v/>
      </c>
      <c r="Z96" s="611" t="str">
        <f t="shared" si="292"/>
        <v/>
      </c>
      <c r="AA96" s="611" t="str">
        <f t="shared" si="292"/>
        <v/>
      </c>
      <c r="AB96" s="611" t="str">
        <f t="shared" si="292"/>
        <v/>
      </c>
      <c r="AC96" s="611" t="str">
        <f t="shared" si="292"/>
        <v/>
      </c>
      <c r="AD96" s="611" t="str">
        <f t="shared" si="292"/>
        <v/>
      </c>
      <c r="AE96" s="611" t="str">
        <f t="shared" si="292"/>
        <v/>
      </c>
      <c r="AF96" s="611" t="str">
        <f t="shared" si="292"/>
        <v/>
      </c>
      <c r="AG96" s="611" t="str">
        <f t="shared" si="292"/>
        <v/>
      </c>
      <c r="AH96" s="611" t="str">
        <f t="shared" si="292"/>
        <v/>
      </c>
      <c r="AI96" s="611" t="str">
        <f t="shared" si="292"/>
        <v/>
      </c>
      <c r="AJ96" s="611" t="str">
        <f t="shared" si="292"/>
        <v/>
      </c>
      <c r="AK96" s="649"/>
      <c r="AL96" s="611">
        <f t="shared" ref="AL96:BB96" si="293">IF(AL95="","",AL93*AL94*AL95)</f>
        <v>455</v>
      </c>
      <c r="AM96" s="611" t="str">
        <f t="shared" si="293"/>
        <v/>
      </c>
      <c r="AN96" s="611" t="str">
        <f t="shared" si="293"/>
        <v/>
      </c>
      <c r="AO96" s="611" t="str">
        <f t="shared" si="293"/>
        <v/>
      </c>
      <c r="AP96" s="611" t="str">
        <f t="shared" si="293"/>
        <v/>
      </c>
      <c r="AQ96" s="611" t="str">
        <f t="shared" si="293"/>
        <v/>
      </c>
      <c r="AR96" s="611" t="str">
        <f>IF(AR95="","",AR93*AR94*AR95)</f>
        <v/>
      </c>
      <c r="AS96" s="611" t="str">
        <f t="shared" si="293"/>
        <v/>
      </c>
      <c r="AT96" s="611" t="str">
        <f>IF(AT95="","",AT93*AT94*AT95)</f>
        <v/>
      </c>
      <c r="AU96" s="611" t="str">
        <f t="shared" si="293"/>
        <v/>
      </c>
      <c r="AV96" s="611" t="str">
        <f t="shared" si="293"/>
        <v/>
      </c>
      <c r="AW96" s="611" t="str">
        <f t="shared" si="293"/>
        <v/>
      </c>
      <c r="AX96" s="611" t="str">
        <f t="shared" si="293"/>
        <v/>
      </c>
      <c r="AY96" s="611" t="str">
        <f t="shared" si="293"/>
        <v/>
      </c>
      <c r="AZ96" s="611" t="str">
        <f t="shared" si="293"/>
        <v/>
      </c>
      <c r="BA96" s="611" t="str">
        <f t="shared" si="293"/>
        <v/>
      </c>
      <c r="BB96" s="611" t="str">
        <f t="shared" si="293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4">IF(BF95="","",BF93*BF94*BF95)</f>
        <v/>
      </c>
      <c r="BG96" s="611" t="str">
        <f t="shared" si="294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4"/>
        <v/>
      </c>
      <c r="BM96" s="611" t="str">
        <f t="shared" si="294"/>
        <v/>
      </c>
      <c r="BN96" s="611" t="str">
        <f t="shared" si="294"/>
        <v/>
      </c>
      <c r="BO96" s="611" t="str">
        <f t="shared" si="294"/>
        <v/>
      </c>
      <c r="BP96" s="611" t="str">
        <f t="shared" si="294"/>
        <v/>
      </c>
      <c r="BQ96" s="611" t="str">
        <f t="shared" si="294"/>
        <v/>
      </c>
      <c r="BR96" s="611" t="str">
        <f t="shared" si="294"/>
        <v/>
      </c>
      <c r="BS96" s="611" t="str">
        <f t="shared" si="294"/>
        <v/>
      </c>
      <c r="BT96" s="611" t="str">
        <f t="shared" si="294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7"/>
        <v/>
      </c>
      <c r="CA96" s="602" t="str">
        <f t="shared" si="288"/>
        <v/>
      </c>
      <c r="CB96" s="602" t="str">
        <f t="shared" si="289"/>
        <v/>
      </c>
      <c r="CC96" s="602" t="str">
        <f t="shared" si="290"/>
        <v/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 t="str">
        <f t="shared" si="264"/>
        <v/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3" t="str">
        <f t="shared" si="266"/>
        <v/>
      </c>
      <c r="CV96" s="554" t="str">
        <f t="shared" si="267"/>
        <v/>
      </c>
      <c r="CW96" s="555" t="str">
        <f t="shared" si="268"/>
        <v/>
      </c>
      <c r="CX96" s="555" t="str">
        <f t="shared" si="269"/>
        <v/>
      </c>
      <c r="CY96" s="555" t="str">
        <f t="shared" si="270"/>
        <v/>
      </c>
      <c r="CZ96" s="555" t="str">
        <f t="shared" si="271"/>
        <v/>
      </c>
      <c r="DA96" s="555" t="str">
        <f t="shared" si="272"/>
        <v/>
      </c>
      <c r="DB96" s="556" t="str">
        <f t="shared" si="273"/>
        <v/>
      </c>
      <c r="DC96" s="556" t="str">
        <f t="shared" si="274"/>
        <v/>
      </c>
      <c r="DD96" s="556" t="str">
        <f t="shared" si="275"/>
        <v/>
      </c>
      <c r="DE96" s="555" t="str">
        <f t="shared" si="276"/>
        <v/>
      </c>
      <c r="DF96" s="555" t="str">
        <f t="shared" si="277"/>
        <v/>
      </c>
      <c r="DG96" s="555" t="str">
        <f t="shared" si="278"/>
        <v/>
      </c>
      <c r="DH96" s="555" t="str">
        <f t="shared" si="279"/>
        <v/>
      </c>
      <c r="DI96" s="555" t="str">
        <f t="shared" si="280"/>
        <v/>
      </c>
      <c r="DJ96" s="554" t="str">
        <f t="shared" si="281"/>
        <v/>
      </c>
      <c r="DK96" s="553" t="str">
        <f t="shared" si="282"/>
        <v/>
      </c>
      <c r="DL96" s="603">
        <f t="shared" si="283"/>
        <v>0</v>
      </c>
      <c r="DM96" s="108">
        <f t="shared" si="284"/>
        <v>0</v>
      </c>
      <c r="DN96" s="108">
        <f t="shared" si="285"/>
        <v>1</v>
      </c>
      <c r="DO96" s="108">
        <f t="shared" si="286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7"/>
        <v/>
      </c>
      <c r="CA97" s="602" t="str">
        <f t="shared" si="288"/>
        <v/>
      </c>
      <c r="CB97" s="602" t="str">
        <f t="shared" si="289"/>
        <v/>
      </c>
      <c r="CC97" s="602" t="str">
        <f t="shared" si="290"/>
        <v/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 t="str">
        <f t="shared" si="264"/>
        <v/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3" t="str">
        <f t="shared" si="266"/>
        <v/>
      </c>
      <c r="CV97" s="554" t="str">
        <f t="shared" si="267"/>
        <v/>
      </c>
      <c r="CW97" s="555" t="str">
        <f t="shared" si="268"/>
        <v/>
      </c>
      <c r="CX97" s="555" t="str">
        <f t="shared" si="269"/>
        <v/>
      </c>
      <c r="CY97" s="555" t="str">
        <f t="shared" si="270"/>
        <v/>
      </c>
      <c r="CZ97" s="555" t="str">
        <f t="shared" si="271"/>
        <v/>
      </c>
      <c r="DA97" s="555" t="str">
        <f t="shared" si="272"/>
        <v/>
      </c>
      <c r="DB97" s="556" t="str">
        <f t="shared" si="273"/>
        <v/>
      </c>
      <c r="DC97" s="556" t="str">
        <f t="shared" si="274"/>
        <v/>
      </c>
      <c r="DD97" s="556" t="str">
        <f t="shared" si="275"/>
        <v/>
      </c>
      <c r="DE97" s="555" t="str">
        <f t="shared" si="276"/>
        <v/>
      </c>
      <c r="DF97" s="555" t="str">
        <f t="shared" si="277"/>
        <v/>
      </c>
      <c r="DG97" s="555" t="str">
        <f t="shared" si="278"/>
        <v/>
      </c>
      <c r="DH97" s="555" t="str">
        <f t="shared" si="279"/>
        <v/>
      </c>
      <c r="DI97" s="555" t="str">
        <f t="shared" si="280"/>
        <v/>
      </c>
      <c r="DJ97" s="554" t="str">
        <f t="shared" si="281"/>
        <v/>
      </c>
      <c r="DK97" s="553" t="str">
        <f t="shared" si="282"/>
        <v/>
      </c>
      <c r="DL97" s="603">
        <f t="shared" si="283"/>
        <v>0</v>
      </c>
      <c r="DM97" s="108">
        <f t="shared" si="284"/>
        <v>0</v>
      </c>
      <c r="DN97" s="108">
        <f t="shared" si="285"/>
        <v>1</v>
      </c>
      <c r="DO97" s="108">
        <f t="shared" si="286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7"/>
        <v/>
      </c>
      <c r="CA98" s="602" t="str">
        <f t="shared" si="288"/>
        <v/>
      </c>
      <c r="CB98" s="602" t="str">
        <f t="shared" si="289"/>
        <v/>
      </c>
      <c r="CC98" s="602" t="str">
        <f t="shared" si="290"/>
        <v/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 t="str">
        <f t="shared" si="264"/>
        <v/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3" t="str">
        <f t="shared" si="266"/>
        <v/>
      </c>
      <c r="CV98" s="554" t="str">
        <f t="shared" si="267"/>
        <v/>
      </c>
      <c r="CW98" s="555" t="str">
        <f t="shared" si="268"/>
        <v/>
      </c>
      <c r="CX98" s="555" t="str">
        <f t="shared" si="269"/>
        <v/>
      </c>
      <c r="CY98" s="555" t="str">
        <f t="shared" si="270"/>
        <v/>
      </c>
      <c r="CZ98" s="555" t="str">
        <f t="shared" si="271"/>
        <v/>
      </c>
      <c r="DA98" s="555" t="str">
        <f t="shared" si="272"/>
        <v/>
      </c>
      <c r="DB98" s="556" t="str">
        <f t="shared" si="273"/>
        <v/>
      </c>
      <c r="DC98" s="556" t="str">
        <f t="shared" si="274"/>
        <v/>
      </c>
      <c r="DD98" s="556" t="str">
        <f t="shared" si="275"/>
        <v/>
      </c>
      <c r="DE98" s="555" t="str">
        <f t="shared" si="276"/>
        <v/>
      </c>
      <c r="DF98" s="555" t="str">
        <f t="shared" si="277"/>
        <v/>
      </c>
      <c r="DG98" s="555" t="str">
        <f t="shared" si="278"/>
        <v/>
      </c>
      <c r="DH98" s="555" t="str">
        <f t="shared" si="279"/>
        <v/>
      </c>
      <c r="DI98" s="555" t="str">
        <f t="shared" si="280"/>
        <v/>
      </c>
      <c r="DJ98" s="554" t="str">
        <f t="shared" si="281"/>
        <v/>
      </c>
      <c r="DK98" s="553" t="str">
        <f t="shared" si="282"/>
        <v/>
      </c>
      <c r="DL98" s="603">
        <f t="shared" si="283"/>
        <v>0</v>
      </c>
      <c r="DM98" s="108">
        <f t="shared" si="284"/>
        <v>0</v>
      </c>
      <c r="DN98" s="108">
        <f t="shared" si="285"/>
        <v>1</v>
      </c>
      <c r="DO98" s="108">
        <f t="shared" si="286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5">IF(B97="","",B97*B98)</f>
        <v/>
      </c>
      <c r="C99" s="612" t="str">
        <f t="shared" si="295"/>
        <v/>
      </c>
      <c r="D99" s="612" t="str">
        <f t="shared" si="295"/>
        <v/>
      </c>
      <c r="E99" s="612" t="str">
        <f t="shared" si="295"/>
        <v/>
      </c>
      <c r="F99" s="612" t="str">
        <f t="shared" si="295"/>
        <v/>
      </c>
      <c r="G99" s="612" t="str">
        <f t="shared" si="295"/>
        <v/>
      </c>
      <c r="H99" s="612" t="str">
        <f t="shared" si="295"/>
        <v/>
      </c>
      <c r="I99" s="612" t="str">
        <f t="shared" si="295"/>
        <v/>
      </c>
      <c r="J99" s="612" t="str">
        <f t="shared" si="295"/>
        <v/>
      </c>
      <c r="K99" s="612" t="str">
        <f t="shared" si="295"/>
        <v/>
      </c>
      <c r="L99" s="612" t="str">
        <f t="shared" si="295"/>
        <v/>
      </c>
      <c r="M99" s="612" t="str">
        <f t="shared" si="295"/>
        <v/>
      </c>
      <c r="N99" s="612" t="str">
        <f t="shared" si="295"/>
        <v/>
      </c>
      <c r="O99" s="612" t="str">
        <f t="shared" si="295"/>
        <v/>
      </c>
      <c r="P99" s="612" t="str">
        <f t="shared" si="295"/>
        <v/>
      </c>
      <c r="Q99" s="612" t="str">
        <f t="shared" si="295"/>
        <v/>
      </c>
      <c r="R99" s="612" t="str">
        <f t="shared" si="295"/>
        <v/>
      </c>
      <c r="S99" s="652"/>
      <c r="T99" s="612" t="str">
        <f t="shared" ref="T99:AJ99" si="296">IF(T97="","",T97*T98)</f>
        <v/>
      </c>
      <c r="U99" s="612" t="str">
        <f t="shared" si="296"/>
        <v/>
      </c>
      <c r="V99" s="612" t="str">
        <f t="shared" si="296"/>
        <v/>
      </c>
      <c r="W99" s="612" t="str">
        <f t="shared" si="296"/>
        <v/>
      </c>
      <c r="X99" s="612" t="str">
        <f t="shared" si="296"/>
        <v/>
      </c>
      <c r="Y99" s="612" t="str">
        <f t="shared" si="296"/>
        <v/>
      </c>
      <c r="Z99" s="612" t="str">
        <f t="shared" si="296"/>
        <v/>
      </c>
      <c r="AA99" s="612" t="str">
        <f t="shared" si="296"/>
        <v/>
      </c>
      <c r="AB99" s="612" t="str">
        <f t="shared" si="296"/>
        <v/>
      </c>
      <c r="AC99" s="612" t="str">
        <f t="shared" si="296"/>
        <v/>
      </c>
      <c r="AD99" s="612" t="str">
        <f t="shared" si="296"/>
        <v/>
      </c>
      <c r="AE99" s="612" t="str">
        <f t="shared" si="296"/>
        <v/>
      </c>
      <c r="AF99" s="612" t="str">
        <f t="shared" si="296"/>
        <v/>
      </c>
      <c r="AG99" s="612" t="str">
        <f t="shared" si="296"/>
        <v/>
      </c>
      <c r="AH99" s="612" t="str">
        <f t="shared" si="296"/>
        <v/>
      </c>
      <c r="AI99" s="612" t="str">
        <f t="shared" si="296"/>
        <v/>
      </c>
      <c r="AJ99" s="612" t="str">
        <f t="shared" si="296"/>
        <v/>
      </c>
      <c r="AK99" s="652"/>
      <c r="AL99" s="612">
        <f t="shared" ref="AL99:BB99" si="297">IF(AL97="","",AL97*AL98)</f>
        <v>3900</v>
      </c>
      <c r="AM99" s="612" t="str">
        <f t="shared" si="297"/>
        <v/>
      </c>
      <c r="AN99" s="612" t="str">
        <f t="shared" si="297"/>
        <v/>
      </c>
      <c r="AO99" s="612" t="str">
        <f t="shared" si="297"/>
        <v/>
      </c>
      <c r="AP99" s="612" t="str">
        <f t="shared" si="297"/>
        <v/>
      </c>
      <c r="AQ99" s="612" t="str">
        <f t="shared" si="297"/>
        <v/>
      </c>
      <c r="AR99" s="612" t="str">
        <f t="shared" si="297"/>
        <v/>
      </c>
      <c r="AS99" s="612" t="str">
        <f t="shared" si="297"/>
        <v/>
      </c>
      <c r="AT99" s="612" t="str">
        <f>IF(AT97="","",AT97*AT98)</f>
        <v/>
      </c>
      <c r="AU99" s="612" t="str">
        <f t="shared" si="297"/>
        <v/>
      </c>
      <c r="AV99" s="612" t="str">
        <f t="shared" si="297"/>
        <v/>
      </c>
      <c r="AW99" s="612" t="str">
        <f t="shared" si="297"/>
        <v/>
      </c>
      <c r="AX99" s="612" t="str">
        <f t="shared" si="297"/>
        <v/>
      </c>
      <c r="AY99" s="612" t="str">
        <f t="shared" si="297"/>
        <v/>
      </c>
      <c r="AZ99" s="612" t="str">
        <f t="shared" si="297"/>
        <v/>
      </c>
      <c r="BA99" s="612" t="str">
        <f t="shared" si="297"/>
        <v/>
      </c>
      <c r="BB99" s="612" t="str">
        <f t="shared" si="297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8">IF(BF97="","",BF97*BF98)</f>
        <v/>
      </c>
      <c r="BG99" s="612" t="str">
        <f t="shared" si="298"/>
        <v/>
      </c>
      <c r="BH99" s="612" t="str">
        <f t="shared" si="298"/>
        <v/>
      </c>
      <c r="BI99" s="612" t="str">
        <f t="shared" si="298"/>
        <v/>
      </c>
      <c r="BJ99" s="612" t="str">
        <f t="shared" si="298"/>
        <v/>
      </c>
      <c r="BK99" s="612" t="str">
        <f t="shared" si="298"/>
        <v/>
      </c>
      <c r="BL99" s="612" t="str">
        <f t="shared" si="298"/>
        <v/>
      </c>
      <c r="BM99" s="612" t="str">
        <f t="shared" si="298"/>
        <v/>
      </c>
      <c r="BN99" s="612" t="str">
        <f t="shared" si="298"/>
        <v/>
      </c>
      <c r="BO99" s="612" t="str">
        <f t="shared" si="298"/>
        <v/>
      </c>
      <c r="BP99" s="612" t="str">
        <f t="shared" si="298"/>
        <v/>
      </c>
      <c r="BQ99" s="612" t="str">
        <f t="shared" si="298"/>
        <v/>
      </c>
      <c r="BR99" s="612" t="str">
        <f t="shared" si="298"/>
        <v/>
      </c>
      <c r="BS99" s="612" t="str">
        <f t="shared" si="298"/>
        <v/>
      </c>
      <c r="BT99" s="612" t="str">
        <f t="shared" si="298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7"/>
        <v/>
      </c>
      <c r="CA99" s="602" t="str">
        <f t="shared" si="288"/>
        <v/>
      </c>
      <c r="CB99" s="602" t="str">
        <f t="shared" si="289"/>
        <v/>
      </c>
      <c r="CC99" s="602" t="str">
        <f t="shared" si="290"/>
        <v/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 t="str">
        <f t="shared" si="264"/>
        <v/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3" t="str">
        <f t="shared" si="266"/>
        <v/>
      </c>
      <c r="CV99" s="554" t="str">
        <f t="shared" si="267"/>
        <v/>
      </c>
      <c r="CW99" s="555" t="str">
        <f t="shared" si="268"/>
        <v/>
      </c>
      <c r="CX99" s="555" t="str">
        <f t="shared" si="269"/>
        <v/>
      </c>
      <c r="CY99" s="555" t="str">
        <f t="shared" si="270"/>
        <v/>
      </c>
      <c r="CZ99" s="555" t="str">
        <f t="shared" si="271"/>
        <v/>
      </c>
      <c r="DA99" s="555" t="str">
        <f t="shared" si="272"/>
        <v/>
      </c>
      <c r="DB99" s="556" t="str">
        <f t="shared" si="273"/>
        <v/>
      </c>
      <c r="DC99" s="556" t="str">
        <f t="shared" si="274"/>
        <v/>
      </c>
      <c r="DD99" s="556" t="str">
        <f t="shared" si="275"/>
        <v/>
      </c>
      <c r="DE99" s="555" t="str">
        <f t="shared" si="276"/>
        <v/>
      </c>
      <c r="DF99" s="555" t="str">
        <f t="shared" si="277"/>
        <v/>
      </c>
      <c r="DG99" s="555" t="str">
        <f t="shared" si="278"/>
        <v/>
      </c>
      <c r="DH99" s="555" t="str">
        <f t="shared" si="279"/>
        <v/>
      </c>
      <c r="DI99" s="555" t="str">
        <f t="shared" si="280"/>
        <v/>
      </c>
      <c r="DJ99" s="554" t="str">
        <f t="shared" si="281"/>
        <v/>
      </c>
      <c r="DK99" s="553" t="str">
        <f t="shared" si="282"/>
        <v/>
      </c>
      <c r="DL99" s="603">
        <f t="shared" si="283"/>
        <v>0</v>
      </c>
      <c r="DM99" s="108">
        <f t="shared" si="284"/>
        <v>0</v>
      </c>
      <c r="DN99" s="108">
        <f t="shared" si="285"/>
        <v>1</v>
      </c>
      <c r="DO99" s="108">
        <f t="shared" si="286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7"/>
        <v>1</v>
      </c>
      <c r="CA100" s="602">
        <f t="shared" si="288"/>
        <v>1</v>
      </c>
      <c r="CB100" s="602">
        <f t="shared" si="289"/>
        <v>1</v>
      </c>
      <c r="CC100" s="602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3">
        <f t="shared" si="266"/>
        <v>1</v>
      </c>
      <c r="CV100" s="554">
        <f t="shared" si="267"/>
        <v>1</v>
      </c>
      <c r="CW100" s="555">
        <f t="shared" si="268"/>
        <v>1</v>
      </c>
      <c r="CX100" s="555">
        <f t="shared" si="269"/>
        <v>1</v>
      </c>
      <c r="CY100" s="555">
        <f t="shared" si="270"/>
        <v>1</v>
      </c>
      <c r="CZ100" s="555">
        <f t="shared" si="271"/>
        <v>1</v>
      </c>
      <c r="DA100" s="555">
        <f t="shared" si="272"/>
        <v>1</v>
      </c>
      <c r="DB100" s="556">
        <f t="shared" si="273"/>
        <v>1</v>
      </c>
      <c r="DC100" s="556">
        <f t="shared" si="274"/>
        <v>1</v>
      </c>
      <c r="DD100" s="556">
        <f t="shared" si="275"/>
        <v>1</v>
      </c>
      <c r="DE100" s="555">
        <f t="shared" si="276"/>
        <v>1</v>
      </c>
      <c r="DF100" s="555">
        <f t="shared" si="277"/>
        <v>1</v>
      </c>
      <c r="DG100" s="555">
        <f t="shared" si="278"/>
        <v>1</v>
      </c>
      <c r="DH100" s="555">
        <f t="shared" si="279"/>
        <v>1</v>
      </c>
      <c r="DI100" s="555">
        <f t="shared" si="280"/>
        <v>1</v>
      </c>
      <c r="DJ100" s="554">
        <f t="shared" si="281"/>
        <v>1</v>
      </c>
      <c r="DK100" s="553">
        <f t="shared" si="282"/>
        <v>1</v>
      </c>
      <c r="DL100" s="603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7"/>
        <v/>
      </c>
      <c r="CA101" s="602" t="str">
        <f t="shared" si="288"/>
        <v/>
      </c>
      <c r="CB101" s="602" t="str">
        <f t="shared" si="289"/>
        <v/>
      </c>
      <c r="CC101" s="602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 t="str">
        <f t="shared" si="264"/>
        <v/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3" t="str">
        <f t="shared" si="266"/>
        <v/>
      </c>
      <c r="CV101" s="554" t="str">
        <f t="shared" si="267"/>
        <v/>
      </c>
      <c r="CW101" s="555" t="str">
        <f t="shared" si="268"/>
        <v/>
      </c>
      <c r="CX101" s="555" t="str">
        <f t="shared" si="269"/>
        <v/>
      </c>
      <c r="CY101" s="555" t="str">
        <f t="shared" si="270"/>
        <v/>
      </c>
      <c r="CZ101" s="555" t="str">
        <f t="shared" si="271"/>
        <v/>
      </c>
      <c r="DA101" s="555" t="str">
        <f t="shared" si="272"/>
        <v/>
      </c>
      <c r="DB101" s="556" t="str">
        <f t="shared" si="273"/>
        <v/>
      </c>
      <c r="DC101" s="556" t="str">
        <f t="shared" si="274"/>
        <v/>
      </c>
      <c r="DD101" s="556" t="str">
        <f t="shared" si="275"/>
        <v/>
      </c>
      <c r="DE101" s="555" t="str">
        <f t="shared" si="276"/>
        <v/>
      </c>
      <c r="DF101" s="555" t="str">
        <f t="shared" si="277"/>
        <v/>
      </c>
      <c r="DG101" s="555" t="str">
        <f t="shared" si="278"/>
        <v/>
      </c>
      <c r="DH101" s="555" t="str">
        <f t="shared" si="279"/>
        <v/>
      </c>
      <c r="DI101" s="555" t="str">
        <f t="shared" si="280"/>
        <v/>
      </c>
      <c r="DJ101" s="554" t="str">
        <f t="shared" si="281"/>
        <v/>
      </c>
      <c r="DK101" s="553" t="str">
        <f t="shared" si="282"/>
        <v/>
      </c>
      <c r="DL101" s="603">
        <f t="shared" si="283"/>
        <v>0</v>
      </c>
      <c r="DM101" s="108">
        <f t="shared" si="284"/>
        <v>0</v>
      </c>
      <c r="DN101" s="108">
        <f t="shared" si="285"/>
        <v>1</v>
      </c>
      <c r="DO101" s="108">
        <f t="shared" si="286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7"/>
        <v>90</v>
      </c>
      <c r="CA102" s="602">
        <f t="shared" si="288"/>
        <v>90</v>
      </c>
      <c r="CB102" s="602">
        <f t="shared" si="289"/>
        <v>90</v>
      </c>
      <c r="CC102" s="602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3">
        <f t="shared" si="266"/>
        <v>90</v>
      </c>
      <c r="CV102" s="554">
        <f t="shared" si="267"/>
        <v>90</v>
      </c>
      <c r="CW102" s="555">
        <f t="shared" si="268"/>
        <v>90</v>
      </c>
      <c r="CX102" s="555">
        <f t="shared" si="269"/>
        <v>90</v>
      </c>
      <c r="CY102" s="555">
        <f t="shared" si="270"/>
        <v>90</v>
      </c>
      <c r="CZ102" s="555">
        <f t="shared" si="271"/>
        <v>90</v>
      </c>
      <c r="DA102" s="555">
        <f t="shared" si="272"/>
        <v>90</v>
      </c>
      <c r="DB102" s="556">
        <f t="shared" si="273"/>
        <v>90</v>
      </c>
      <c r="DC102" s="556">
        <f t="shared" si="274"/>
        <v>90</v>
      </c>
      <c r="DD102" s="556">
        <f t="shared" si="275"/>
        <v>90</v>
      </c>
      <c r="DE102" s="555">
        <f t="shared" si="276"/>
        <v>90</v>
      </c>
      <c r="DF102" s="555">
        <f t="shared" si="277"/>
        <v>90</v>
      </c>
      <c r="DG102" s="555">
        <f t="shared" si="278"/>
        <v>90</v>
      </c>
      <c r="DH102" s="555">
        <f t="shared" si="279"/>
        <v>90</v>
      </c>
      <c r="DI102" s="555">
        <f t="shared" si="280"/>
        <v>90</v>
      </c>
      <c r="DJ102" s="554">
        <f t="shared" si="281"/>
        <v>90</v>
      </c>
      <c r="DK102" s="553">
        <f t="shared" si="282"/>
        <v>90</v>
      </c>
      <c r="DL102" s="603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7"/>
        <v/>
      </c>
      <c r="CA103" s="602" t="str">
        <f t="shared" si="288"/>
        <v/>
      </c>
      <c r="CB103" s="602" t="str">
        <f t="shared" si="289"/>
        <v/>
      </c>
      <c r="CC103" s="602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 t="str">
        <f t="shared" si="264"/>
        <v/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3" t="str">
        <f t="shared" si="266"/>
        <v/>
      </c>
      <c r="CV103" s="554" t="str">
        <f t="shared" si="267"/>
        <v/>
      </c>
      <c r="CW103" s="555" t="str">
        <f t="shared" si="268"/>
        <v/>
      </c>
      <c r="CX103" s="555" t="str">
        <f t="shared" si="269"/>
        <v/>
      </c>
      <c r="CY103" s="555" t="str">
        <f t="shared" si="270"/>
        <v/>
      </c>
      <c r="CZ103" s="555" t="str">
        <f t="shared" si="271"/>
        <v/>
      </c>
      <c r="DA103" s="555" t="str">
        <f t="shared" si="272"/>
        <v/>
      </c>
      <c r="DB103" s="556" t="str">
        <f t="shared" si="273"/>
        <v/>
      </c>
      <c r="DC103" s="556" t="str">
        <f t="shared" si="274"/>
        <v/>
      </c>
      <c r="DD103" s="556" t="str">
        <f t="shared" si="275"/>
        <v/>
      </c>
      <c r="DE103" s="555" t="str">
        <f t="shared" si="276"/>
        <v/>
      </c>
      <c r="DF103" s="555" t="str">
        <f t="shared" si="277"/>
        <v/>
      </c>
      <c r="DG103" s="555" t="str">
        <f t="shared" si="278"/>
        <v/>
      </c>
      <c r="DH103" s="555" t="str">
        <f t="shared" si="279"/>
        <v/>
      </c>
      <c r="DI103" s="555" t="str">
        <f t="shared" si="280"/>
        <v/>
      </c>
      <c r="DJ103" s="554" t="str">
        <f t="shared" si="281"/>
        <v/>
      </c>
      <c r="DK103" s="553" t="str">
        <f t="shared" si="282"/>
        <v/>
      </c>
      <c r="DL103" s="658">
        <f t="shared" si="283"/>
        <v>0</v>
      </c>
      <c r="DM103" s="106">
        <f t="shared" si="284"/>
        <v>0</v>
      </c>
      <c r="DN103" s="106">
        <f t="shared" si="285"/>
        <v>1</v>
      </c>
      <c r="DO103" s="106">
        <f t="shared" si="286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9">IF(B103="","",B$93*B102*B103)</f>
        <v/>
      </c>
      <c r="C104" s="612" t="str">
        <f t="shared" si="299"/>
        <v/>
      </c>
      <c r="D104" s="612" t="str">
        <f t="shared" si="299"/>
        <v/>
      </c>
      <c r="E104" s="612" t="str">
        <f t="shared" si="299"/>
        <v/>
      </c>
      <c r="F104" s="612" t="str">
        <f t="shared" si="299"/>
        <v/>
      </c>
      <c r="G104" s="612" t="str">
        <f t="shared" si="299"/>
        <v/>
      </c>
      <c r="H104" s="612" t="str">
        <f t="shared" si="299"/>
        <v/>
      </c>
      <c r="I104" s="612" t="str">
        <f t="shared" si="299"/>
        <v/>
      </c>
      <c r="J104" s="612" t="str">
        <f t="shared" si="299"/>
        <v/>
      </c>
      <c r="K104" s="612" t="str">
        <f t="shared" si="299"/>
        <v/>
      </c>
      <c r="L104" s="612" t="str">
        <f t="shared" si="299"/>
        <v/>
      </c>
      <c r="M104" s="612" t="str">
        <f t="shared" si="299"/>
        <v/>
      </c>
      <c r="N104" s="612" t="str">
        <f t="shared" si="299"/>
        <v/>
      </c>
      <c r="O104" s="612" t="str">
        <f t="shared" si="299"/>
        <v/>
      </c>
      <c r="P104" s="612" t="str">
        <f t="shared" si="299"/>
        <v/>
      </c>
      <c r="Q104" s="612" t="str">
        <f t="shared" si="299"/>
        <v/>
      </c>
      <c r="R104" s="612" t="str">
        <f t="shared" si="299"/>
        <v/>
      </c>
      <c r="S104" s="652"/>
      <c r="T104" s="1471"/>
      <c r="U104" s="612" t="str">
        <f>IF(U103="","",U$93*U102*U103)</f>
        <v/>
      </c>
      <c r="V104" s="612" t="str">
        <f t="shared" ref="V104:AJ104" si="300">IF(V103="","",V$93*V102*V103)</f>
        <v/>
      </c>
      <c r="W104" s="612" t="str">
        <f t="shared" si="300"/>
        <v/>
      </c>
      <c r="X104" s="612" t="str">
        <f t="shared" si="300"/>
        <v/>
      </c>
      <c r="Y104" s="612" t="str">
        <f t="shared" si="300"/>
        <v/>
      </c>
      <c r="Z104" s="612" t="str">
        <f t="shared" si="300"/>
        <v/>
      </c>
      <c r="AA104" s="612" t="str">
        <f t="shared" si="300"/>
        <v/>
      </c>
      <c r="AB104" s="612" t="str">
        <f t="shared" si="300"/>
        <v/>
      </c>
      <c r="AC104" s="612" t="str">
        <f t="shared" si="300"/>
        <v/>
      </c>
      <c r="AD104" s="612" t="str">
        <f t="shared" si="300"/>
        <v/>
      </c>
      <c r="AE104" s="612" t="str">
        <f t="shared" si="300"/>
        <v/>
      </c>
      <c r="AF104" s="612" t="str">
        <f t="shared" si="300"/>
        <v/>
      </c>
      <c r="AG104" s="612" t="str">
        <f t="shared" si="300"/>
        <v/>
      </c>
      <c r="AH104" s="612" t="str">
        <f t="shared" si="300"/>
        <v/>
      </c>
      <c r="AI104" s="612" t="str">
        <f t="shared" si="300"/>
        <v/>
      </c>
      <c r="AJ104" s="612" t="str">
        <f t="shared" si="300"/>
        <v/>
      </c>
      <c r="AK104" s="652"/>
      <c r="AL104" s="612">
        <f t="shared" ref="AL104:BB104" si="301">IF(AL103="","",AL$93*AL102*AL103)</f>
        <v>182</v>
      </c>
      <c r="AM104" s="612" t="str">
        <f t="shared" si="301"/>
        <v/>
      </c>
      <c r="AN104" s="612" t="str">
        <f t="shared" si="301"/>
        <v/>
      </c>
      <c r="AO104" s="612" t="str">
        <f t="shared" si="301"/>
        <v/>
      </c>
      <c r="AP104" s="612" t="str">
        <f t="shared" si="301"/>
        <v/>
      </c>
      <c r="AQ104" s="612" t="str">
        <f t="shared" si="301"/>
        <v/>
      </c>
      <c r="AR104" s="612" t="str">
        <f>IF(AR103="","",AR$93*AR102*AR103)</f>
        <v/>
      </c>
      <c r="AS104" s="612" t="str">
        <f t="shared" si="301"/>
        <v/>
      </c>
      <c r="AT104" s="612" t="str">
        <f t="shared" si="301"/>
        <v/>
      </c>
      <c r="AU104" s="612" t="str">
        <f t="shared" si="301"/>
        <v/>
      </c>
      <c r="AV104" s="612" t="str">
        <f t="shared" si="301"/>
        <v/>
      </c>
      <c r="AW104" s="612" t="str">
        <f t="shared" si="301"/>
        <v/>
      </c>
      <c r="AX104" s="612" t="str">
        <f t="shared" si="301"/>
        <v/>
      </c>
      <c r="AY104" s="612" t="str">
        <f t="shared" si="301"/>
        <v/>
      </c>
      <c r="AZ104" s="612" t="str">
        <f t="shared" si="301"/>
        <v/>
      </c>
      <c r="BA104" s="612" t="str">
        <f t="shared" si="301"/>
        <v/>
      </c>
      <c r="BB104" s="612" t="str">
        <f t="shared" si="301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2">IF(BF103="","",BF$93*BF102*BF103)</f>
        <v/>
      </c>
      <c r="BG104" s="612" t="str">
        <f t="shared" si="302"/>
        <v/>
      </c>
      <c r="BH104" s="612" t="str">
        <f t="shared" si="302"/>
        <v/>
      </c>
      <c r="BI104" s="612" t="str">
        <f t="shared" si="302"/>
        <v/>
      </c>
      <c r="BJ104" s="612" t="str">
        <f t="shared" si="302"/>
        <v/>
      </c>
      <c r="BK104" s="612" t="str">
        <f t="shared" si="302"/>
        <v/>
      </c>
      <c r="BL104" s="612" t="str">
        <f t="shared" si="302"/>
        <v/>
      </c>
      <c r="BM104" s="612" t="str">
        <f t="shared" si="302"/>
        <v/>
      </c>
      <c r="BN104" s="612" t="str">
        <f t="shared" si="302"/>
        <v/>
      </c>
      <c r="BO104" s="612" t="str">
        <f t="shared" si="302"/>
        <v/>
      </c>
      <c r="BP104" s="612" t="str">
        <f t="shared" si="302"/>
        <v/>
      </c>
      <c r="BQ104" s="612" t="str">
        <f t="shared" si="302"/>
        <v/>
      </c>
      <c r="BR104" s="612" t="str">
        <f t="shared" si="302"/>
        <v/>
      </c>
      <c r="BS104" s="612" t="str">
        <f t="shared" si="302"/>
        <v/>
      </c>
      <c r="BT104" s="612" t="str">
        <f t="shared" si="302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7"/>
        <v/>
      </c>
      <c r="CA104" s="602" t="str">
        <f t="shared" si="288"/>
        <v/>
      </c>
      <c r="CB104" s="602" t="str">
        <f t="shared" si="289"/>
        <v/>
      </c>
      <c r="CC104" s="602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 t="str">
        <f t="shared" si="264"/>
        <v/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3" t="str">
        <f t="shared" si="266"/>
        <v/>
      </c>
      <c r="CV104" s="554" t="str">
        <f t="shared" si="267"/>
        <v/>
      </c>
      <c r="CW104" s="555" t="str">
        <f t="shared" si="268"/>
        <v/>
      </c>
      <c r="CX104" s="555" t="str">
        <f t="shared" si="269"/>
        <v/>
      </c>
      <c r="CY104" s="555" t="str">
        <f t="shared" si="270"/>
        <v/>
      </c>
      <c r="CZ104" s="555" t="str">
        <f t="shared" si="271"/>
        <v/>
      </c>
      <c r="DA104" s="555" t="str">
        <f t="shared" si="272"/>
        <v/>
      </c>
      <c r="DB104" s="556" t="str">
        <f t="shared" si="273"/>
        <v/>
      </c>
      <c r="DC104" s="556" t="str">
        <f t="shared" si="274"/>
        <v/>
      </c>
      <c r="DD104" s="556" t="str">
        <f t="shared" si="275"/>
        <v/>
      </c>
      <c r="DE104" s="555" t="str">
        <f t="shared" si="276"/>
        <v/>
      </c>
      <c r="DF104" s="555" t="str">
        <f t="shared" si="277"/>
        <v/>
      </c>
      <c r="DG104" s="555" t="str">
        <f t="shared" si="278"/>
        <v/>
      </c>
      <c r="DH104" s="555" t="str">
        <f t="shared" si="279"/>
        <v/>
      </c>
      <c r="DI104" s="555" t="str">
        <f t="shared" si="280"/>
        <v/>
      </c>
      <c r="DJ104" s="554" t="str">
        <f t="shared" si="281"/>
        <v/>
      </c>
      <c r="DK104" s="553" t="str">
        <f t="shared" si="282"/>
        <v/>
      </c>
      <c r="DL104" s="658">
        <f t="shared" si="283"/>
        <v>0</v>
      </c>
      <c r="DM104" s="106">
        <f t="shared" si="284"/>
        <v>0</v>
      </c>
      <c r="DN104" s="106">
        <f t="shared" si="285"/>
        <v>1</v>
      </c>
      <c r="DO104" s="106">
        <f t="shared" si="286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7"/>
        <v/>
      </c>
      <c r="CA105" s="602" t="str">
        <f t="shared" si="288"/>
        <v/>
      </c>
      <c r="CB105" s="602" t="str">
        <f t="shared" si="289"/>
        <v/>
      </c>
      <c r="CC105" s="602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 t="str">
        <f t="shared" si="264"/>
        <v/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3" t="str">
        <f t="shared" si="266"/>
        <v/>
      </c>
      <c r="CV105" s="554" t="str">
        <f t="shared" si="267"/>
        <v/>
      </c>
      <c r="CW105" s="555" t="str">
        <f t="shared" si="268"/>
        <v/>
      </c>
      <c r="CX105" s="555" t="str">
        <f t="shared" si="269"/>
        <v/>
      </c>
      <c r="CY105" s="555" t="str">
        <f t="shared" si="270"/>
        <v/>
      </c>
      <c r="CZ105" s="555" t="str">
        <f t="shared" si="271"/>
        <v/>
      </c>
      <c r="DA105" s="555" t="str">
        <f t="shared" si="272"/>
        <v/>
      </c>
      <c r="DB105" s="556" t="str">
        <f t="shared" si="273"/>
        <v/>
      </c>
      <c r="DC105" s="556" t="str">
        <f t="shared" si="274"/>
        <v/>
      </c>
      <c r="DD105" s="556" t="str">
        <f t="shared" si="275"/>
        <v/>
      </c>
      <c r="DE105" s="555" t="str">
        <f t="shared" si="276"/>
        <v/>
      </c>
      <c r="DF105" s="555" t="str">
        <f t="shared" si="277"/>
        <v/>
      </c>
      <c r="DG105" s="555" t="str">
        <f t="shared" si="278"/>
        <v/>
      </c>
      <c r="DH105" s="555" t="str">
        <f t="shared" si="279"/>
        <v/>
      </c>
      <c r="DI105" s="555" t="str">
        <f t="shared" si="280"/>
        <v/>
      </c>
      <c r="DJ105" s="554" t="str">
        <f t="shared" si="281"/>
        <v/>
      </c>
      <c r="DK105" s="553" t="str">
        <f t="shared" si="282"/>
        <v/>
      </c>
      <c r="DL105" s="658">
        <f t="shared" si="283"/>
        <v>0</v>
      </c>
      <c r="DM105" s="106">
        <f t="shared" si="284"/>
        <v>0</v>
      </c>
      <c r="DN105" s="106">
        <f t="shared" si="285"/>
        <v>1</v>
      </c>
      <c r="DO105" s="106">
        <f t="shared" si="286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7"/>
        <v/>
      </c>
      <c r="CA106" s="602" t="str">
        <f t="shared" si="288"/>
        <v/>
      </c>
      <c r="CB106" s="602" t="str">
        <f t="shared" si="289"/>
        <v/>
      </c>
      <c r="CC106" s="602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 t="str">
        <f t="shared" si="264"/>
        <v/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3" t="str">
        <f t="shared" si="266"/>
        <v/>
      </c>
      <c r="CV106" s="554" t="str">
        <f t="shared" si="267"/>
        <v/>
      </c>
      <c r="CW106" s="555" t="str">
        <f t="shared" si="268"/>
        <v/>
      </c>
      <c r="CX106" s="555" t="str">
        <f t="shared" si="269"/>
        <v/>
      </c>
      <c r="CY106" s="555" t="str">
        <f t="shared" si="270"/>
        <v/>
      </c>
      <c r="CZ106" s="555" t="str">
        <f t="shared" si="271"/>
        <v/>
      </c>
      <c r="DA106" s="555" t="str">
        <f t="shared" si="272"/>
        <v/>
      </c>
      <c r="DB106" s="556" t="str">
        <f t="shared" si="273"/>
        <v/>
      </c>
      <c r="DC106" s="556" t="str">
        <f t="shared" si="274"/>
        <v/>
      </c>
      <c r="DD106" s="556" t="str">
        <f t="shared" si="275"/>
        <v/>
      </c>
      <c r="DE106" s="555" t="str">
        <f t="shared" si="276"/>
        <v/>
      </c>
      <c r="DF106" s="555" t="str">
        <f t="shared" si="277"/>
        <v/>
      </c>
      <c r="DG106" s="555" t="str">
        <f t="shared" si="278"/>
        <v/>
      </c>
      <c r="DH106" s="555" t="str">
        <f t="shared" si="279"/>
        <v/>
      </c>
      <c r="DI106" s="555" t="str">
        <f t="shared" si="280"/>
        <v/>
      </c>
      <c r="DJ106" s="554" t="str">
        <f t="shared" si="281"/>
        <v/>
      </c>
      <c r="DK106" s="553" t="str">
        <f t="shared" si="282"/>
        <v/>
      </c>
      <c r="DL106" s="658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3">IF(B105="","",B105*B106)</f>
        <v/>
      </c>
      <c r="C107" s="611" t="str">
        <f t="shared" si="303"/>
        <v/>
      </c>
      <c r="D107" s="611" t="str">
        <f t="shared" si="303"/>
        <v/>
      </c>
      <c r="E107" s="611" t="str">
        <f t="shared" si="303"/>
        <v/>
      </c>
      <c r="F107" s="611" t="str">
        <f t="shared" si="303"/>
        <v/>
      </c>
      <c r="G107" s="611" t="str">
        <f t="shared" si="303"/>
        <v/>
      </c>
      <c r="H107" s="611" t="str">
        <f t="shared" si="303"/>
        <v/>
      </c>
      <c r="I107" s="611" t="str">
        <f t="shared" si="303"/>
        <v/>
      </c>
      <c r="J107" s="611" t="str">
        <f t="shared" si="303"/>
        <v/>
      </c>
      <c r="K107" s="611" t="str">
        <f t="shared" si="303"/>
        <v/>
      </c>
      <c r="L107" s="611" t="str">
        <f t="shared" si="303"/>
        <v/>
      </c>
      <c r="M107" s="611" t="str">
        <f t="shared" si="303"/>
        <v/>
      </c>
      <c r="N107" s="611" t="str">
        <f t="shared" si="303"/>
        <v/>
      </c>
      <c r="O107" s="611" t="str">
        <f t="shared" si="303"/>
        <v/>
      </c>
      <c r="P107" s="611" t="str">
        <f t="shared" si="303"/>
        <v/>
      </c>
      <c r="Q107" s="611" t="str">
        <f t="shared" si="303"/>
        <v/>
      </c>
      <c r="R107" s="611" t="str">
        <f t="shared" si="303"/>
        <v/>
      </c>
      <c r="S107" s="649"/>
      <c r="T107" s="611" t="str">
        <f t="shared" ref="T107:AJ107" si="304">IF(T105="","",T105*T106)</f>
        <v/>
      </c>
      <c r="U107" s="611" t="str">
        <f t="shared" si="304"/>
        <v/>
      </c>
      <c r="V107" s="611" t="str">
        <f t="shared" si="304"/>
        <v/>
      </c>
      <c r="W107" s="611" t="str">
        <f t="shared" si="304"/>
        <v/>
      </c>
      <c r="X107" s="611" t="str">
        <f t="shared" si="304"/>
        <v/>
      </c>
      <c r="Y107" s="611" t="str">
        <f t="shared" si="304"/>
        <v/>
      </c>
      <c r="Z107" s="611" t="str">
        <f t="shared" si="304"/>
        <v/>
      </c>
      <c r="AA107" s="611" t="str">
        <f t="shared" si="304"/>
        <v/>
      </c>
      <c r="AB107" s="611" t="str">
        <f t="shared" si="304"/>
        <v/>
      </c>
      <c r="AC107" s="611" t="str">
        <f t="shared" si="304"/>
        <v/>
      </c>
      <c r="AD107" s="611" t="str">
        <f t="shared" si="304"/>
        <v/>
      </c>
      <c r="AE107" s="611" t="str">
        <f t="shared" si="304"/>
        <v/>
      </c>
      <c r="AF107" s="611" t="str">
        <f t="shared" si="304"/>
        <v/>
      </c>
      <c r="AG107" s="611" t="str">
        <f t="shared" si="304"/>
        <v/>
      </c>
      <c r="AH107" s="611" t="str">
        <f t="shared" si="304"/>
        <v/>
      </c>
      <c r="AI107" s="611" t="str">
        <f t="shared" si="304"/>
        <v/>
      </c>
      <c r="AJ107" s="611" t="str">
        <f t="shared" si="304"/>
        <v/>
      </c>
      <c r="AK107" s="649"/>
      <c r="AL107" s="611">
        <f t="shared" ref="AL107:BB107" si="305">IF(AL105="","",AL105*AL106)</f>
        <v>0</v>
      </c>
      <c r="AM107" s="611" t="str">
        <f t="shared" si="305"/>
        <v/>
      </c>
      <c r="AN107" s="611" t="str">
        <f t="shared" si="305"/>
        <v/>
      </c>
      <c r="AO107" s="611" t="str">
        <f t="shared" si="305"/>
        <v/>
      </c>
      <c r="AP107" s="611" t="str">
        <f t="shared" si="305"/>
        <v/>
      </c>
      <c r="AQ107" s="611" t="str">
        <f t="shared" si="305"/>
        <v/>
      </c>
      <c r="AR107" s="611" t="str">
        <f>IF(AR105="","",AR105*AR106)</f>
        <v/>
      </c>
      <c r="AS107" s="611" t="str">
        <f t="shared" si="305"/>
        <v/>
      </c>
      <c r="AT107" s="611" t="str">
        <f t="shared" si="305"/>
        <v/>
      </c>
      <c r="AU107" s="611" t="str">
        <f t="shared" si="305"/>
        <v/>
      </c>
      <c r="AV107" s="611" t="str">
        <f t="shared" si="305"/>
        <v/>
      </c>
      <c r="AW107" s="611" t="str">
        <f t="shared" si="305"/>
        <v/>
      </c>
      <c r="AX107" s="611" t="str">
        <f t="shared" si="305"/>
        <v/>
      </c>
      <c r="AY107" s="611" t="str">
        <f t="shared" si="305"/>
        <v/>
      </c>
      <c r="AZ107" s="611" t="str">
        <f t="shared" si="305"/>
        <v/>
      </c>
      <c r="BA107" s="611" t="str">
        <f t="shared" si="305"/>
        <v/>
      </c>
      <c r="BB107" s="611" t="str">
        <f t="shared" si="305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6">IF(BF105="","",BF105*BF106)</f>
        <v/>
      </c>
      <c r="BG107" s="611" t="str">
        <f t="shared" si="306"/>
        <v/>
      </c>
      <c r="BH107" s="611" t="str">
        <f t="shared" si="306"/>
        <v/>
      </c>
      <c r="BI107" s="611" t="str">
        <f t="shared" si="306"/>
        <v/>
      </c>
      <c r="BJ107" s="611" t="str">
        <f t="shared" si="306"/>
        <v/>
      </c>
      <c r="BK107" s="611" t="str">
        <f t="shared" si="306"/>
        <v/>
      </c>
      <c r="BL107" s="611" t="str">
        <f t="shared" si="306"/>
        <v/>
      </c>
      <c r="BM107" s="611" t="str">
        <f t="shared" si="306"/>
        <v/>
      </c>
      <c r="BN107" s="611" t="str">
        <f t="shared" si="306"/>
        <v/>
      </c>
      <c r="BO107" s="611" t="str">
        <f t="shared" si="306"/>
        <v/>
      </c>
      <c r="BP107" s="611" t="str">
        <f t="shared" si="306"/>
        <v/>
      </c>
      <c r="BQ107" s="611" t="str">
        <f t="shared" si="306"/>
        <v/>
      </c>
      <c r="BR107" s="611" t="str">
        <f t="shared" si="306"/>
        <v/>
      </c>
      <c r="BS107" s="611" t="str">
        <f t="shared" si="306"/>
        <v/>
      </c>
      <c r="BT107" s="611" t="str">
        <f t="shared" si="306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7"/>
        <v/>
      </c>
      <c r="CA107" s="602" t="str">
        <f t="shared" si="288"/>
        <v/>
      </c>
      <c r="CB107" s="602" t="str">
        <f t="shared" si="289"/>
        <v/>
      </c>
      <c r="CC107" s="602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 t="str">
        <f t="shared" si="264"/>
        <v/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3" t="str">
        <f t="shared" si="266"/>
        <v/>
      </c>
      <c r="CV107" s="554" t="str">
        <f t="shared" si="267"/>
        <v/>
      </c>
      <c r="CW107" s="555" t="str">
        <f t="shared" si="268"/>
        <v/>
      </c>
      <c r="CX107" s="555" t="str">
        <f t="shared" si="269"/>
        <v/>
      </c>
      <c r="CY107" s="555" t="str">
        <f t="shared" si="270"/>
        <v/>
      </c>
      <c r="CZ107" s="555" t="str">
        <f t="shared" si="271"/>
        <v/>
      </c>
      <c r="DA107" s="555" t="str">
        <f t="shared" si="272"/>
        <v/>
      </c>
      <c r="DB107" s="556" t="str">
        <f t="shared" si="273"/>
        <v/>
      </c>
      <c r="DC107" s="556" t="str">
        <f t="shared" si="274"/>
        <v/>
      </c>
      <c r="DD107" s="556" t="str">
        <f t="shared" si="275"/>
        <v/>
      </c>
      <c r="DE107" s="555" t="str">
        <f t="shared" si="276"/>
        <v/>
      </c>
      <c r="DF107" s="555" t="str">
        <f t="shared" si="277"/>
        <v/>
      </c>
      <c r="DG107" s="555" t="str">
        <f t="shared" si="278"/>
        <v/>
      </c>
      <c r="DH107" s="555" t="str">
        <f t="shared" si="279"/>
        <v/>
      </c>
      <c r="DI107" s="555" t="str">
        <f t="shared" si="280"/>
        <v/>
      </c>
      <c r="DJ107" s="554" t="str">
        <f t="shared" si="281"/>
        <v/>
      </c>
      <c r="DK107" s="553" t="str">
        <f t="shared" si="282"/>
        <v/>
      </c>
      <c r="DL107" s="658">
        <f t="shared" si="283"/>
        <v>0</v>
      </c>
      <c r="DM107" s="106">
        <f t="shared" si="284"/>
        <v>0</v>
      </c>
      <c r="DN107" s="106">
        <f t="shared" si="285"/>
        <v>1</v>
      </c>
      <c r="DO107" s="106">
        <f t="shared" si="286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7"/>
        <v>1</v>
      </c>
      <c r="CA108" s="602">
        <f t="shared" si="288"/>
        <v>1</v>
      </c>
      <c r="CB108" s="602">
        <f t="shared" si="289"/>
        <v>1</v>
      </c>
      <c r="CC108" s="602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3">
        <f t="shared" si="266"/>
        <v>1</v>
      </c>
      <c r="CV108" s="554">
        <f t="shared" si="267"/>
        <v>1</v>
      </c>
      <c r="CW108" s="555">
        <f t="shared" si="268"/>
        <v>1</v>
      </c>
      <c r="CX108" s="555">
        <f t="shared" si="269"/>
        <v>1</v>
      </c>
      <c r="CY108" s="555">
        <f t="shared" si="270"/>
        <v>1</v>
      </c>
      <c r="CZ108" s="555">
        <f t="shared" si="271"/>
        <v>1</v>
      </c>
      <c r="DA108" s="555">
        <f t="shared" si="272"/>
        <v>1</v>
      </c>
      <c r="DB108" s="556">
        <f t="shared" si="273"/>
        <v>1</v>
      </c>
      <c r="DC108" s="556">
        <f t="shared" si="274"/>
        <v>1</v>
      </c>
      <c r="DD108" s="556">
        <f t="shared" si="275"/>
        <v>1</v>
      </c>
      <c r="DE108" s="555">
        <f t="shared" si="276"/>
        <v>1</v>
      </c>
      <c r="DF108" s="555">
        <f t="shared" si="277"/>
        <v>1</v>
      </c>
      <c r="DG108" s="555">
        <f t="shared" si="278"/>
        <v>1</v>
      </c>
      <c r="DH108" s="555">
        <f t="shared" si="279"/>
        <v>1</v>
      </c>
      <c r="DI108" s="555">
        <f t="shared" si="280"/>
        <v>1</v>
      </c>
      <c r="DJ108" s="554">
        <f t="shared" si="281"/>
        <v>1</v>
      </c>
      <c r="DK108" s="553">
        <f t="shared" si="282"/>
        <v>1</v>
      </c>
      <c r="DL108" s="658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7"/>
        <v/>
      </c>
      <c r="CA109" s="602" t="str">
        <f t="shared" si="288"/>
        <v/>
      </c>
      <c r="CB109" s="602" t="str">
        <f t="shared" si="289"/>
        <v/>
      </c>
      <c r="CC109" s="602" t="str">
        <f t="shared" si="290"/>
        <v/>
      </c>
      <c r="CD109" s="1348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7"/>
        <v/>
      </c>
      <c r="CF109" s="1350" t="str">
        <f t="shared" si="307"/>
        <v/>
      </c>
      <c r="CG109" s="1350" t="str">
        <f t="shared" si="307"/>
        <v/>
      </c>
      <c r="CH109" s="1350" t="str">
        <f t="shared" si="307"/>
        <v/>
      </c>
      <c r="CI109" s="1350" t="str">
        <f t="shared" si="307"/>
        <v/>
      </c>
      <c r="CJ109" s="1350" t="str">
        <f t="shared" si="307"/>
        <v/>
      </c>
      <c r="CK109" s="1351" t="str">
        <f t="shared" si="307"/>
        <v/>
      </c>
      <c r="CL109" s="1351" t="str">
        <f t="shared" si="307"/>
        <v/>
      </c>
      <c r="CM109" s="1351" t="str">
        <f t="shared" si="307"/>
        <v/>
      </c>
      <c r="CN109" s="1350" t="str">
        <f t="shared" si="307"/>
        <v/>
      </c>
      <c r="CO109" s="1350" t="str">
        <f t="shared" si="307"/>
        <v/>
      </c>
      <c r="CP109" s="1350" t="str">
        <f t="shared" si="307"/>
        <v/>
      </c>
      <c r="CQ109" s="1350" t="str">
        <f t="shared" si="307"/>
        <v/>
      </c>
      <c r="CR109" s="1350" t="str">
        <f t="shared" si="307"/>
        <v/>
      </c>
      <c r="CS109" s="1349" t="str">
        <f t="shared" si="307"/>
        <v/>
      </c>
      <c r="CT109" s="1352" t="str">
        <f t="shared" si="265"/>
        <v/>
      </c>
      <c r="CU109" s="553" t="str">
        <f t="shared" si="266"/>
        <v/>
      </c>
      <c r="CV109" s="554" t="str">
        <f t="shared" si="267"/>
        <v/>
      </c>
      <c r="CW109" s="555" t="str">
        <f t="shared" si="268"/>
        <v/>
      </c>
      <c r="CX109" s="555" t="str">
        <f t="shared" si="269"/>
        <v/>
      </c>
      <c r="CY109" s="555" t="str">
        <f t="shared" si="270"/>
        <v/>
      </c>
      <c r="CZ109" s="555" t="str">
        <f t="shared" si="271"/>
        <v/>
      </c>
      <c r="DA109" s="555" t="str">
        <f t="shared" si="272"/>
        <v/>
      </c>
      <c r="DB109" s="556" t="str">
        <f t="shared" si="273"/>
        <v/>
      </c>
      <c r="DC109" s="556" t="str">
        <f t="shared" si="274"/>
        <v/>
      </c>
      <c r="DD109" s="556" t="str">
        <f t="shared" si="275"/>
        <v/>
      </c>
      <c r="DE109" s="555" t="str">
        <f t="shared" si="276"/>
        <v/>
      </c>
      <c r="DF109" s="555" t="str">
        <f t="shared" si="277"/>
        <v/>
      </c>
      <c r="DG109" s="555" t="str">
        <f t="shared" si="278"/>
        <v/>
      </c>
      <c r="DH109" s="555" t="str">
        <f t="shared" si="279"/>
        <v/>
      </c>
      <c r="DI109" s="555" t="str">
        <f t="shared" si="280"/>
        <v/>
      </c>
      <c r="DJ109" s="554" t="str">
        <f t="shared" si="281"/>
        <v/>
      </c>
      <c r="DK109" s="553" t="str">
        <f t="shared" si="282"/>
        <v/>
      </c>
      <c r="DL109" s="658">
        <f t="shared" si="283"/>
        <v>0</v>
      </c>
      <c r="DM109" s="106">
        <f t="shared" si="284"/>
        <v>0</v>
      </c>
      <c r="DN109" s="106">
        <f t="shared" si="285"/>
        <v>1</v>
      </c>
      <c r="DO109" s="106">
        <f t="shared" si="286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9">IF(SUM(B96,B104)&gt;0,SUM(B97,B105)/SUM(B96,B104),"")</f>
        <v/>
      </c>
      <c r="C110" s="625" t="str">
        <f t="shared" si="309"/>
        <v/>
      </c>
      <c r="D110" s="625" t="str">
        <f t="shared" si="309"/>
        <v/>
      </c>
      <c r="E110" s="625" t="str">
        <f t="shared" si="309"/>
        <v/>
      </c>
      <c r="F110" s="625" t="str">
        <f t="shared" si="309"/>
        <v/>
      </c>
      <c r="G110" s="625" t="str">
        <f t="shared" si="309"/>
        <v/>
      </c>
      <c r="H110" s="625" t="str">
        <f t="shared" si="309"/>
        <v/>
      </c>
      <c r="I110" s="625" t="str">
        <f t="shared" si="309"/>
        <v/>
      </c>
      <c r="J110" s="625" t="str">
        <f t="shared" si="309"/>
        <v/>
      </c>
      <c r="K110" s="625" t="str">
        <f t="shared" si="309"/>
        <v/>
      </c>
      <c r="L110" s="625" t="str">
        <f t="shared" si="309"/>
        <v/>
      </c>
      <c r="M110" s="625" t="str">
        <f t="shared" si="309"/>
        <v/>
      </c>
      <c r="N110" s="625" t="str">
        <f t="shared" si="309"/>
        <v/>
      </c>
      <c r="O110" s="625" t="str">
        <f t="shared" si="309"/>
        <v/>
      </c>
      <c r="P110" s="625" t="str">
        <f t="shared" si="309"/>
        <v/>
      </c>
      <c r="Q110" s="625" t="str">
        <f t="shared" si="309"/>
        <v/>
      </c>
      <c r="R110" s="625" t="str">
        <f t="shared" si="309"/>
        <v/>
      </c>
      <c r="S110" s="657"/>
      <c r="T110" s="625" t="str">
        <f t="shared" ref="T110:AJ110" si="310">IF(SUM(T96,T104)&gt;0,SUM(T97,T105)/SUM(T96,T104),"")</f>
        <v/>
      </c>
      <c r="U110" s="625" t="str">
        <f t="shared" si="310"/>
        <v/>
      </c>
      <c r="V110" s="625" t="str">
        <f t="shared" si="310"/>
        <v/>
      </c>
      <c r="W110" s="625" t="str">
        <f t="shared" si="310"/>
        <v/>
      </c>
      <c r="X110" s="625" t="str">
        <f t="shared" si="310"/>
        <v/>
      </c>
      <c r="Y110" s="625" t="str">
        <f t="shared" si="310"/>
        <v/>
      </c>
      <c r="Z110" s="625" t="str">
        <f t="shared" si="310"/>
        <v/>
      </c>
      <c r="AA110" s="625" t="str">
        <f t="shared" si="310"/>
        <v/>
      </c>
      <c r="AB110" s="625" t="str">
        <f t="shared" si="310"/>
        <v/>
      </c>
      <c r="AC110" s="625" t="str">
        <f t="shared" si="310"/>
        <v/>
      </c>
      <c r="AD110" s="625" t="str">
        <f t="shared" si="310"/>
        <v/>
      </c>
      <c r="AE110" s="625" t="str">
        <f t="shared" si="310"/>
        <v/>
      </c>
      <c r="AF110" s="625" t="str">
        <f t="shared" si="310"/>
        <v/>
      </c>
      <c r="AG110" s="625" t="str">
        <f t="shared" si="310"/>
        <v/>
      </c>
      <c r="AH110" s="625" t="str">
        <f t="shared" si="310"/>
        <v/>
      </c>
      <c r="AI110" s="625" t="str">
        <f t="shared" si="310"/>
        <v/>
      </c>
      <c r="AJ110" s="625" t="str">
        <f t="shared" si="310"/>
        <v/>
      </c>
      <c r="AK110" s="657"/>
      <c r="AL110" s="625">
        <f t="shared" ref="AL110:BB110" si="311">IF(SUM(AL96,AL104)&gt;0,SUM(AL97,AL105)/SUM(AL96,AL104),"")</f>
        <v>1.5698587127158557E-3</v>
      </c>
      <c r="AM110" s="625" t="str">
        <f t="shared" si="311"/>
        <v/>
      </c>
      <c r="AN110" s="625" t="str">
        <f t="shared" si="311"/>
        <v/>
      </c>
      <c r="AO110" s="625" t="str">
        <f t="shared" si="311"/>
        <v/>
      </c>
      <c r="AP110" s="625" t="str">
        <f t="shared" si="311"/>
        <v/>
      </c>
      <c r="AQ110" s="625" t="str">
        <f t="shared" si="311"/>
        <v/>
      </c>
      <c r="AR110" s="625" t="str">
        <f t="shared" si="311"/>
        <v/>
      </c>
      <c r="AS110" s="625" t="str">
        <f t="shared" si="311"/>
        <v/>
      </c>
      <c r="AT110" s="625" t="str">
        <f>IF(SUM(AT96,AT104)&gt;0,SUM(AT97,AT105)/SUM(AT96,AT104),"")</f>
        <v/>
      </c>
      <c r="AU110" s="625" t="str">
        <f t="shared" si="311"/>
        <v/>
      </c>
      <c r="AV110" s="625" t="str">
        <f t="shared" si="311"/>
        <v/>
      </c>
      <c r="AW110" s="625" t="str">
        <f t="shared" si="311"/>
        <v/>
      </c>
      <c r="AX110" s="625" t="str">
        <f t="shared" si="311"/>
        <v/>
      </c>
      <c r="AY110" s="625" t="str">
        <f t="shared" si="311"/>
        <v/>
      </c>
      <c r="AZ110" s="625" t="str">
        <f t="shared" si="311"/>
        <v/>
      </c>
      <c r="BA110" s="625" t="str">
        <f t="shared" si="311"/>
        <v/>
      </c>
      <c r="BB110" s="625" t="str">
        <f t="shared" si="311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2">IF(SUM(BF96,BF104)&gt;0,SUM(BF97,BF105)/SUM(BF96,BF104),"")</f>
        <v/>
      </c>
      <c r="BG110" s="625" t="str">
        <f t="shared" si="312"/>
        <v/>
      </c>
      <c r="BH110" s="625" t="str">
        <f t="shared" si="312"/>
        <v/>
      </c>
      <c r="BI110" s="625" t="str">
        <f t="shared" si="312"/>
        <v/>
      </c>
      <c r="BJ110" s="625" t="str">
        <f t="shared" si="312"/>
        <v/>
      </c>
      <c r="BK110" s="625" t="str">
        <f t="shared" si="312"/>
        <v/>
      </c>
      <c r="BL110" s="625" t="str">
        <f t="shared" si="312"/>
        <v/>
      </c>
      <c r="BM110" s="625" t="str">
        <f t="shared" si="312"/>
        <v/>
      </c>
      <c r="BN110" s="625" t="str">
        <f t="shared" si="312"/>
        <v/>
      </c>
      <c r="BO110" s="625" t="str">
        <f t="shared" si="312"/>
        <v/>
      </c>
      <c r="BP110" s="625" t="str">
        <f t="shared" si="312"/>
        <v/>
      </c>
      <c r="BQ110" s="625" t="str">
        <f t="shared" si="312"/>
        <v/>
      </c>
      <c r="BR110" s="625" t="str">
        <f t="shared" si="312"/>
        <v/>
      </c>
      <c r="BS110" s="625" t="str">
        <f t="shared" si="312"/>
        <v/>
      </c>
      <c r="BT110" s="625" t="str">
        <f t="shared" si="312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7"/>
        <v/>
      </c>
      <c r="CA110" s="627" t="str">
        <f t="shared" si="288"/>
        <v/>
      </c>
      <c r="CB110" s="627" t="str">
        <f t="shared" si="289"/>
        <v/>
      </c>
      <c r="CC110" s="627" t="str">
        <f t="shared" si="290"/>
        <v/>
      </c>
      <c r="CD110" s="1353" t="str">
        <f t="shared" si="308"/>
        <v/>
      </c>
      <c r="CE110" s="135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3"/>
        <v/>
      </c>
      <c r="CG110" s="1355" t="str">
        <f t="shared" si="313"/>
        <v/>
      </c>
      <c r="CH110" s="1355" t="str">
        <f t="shared" si="313"/>
        <v/>
      </c>
      <c r="CI110" s="1355" t="str">
        <f t="shared" si="313"/>
        <v/>
      </c>
      <c r="CJ110" s="1355" t="str">
        <f t="shared" si="313"/>
        <v/>
      </c>
      <c r="CK110" s="1356" t="str">
        <f t="shared" si="313"/>
        <v/>
      </c>
      <c r="CL110" s="1356" t="str">
        <f t="shared" si="313"/>
        <v/>
      </c>
      <c r="CM110" s="1356" t="str">
        <f t="shared" si="313"/>
        <v/>
      </c>
      <c r="CN110" s="1355" t="str">
        <f t="shared" si="313"/>
        <v/>
      </c>
      <c r="CO110" s="1355" t="str">
        <f t="shared" si="313"/>
        <v/>
      </c>
      <c r="CP110" s="1355" t="str">
        <f t="shared" si="313"/>
        <v/>
      </c>
      <c r="CQ110" s="1355" t="str">
        <f t="shared" si="313"/>
        <v/>
      </c>
      <c r="CR110" s="1355" t="str">
        <f t="shared" si="313"/>
        <v/>
      </c>
      <c r="CS110" s="1354" t="str">
        <f t="shared" si="313"/>
        <v/>
      </c>
      <c r="CT110" s="135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6"/>
        <v/>
      </c>
      <c r="CV110" s="542" t="str">
        <f t="shared" si="267"/>
        <v/>
      </c>
      <c r="CW110" s="543" t="str">
        <f t="shared" si="268"/>
        <v/>
      </c>
      <c r="CX110" s="543" t="str">
        <f t="shared" si="269"/>
        <v/>
      </c>
      <c r="CY110" s="543" t="str">
        <f t="shared" si="270"/>
        <v/>
      </c>
      <c r="CZ110" s="543" t="str">
        <f t="shared" si="271"/>
        <v/>
      </c>
      <c r="DA110" s="543" t="str">
        <f t="shared" si="272"/>
        <v/>
      </c>
      <c r="DB110" s="544" t="str">
        <f t="shared" si="273"/>
        <v/>
      </c>
      <c r="DC110" s="544" t="str">
        <f t="shared" si="274"/>
        <v/>
      </c>
      <c r="DD110" s="544" t="str">
        <f t="shared" si="275"/>
        <v/>
      </c>
      <c r="DE110" s="543" t="str">
        <f t="shared" si="276"/>
        <v/>
      </c>
      <c r="DF110" s="543" t="str">
        <f t="shared" si="277"/>
        <v/>
      </c>
      <c r="DG110" s="543" t="str">
        <f t="shared" si="278"/>
        <v/>
      </c>
      <c r="DH110" s="543" t="str">
        <f t="shared" si="279"/>
        <v/>
      </c>
      <c r="DI110" s="543" t="str">
        <f t="shared" si="280"/>
        <v/>
      </c>
      <c r="DJ110" s="542" t="str">
        <f t="shared" si="281"/>
        <v/>
      </c>
      <c r="DK110" s="541" t="str">
        <f t="shared" si="282"/>
        <v/>
      </c>
      <c r="DL110" s="658">
        <f t="shared" si="283"/>
        <v>0</v>
      </c>
      <c r="DM110" s="106">
        <f t="shared" si="284"/>
        <v>0</v>
      </c>
      <c r="DN110" s="106">
        <f t="shared" si="285"/>
        <v>1</v>
      </c>
      <c r="DO110" s="106">
        <f t="shared" si="286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5">IF(SUM(B96,B104)=0,"",SUM(B96,-B97*B100,-B101*B100,B104,-B105*B108,-B109*B108)*0.04)</f>
        <v/>
      </c>
      <c r="C111" s="630" t="str">
        <f t="shared" si="315"/>
        <v/>
      </c>
      <c r="D111" s="630" t="str">
        <f t="shared" si="315"/>
        <v/>
      </c>
      <c r="E111" s="630" t="str">
        <f t="shared" si="315"/>
        <v/>
      </c>
      <c r="F111" s="630" t="str">
        <f t="shared" si="315"/>
        <v/>
      </c>
      <c r="G111" s="630" t="str">
        <f t="shared" si="315"/>
        <v/>
      </c>
      <c r="H111" s="630" t="str">
        <f t="shared" si="315"/>
        <v/>
      </c>
      <c r="I111" s="630" t="str">
        <f t="shared" si="315"/>
        <v/>
      </c>
      <c r="J111" s="630" t="str">
        <f t="shared" si="315"/>
        <v/>
      </c>
      <c r="K111" s="630" t="str">
        <f t="shared" si="315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6">IF(SUM(T96,T104)=0,"",SUM(T96,-T97*T100,-T101*T100,T104,-T105*T108,-T109*T108)*0.04)</f>
        <v/>
      </c>
      <c r="U111" s="630" t="str">
        <f t="shared" si="316"/>
        <v/>
      </c>
      <c r="V111" s="630" t="str">
        <f t="shared" si="316"/>
        <v/>
      </c>
      <c r="W111" s="630" t="str">
        <f t="shared" si="316"/>
        <v/>
      </c>
      <c r="X111" s="630" t="str">
        <f t="shared" si="316"/>
        <v/>
      </c>
      <c r="Y111" s="630" t="str">
        <f t="shared" si="316"/>
        <v/>
      </c>
      <c r="Z111" s="630" t="str">
        <f t="shared" si="316"/>
        <v/>
      </c>
      <c r="AA111" s="630" t="str">
        <f t="shared" si="316"/>
        <v/>
      </c>
      <c r="AB111" s="630" t="str">
        <f t="shared" si="316"/>
        <v/>
      </c>
      <c r="AC111" s="630" t="str">
        <f t="shared" si="316"/>
        <v/>
      </c>
      <c r="AD111" s="630" t="str">
        <f t="shared" si="316"/>
        <v/>
      </c>
      <c r="AE111" s="630" t="str">
        <f t="shared" si="316"/>
        <v/>
      </c>
      <c r="AF111" s="630" t="str">
        <f t="shared" si="316"/>
        <v/>
      </c>
      <c r="AG111" s="630" t="str">
        <f t="shared" si="316"/>
        <v/>
      </c>
      <c r="AH111" s="630" t="str">
        <f t="shared" si="316"/>
        <v/>
      </c>
      <c r="AI111" s="630" t="str">
        <f t="shared" si="316"/>
        <v/>
      </c>
      <c r="AJ111" s="630" t="str">
        <f t="shared" si="316"/>
        <v/>
      </c>
      <c r="AK111" s="661"/>
      <c r="AL111" s="630">
        <f t="shared" ref="AL111:AS111" si="317">IF(SUM(AL96,AL104)=0,"",SUM(AL96,-AL97*AL100,-AL101*AL100,AL104,-AL105*AL108,-AL109*AL108)*0.04)</f>
        <v>25.34</v>
      </c>
      <c r="AM111" s="630" t="str">
        <f t="shared" si="317"/>
        <v/>
      </c>
      <c r="AN111" s="630" t="str">
        <f t="shared" si="317"/>
        <v/>
      </c>
      <c r="AO111" s="630" t="str">
        <f t="shared" si="317"/>
        <v/>
      </c>
      <c r="AP111" s="630" t="str">
        <f t="shared" si="317"/>
        <v/>
      </c>
      <c r="AQ111" s="630" t="str">
        <f t="shared" si="317"/>
        <v/>
      </c>
      <c r="AR111" s="630" t="str">
        <f t="shared" si="317"/>
        <v/>
      </c>
      <c r="AS111" s="630" t="str">
        <f t="shared" si="317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8">IF(SUM(AW96,AW104)=0,"",SUM(AW96,-AW97*AW100,-AW101*AW100,AW104,-AW105*AW108,-AW109*AW108)*0.04)</f>
        <v/>
      </c>
      <c r="AX111" s="630" t="str">
        <f t="shared" si="318"/>
        <v/>
      </c>
      <c r="AY111" s="630" t="str">
        <f t="shared" si="318"/>
        <v/>
      </c>
      <c r="AZ111" s="630" t="str">
        <f t="shared" si="318"/>
        <v/>
      </c>
      <c r="BA111" s="630" t="str">
        <f t="shared" si="318"/>
        <v/>
      </c>
      <c r="BB111" s="630" t="str">
        <f t="shared" si="318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9">IF(SUM(BF96,BF104)=0,"",SUM(BF96,-BF97*BF100,-BF101*BF100,BF104,-BF105*BF108,-BF109*BF108)*0.04)</f>
        <v/>
      </c>
      <c r="BG111" s="630" t="str">
        <f t="shared" si="319"/>
        <v/>
      </c>
      <c r="BH111" s="630" t="str">
        <f t="shared" si="319"/>
        <v/>
      </c>
      <c r="BI111" s="630" t="str">
        <f t="shared" si="319"/>
        <v/>
      </c>
      <c r="BJ111" s="630" t="str">
        <f t="shared" si="319"/>
        <v/>
      </c>
      <c r="BK111" s="630" t="str">
        <f t="shared" si="319"/>
        <v/>
      </c>
      <c r="BL111" s="630" t="str">
        <f t="shared" si="319"/>
        <v/>
      </c>
      <c r="BM111" s="630" t="str">
        <f t="shared" si="319"/>
        <v/>
      </c>
      <c r="BN111" s="630" t="str">
        <f t="shared" si="319"/>
        <v/>
      </c>
      <c r="BO111" s="630" t="str">
        <f t="shared" si="319"/>
        <v/>
      </c>
      <c r="BP111" s="630" t="str">
        <f t="shared" si="319"/>
        <v/>
      </c>
      <c r="BQ111" s="630" t="str">
        <f t="shared" si="319"/>
        <v/>
      </c>
      <c r="BR111" s="630" t="str">
        <f t="shared" si="319"/>
        <v/>
      </c>
      <c r="BS111" s="630" t="str">
        <f t="shared" si="319"/>
        <v/>
      </c>
      <c r="BT111" s="630" t="str">
        <f t="shared" si="319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7"/>
        <v/>
      </c>
      <c r="CA111" s="602" t="str">
        <f t="shared" si="288"/>
        <v/>
      </c>
      <c r="CB111" s="602" t="str">
        <f t="shared" si="289"/>
        <v/>
      </c>
      <c r="CC111" s="602" t="str">
        <f t="shared" si="290"/>
        <v/>
      </c>
      <c r="CD111" s="1353" t="str">
        <f t="shared" si="308"/>
        <v/>
      </c>
      <c r="CE111" s="1354" t="str">
        <f t="shared" si="314"/>
        <v/>
      </c>
      <c r="CF111" s="1355" t="str">
        <f t="shared" si="314"/>
        <v/>
      </c>
      <c r="CG111" s="1355" t="str">
        <f t="shared" si="314"/>
        <v/>
      </c>
      <c r="CH111" s="1355" t="str">
        <f t="shared" si="314"/>
        <v/>
      </c>
      <c r="CI111" s="1355" t="str">
        <f t="shared" si="314"/>
        <v/>
      </c>
      <c r="CJ111" s="1355" t="str">
        <f t="shared" si="314"/>
        <v/>
      </c>
      <c r="CK111" s="1356" t="str">
        <f t="shared" si="314"/>
        <v/>
      </c>
      <c r="CL111" s="1356" t="str">
        <f t="shared" si="314"/>
        <v/>
      </c>
      <c r="CM111" s="1356" t="str">
        <f t="shared" si="314"/>
        <v/>
      </c>
      <c r="CN111" s="1355" t="str">
        <f t="shared" si="314"/>
        <v/>
      </c>
      <c r="CO111" s="1355" t="str">
        <f t="shared" si="314"/>
        <v/>
      </c>
      <c r="CP111" s="1355" t="str">
        <f t="shared" si="314"/>
        <v/>
      </c>
      <c r="CQ111" s="1355" t="str">
        <f t="shared" si="314"/>
        <v/>
      </c>
      <c r="CR111" s="1355" t="str">
        <f t="shared" si="314"/>
        <v/>
      </c>
      <c r="CS111" s="1354" t="str">
        <f t="shared" si="314"/>
        <v/>
      </c>
      <c r="CT111" s="1357" t="str">
        <f t="shared" si="314"/>
        <v/>
      </c>
      <c r="CU111" s="553" t="str">
        <f t="shared" si="266"/>
        <v/>
      </c>
      <c r="CV111" s="554" t="str">
        <f t="shared" si="267"/>
        <v/>
      </c>
      <c r="CW111" s="555" t="str">
        <f t="shared" si="268"/>
        <v/>
      </c>
      <c r="CX111" s="555" t="str">
        <f t="shared" si="269"/>
        <v/>
      </c>
      <c r="CY111" s="555" t="str">
        <f t="shared" si="270"/>
        <v/>
      </c>
      <c r="CZ111" s="555" t="str">
        <f t="shared" si="271"/>
        <v/>
      </c>
      <c r="DA111" s="555" t="str">
        <f t="shared" si="272"/>
        <v/>
      </c>
      <c r="DB111" s="556" t="str">
        <f t="shared" si="273"/>
        <v/>
      </c>
      <c r="DC111" s="556" t="str">
        <f t="shared" si="274"/>
        <v/>
      </c>
      <c r="DD111" s="556" t="str">
        <f t="shared" si="275"/>
        <v/>
      </c>
      <c r="DE111" s="555" t="str">
        <f t="shared" si="276"/>
        <v/>
      </c>
      <c r="DF111" s="555" t="str">
        <f t="shared" si="277"/>
        <v/>
      </c>
      <c r="DG111" s="555" t="str">
        <f t="shared" si="278"/>
        <v/>
      </c>
      <c r="DH111" s="555" t="str">
        <f t="shared" si="279"/>
        <v/>
      </c>
      <c r="DI111" s="555" t="str">
        <f t="shared" si="280"/>
        <v/>
      </c>
      <c r="DJ111" s="554" t="str">
        <f t="shared" si="281"/>
        <v/>
      </c>
      <c r="DK111" s="553" t="str">
        <f t="shared" si="282"/>
        <v/>
      </c>
      <c r="DL111" s="658">
        <f t="shared" si="283"/>
        <v>0</v>
      </c>
      <c r="DM111" s="106">
        <f t="shared" si="284"/>
        <v>0</v>
      </c>
      <c r="DN111" s="106">
        <f t="shared" si="285"/>
        <v>1</v>
      </c>
      <c r="DO111" s="106">
        <f t="shared" si="286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7"/>
        <v/>
      </c>
      <c r="CA112" s="602" t="str">
        <f t="shared" si="288"/>
        <v/>
      </c>
      <c r="CB112" s="602" t="str">
        <f t="shared" si="289"/>
        <v/>
      </c>
      <c r="CC112" s="602" t="str">
        <f t="shared" si="290"/>
        <v/>
      </c>
      <c r="CD112" s="1353" t="str">
        <f t="shared" si="308"/>
        <v/>
      </c>
      <c r="CE112" s="1354" t="str">
        <f t="shared" si="314"/>
        <v/>
      </c>
      <c r="CF112" s="1355" t="str">
        <f t="shared" si="314"/>
        <v/>
      </c>
      <c r="CG112" s="1355" t="str">
        <f t="shared" si="314"/>
        <v/>
      </c>
      <c r="CH112" s="1355" t="str">
        <f t="shared" si="314"/>
        <v/>
      </c>
      <c r="CI112" s="1355" t="str">
        <f t="shared" si="314"/>
        <v/>
      </c>
      <c r="CJ112" s="1355" t="str">
        <f t="shared" si="314"/>
        <v/>
      </c>
      <c r="CK112" s="1356" t="str">
        <f t="shared" si="314"/>
        <v/>
      </c>
      <c r="CL112" s="1356" t="str">
        <f t="shared" si="314"/>
        <v/>
      </c>
      <c r="CM112" s="1356" t="str">
        <f t="shared" si="314"/>
        <v/>
      </c>
      <c r="CN112" s="1355" t="str">
        <f t="shared" si="314"/>
        <v/>
      </c>
      <c r="CO112" s="1355" t="str">
        <f t="shared" si="314"/>
        <v/>
      </c>
      <c r="CP112" s="1355" t="str">
        <f t="shared" si="314"/>
        <v/>
      </c>
      <c r="CQ112" s="1355" t="str">
        <f t="shared" si="314"/>
        <v/>
      </c>
      <c r="CR112" s="1355" t="str">
        <f t="shared" si="314"/>
        <v/>
      </c>
      <c r="CS112" s="1354" t="str">
        <f t="shared" si="314"/>
        <v/>
      </c>
      <c r="CT112" s="1357" t="str">
        <f t="shared" si="314"/>
        <v/>
      </c>
      <c r="CU112" s="553" t="str">
        <f t="shared" si="266"/>
        <v/>
      </c>
      <c r="CV112" s="554" t="str">
        <f t="shared" si="267"/>
        <v/>
      </c>
      <c r="CW112" s="555" t="str">
        <f t="shared" si="268"/>
        <v/>
      </c>
      <c r="CX112" s="555" t="str">
        <f t="shared" si="269"/>
        <v/>
      </c>
      <c r="CY112" s="555" t="str">
        <f t="shared" si="270"/>
        <v/>
      </c>
      <c r="CZ112" s="555" t="str">
        <f t="shared" si="271"/>
        <v/>
      </c>
      <c r="DA112" s="555" t="str">
        <f t="shared" si="272"/>
        <v/>
      </c>
      <c r="DB112" s="556" t="str">
        <f t="shared" si="273"/>
        <v/>
      </c>
      <c r="DC112" s="556" t="str">
        <f t="shared" si="274"/>
        <v/>
      </c>
      <c r="DD112" s="556" t="str">
        <f t="shared" si="275"/>
        <v/>
      </c>
      <c r="DE112" s="555" t="str">
        <f t="shared" si="276"/>
        <v/>
      </c>
      <c r="DF112" s="555" t="str">
        <f t="shared" si="277"/>
        <v/>
      </c>
      <c r="DG112" s="555" t="str">
        <f t="shared" si="278"/>
        <v/>
      </c>
      <c r="DH112" s="555" t="str">
        <f t="shared" si="279"/>
        <v/>
      </c>
      <c r="DI112" s="555" t="str">
        <f t="shared" si="280"/>
        <v/>
      </c>
      <c r="DJ112" s="554" t="str">
        <f t="shared" si="281"/>
        <v/>
      </c>
      <c r="DK112" s="553" t="str">
        <f t="shared" si="282"/>
        <v/>
      </c>
      <c r="DL112" s="658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7"/>
        <v/>
      </c>
      <c r="CA113" s="602" t="str">
        <f t="shared" si="288"/>
        <v/>
      </c>
      <c r="CB113" s="602" t="str">
        <f t="shared" si="289"/>
        <v/>
      </c>
      <c r="CC113" s="602" t="str">
        <f t="shared" si="290"/>
        <v/>
      </c>
      <c r="CD113" s="1353" t="str">
        <f t="shared" si="308"/>
        <v/>
      </c>
      <c r="CE113" s="1354" t="str">
        <f t="shared" si="314"/>
        <v/>
      </c>
      <c r="CF113" s="1355" t="str">
        <f t="shared" si="314"/>
        <v/>
      </c>
      <c r="CG113" s="1355" t="str">
        <f t="shared" si="314"/>
        <v/>
      </c>
      <c r="CH113" s="1355" t="str">
        <f t="shared" si="314"/>
        <v/>
      </c>
      <c r="CI113" s="1355" t="str">
        <f t="shared" si="314"/>
        <v/>
      </c>
      <c r="CJ113" s="1355" t="str">
        <f t="shared" si="314"/>
        <v/>
      </c>
      <c r="CK113" s="1356" t="str">
        <f t="shared" si="314"/>
        <v/>
      </c>
      <c r="CL113" s="1356" t="str">
        <f t="shared" si="314"/>
        <v/>
      </c>
      <c r="CM113" s="1356" t="str">
        <f t="shared" si="314"/>
        <v/>
      </c>
      <c r="CN113" s="1355" t="str">
        <f t="shared" si="314"/>
        <v/>
      </c>
      <c r="CO113" s="1355" t="str">
        <f t="shared" si="314"/>
        <v/>
      </c>
      <c r="CP113" s="1355" t="str">
        <f t="shared" si="314"/>
        <v/>
      </c>
      <c r="CQ113" s="1355" t="str">
        <f t="shared" si="314"/>
        <v/>
      </c>
      <c r="CR113" s="1355" t="str">
        <f t="shared" si="314"/>
        <v/>
      </c>
      <c r="CS113" s="1354" t="str">
        <f t="shared" si="314"/>
        <v/>
      </c>
      <c r="CT113" s="1357" t="str">
        <f t="shared" si="314"/>
        <v/>
      </c>
      <c r="CU113" s="553" t="str">
        <f t="shared" si="266"/>
        <v/>
      </c>
      <c r="CV113" s="554" t="str">
        <f t="shared" si="267"/>
        <v/>
      </c>
      <c r="CW113" s="555" t="str">
        <f t="shared" si="268"/>
        <v/>
      </c>
      <c r="CX113" s="555" t="str">
        <f t="shared" si="269"/>
        <v/>
      </c>
      <c r="CY113" s="555" t="str">
        <f t="shared" si="270"/>
        <v/>
      </c>
      <c r="CZ113" s="555" t="str">
        <f t="shared" si="271"/>
        <v/>
      </c>
      <c r="DA113" s="555" t="str">
        <f t="shared" si="272"/>
        <v/>
      </c>
      <c r="DB113" s="556" t="str">
        <f t="shared" si="273"/>
        <v/>
      </c>
      <c r="DC113" s="556" t="str">
        <f t="shared" si="274"/>
        <v/>
      </c>
      <c r="DD113" s="556" t="str">
        <f t="shared" si="275"/>
        <v/>
      </c>
      <c r="DE113" s="555" t="str">
        <f t="shared" si="276"/>
        <v/>
      </c>
      <c r="DF113" s="555" t="str">
        <f t="shared" si="277"/>
        <v/>
      </c>
      <c r="DG113" s="555" t="str">
        <f t="shared" si="278"/>
        <v/>
      </c>
      <c r="DH113" s="555" t="str">
        <f t="shared" si="279"/>
        <v/>
      </c>
      <c r="DI113" s="555" t="str">
        <f t="shared" si="280"/>
        <v/>
      </c>
      <c r="DJ113" s="554" t="str">
        <f t="shared" si="281"/>
        <v/>
      </c>
      <c r="DK113" s="553" t="str">
        <f t="shared" si="282"/>
        <v/>
      </c>
      <c r="DL113" s="658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7"/>
        <v/>
      </c>
      <c r="CA114" s="602" t="str">
        <f t="shared" si="288"/>
        <v/>
      </c>
      <c r="CB114" s="602" t="str">
        <f t="shared" si="289"/>
        <v/>
      </c>
      <c r="CC114" s="602" t="str">
        <f t="shared" si="290"/>
        <v/>
      </c>
      <c r="CD114" s="1353" t="str">
        <f t="shared" si="308"/>
        <v/>
      </c>
      <c r="CE114" s="1354" t="str">
        <f t="shared" si="314"/>
        <v/>
      </c>
      <c r="CF114" s="1355" t="str">
        <f t="shared" si="314"/>
        <v/>
      </c>
      <c r="CG114" s="1355" t="str">
        <f t="shared" si="314"/>
        <v/>
      </c>
      <c r="CH114" s="1355" t="str">
        <f t="shared" si="314"/>
        <v/>
      </c>
      <c r="CI114" s="1355" t="str">
        <f t="shared" si="314"/>
        <v/>
      </c>
      <c r="CJ114" s="1355" t="str">
        <f t="shared" si="314"/>
        <v/>
      </c>
      <c r="CK114" s="1356" t="str">
        <f t="shared" si="314"/>
        <v/>
      </c>
      <c r="CL114" s="1356" t="str">
        <f t="shared" si="314"/>
        <v/>
      </c>
      <c r="CM114" s="1356" t="str">
        <f t="shared" si="314"/>
        <v/>
      </c>
      <c r="CN114" s="1355" t="str">
        <f t="shared" si="314"/>
        <v/>
      </c>
      <c r="CO114" s="1355" t="str">
        <f t="shared" si="314"/>
        <v/>
      </c>
      <c r="CP114" s="1355" t="str">
        <f t="shared" si="314"/>
        <v/>
      </c>
      <c r="CQ114" s="1355" t="str">
        <f t="shared" si="314"/>
        <v/>
      </c>
      <c r="CR114" s="1355" t="str">
        <f t="shared" si="314"/>
        <v/>
      </c>
      <c r="CS114" s="1354" t="str">
        <f t="shared" si="314"/>
        <v/>
      </c>
      <c r="CT114" s="1357" t="str">
        <f t="shared" si="314"/>
        <v/>
      </c>
      <c r="CU114" s="553" t="str">
        <f t="shared" si="266"/>
        <v/>
      </c>
      <c r="CV114" s="554" t="str">
        <f t="shared" si="267"/>
        <v/>
      </c>
      <c r="CW114" s="555" t="str">
        <f t="shared" si="268"/>
        <v/>
      </c>
      <c r="CX114" s="555" t="str">
        <f t="shared" si="269"/>
        <v/>
      </c>
      <c r="CY114" s="555" t="str">
        <f t="shared" si="270"/>
        <v/>
      </c>
      <c r="CZ114" s="555" t="str">
        <f t="shared" si="271"/>
        <v/>
      </c>
      <c r="DA114" s="555" t="str">
        <f t="shared" si="272"/>
        <v/>
      </c>
      <c r="DB114" s="556" t="str">
        <f t="shared" si="273"/>
        <v/>
      </c>
      <c r="DC114" s="556" t="str">
        <f t="shared" si="274"/>
        <v/>
      </c>
      <c r="DD114" s="556" t="str">
        <f t="shared" si="275"/>
        <v/>
      </c>
      <c r="DE114" s="555" t="str">
        <f t="shared" si="276"/>
        <v/>
      </c>
      <c r="DF114" s="555" t="str">
        <f t="shared" si="277"/>
        <v/>
      </c>
      <c r="DG114" s="555" t="str">
        <f t="shared" si="278"/>
        <v/>
      </c>
      <c r="DH114" s="555" t="str">
        <f t="shared" si="279"/>
        <v/>
      </c>
      <c r="DI114" s="555" t="str">
        <f t="shared" si="280"/>
        <v/>
      </c>
      <c r="DJ114" s="554" t="str">
        <f t="shared" si="281"/>
        <v/>
      </c>
      <c r="DK114" s="553" t="str">
        <f t="shared" si="282"/>
        <v/>
      </c>
      <c r="DL114" s="658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20">IF(B113="","",B113*B114)</f>
        <v/>
      </c>
      <c r="C115" s="634" t="str">
        <f t="shared" si="320"/>
        <v/>
      </c>
      <c r="D115" s="634" t="str">
        <f t="shared" si="320"/>
        <v/>
      </c>
      <c r="E115" s="634" t="str">
        <f t="shared" si="320"/>
        <v/>
      </c>
      <c r="F115" s="634" t="str">
        <f t="shared" si="320"/>
        <v/>
      </c>
      <c r="G115" s="634" t="str">
        <f t="shared" si="320"/>
        <v/>
      </c>
      <c r="H115" s="634" t="str">
        <f t="shared" si="320"/>
        <v/>
      </c>
      <c r="I115" s="634" t="str">
        <f t="shared" si="320"/>
        <v/>
      </c>
      <c r="J115" s="634" t="str">
        <f t="shared" si="320"/>
        <v/>
      </c>
      <c r="K115" s="634" t="str">
        <f t="shared" si="320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21">IF(T113="","",T113*T114)</f>
        <v/>
      </c>
      <c r="U115" s="634" t="str">
        <f t="shared" si="321"/>
        <v/>
      </c>
      <c r="V115" s="634" t="str">
        <f t="shared" si="321"/>
        <v/>
      </c>
      <c r="W115" s="634" t="str">
        <f t="shared" si="321"/>
        <v/>
      </c>
      <c r="X115" s="634" t="str">
        <f t="shared" si="321"/>
        <v/>
      </c>
      <c r="Y115" s="634" t="str">
        <f t="shared" si="321"/>
        <v/>
      </c>
      <c r="Z115" s="634" t="str">
        <f t="shared" si="321"/>
        <v/>
      </c>
      <c r="AA115" s="634" t="str">
        <f t="shared" si="321"/>
        <v/>
      </c>
      <c r="AB115" s="634" t="str">
        <f t="shared" si="321"/>
        <v/>
      </c>
      <c r="AC115" s="634" t="str">
        <f t="shared" si="321"/>
        <v/>
      </c>
      <c r="AD115" s="634" t="str">
        <f t="shared" si="321"/>
        <v/>
      </c>
      <c r="AE115" s="634" t="str">
        <f t="shared" si="321"/>
        <v/>
      </c>
      <c r="AF115" s="634" t="str">
        <f t="shared" si="321"/>
        <v/>
      </c>
      <c r="AG115" s="634" t="str">
        <f t="shared" si="321"/>
        <v/>
      </c>
      <c r="AH115" s="634" t="str">
        <f t="shared" si="321"/>
        <v/>
      </c>
      <c r="AI115" s="634" t="str">
        <f t="shared" si="321"/>
        <v/>
      </c>
      <c r="AJ115" s="634" t="str">
        <f t="shared" si="321"/>
        <v/>
      </c>
      <c r="AK115" s="667"/>
      <c r="AL115" s="634" t="str">
        <f t="shared" ref="AL115:AT115" si="322">IF(AL113="","",AL113*AL114)</f>
        <v/>
      </c>
      <c r="AM115" s="634" t="str">
        <f t="shared" si="322"/>
        <v/>
      </c>
      <c r="AN115" s="634" t="str">
        <f t="shared" si="322"/>
        <v/>
      </c>
      <c r="AO115" s="634" t="str">
        <f t="shared" si="322"/>
        <v/>
      </c>
      <c r="AP115" s="634" t="str">
        <f t="shared" si="322"/>
        <v/>
      </c>
      <c r="AQ115" s="634" t="str">
        <f t="shared" si="322"/>
        <v/>
      </c>
      <c r="AR115" s="634" t="str">
        <f t="shared" si="322"/>
        <v/>
      </c>
      <c r="AS115" s="634" t="str">
        <f t="shared" si="322"/>
        <v/>
      </c>
      <c r="AT115" s="634" t="str">
        <f t="shared" si="322"/>
        <v/>
      </c>
      <c r="AU115" s="634"/>
      <c r="AV115" s="634"/>
      <c r="AW115" s="634" t="str">
        <f t="shared" ref="AW115:BB115" si="323">IF(AW113="","",AW113*AW114)</f>
        <v/>
      </c>
      <c r="AX115" s="634" t="str">
        <f t="shared" si="323"/>
        <v/>
      </c>
      <c r="AY115" s="634" t="str">
        <f t="shared" si="323"/>
        <v/>
      </c>
      <c r="AZ115" s="634" t="str">
        <f t="shared" si="323"/>
        <v/>
      </c>
      <c r="BA115" s="634" t="str">
        <f t="shared" si="323"/>
        <v/>
      </c>
      <c r="BB115" s="634" t="str">
        <f t="shared" si="323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4">IF(BF113="","",BF113*BF114)</f>
        <v/>
      </c>
      <c r="BG115" s="634" t="str">
        <f t="shared" si="324"/>
        <v/>
      </c>
      <c r="BH115" s="634" t="str">
        <f t="shared" si="324"/>
        <v/>
      </c>
      <c r="BI115" s="634" t="str">
        <f t="shared" si="324"/>
        <v/>
      </c>
      <c r="BJ115" s="634" t="str">
        <f t="shared" si="324"/>
        <v/>
      </c>
      <c r="BK115" s="634" t="str">
        <f t="shared" si="324"/>
        <v/>
      </c>
      <c r="BL115" s="634" t="str">
        <f t="shared" si="324"/>
        <v/>
      </c>
      <c r="BM115" s="634" t="str">
        <f t="shared" si="324"/>
        <v/>
      </c>
      <c r="BN115" s="634" t="str">
        <f t="shared" si="324"/>
        <v/>
      </c>
      <c r="BO115" s="634" t="str">
        <f t="shared" si="324"/>
        <v/>
      </c>
      <c r="BP115" s="634" t="str">
        <f t="shared" si="324"/>
        <v/>
      </c>
      <c r="BQ115" s="634" t="str">
        <f t="shared" si="324"/>
        <v/>
      </c>
      <c r="BR115" s="634" t="str">
        <f t="shared" si="324"/>
        <v/>
      </c>
      <c r="BS115" s="634" t="str">
        <f t="shared" si="324"/>
        <v/>
      </c>
      <c r="BT115" s="634" t="str">
        <f t="shared" si="324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7"/>
        <v/>
      </c>
      <c r="CA115" s="602" t="str">
        <f t="shared" si="288"/>
        <v/>
      </c>
      <c r="CB115" s="602" t="str">
        <f t="shared" si="289"/>
        <v/>
      </c>
      <c r="CC115" s="602" t="str">
        <f t="shared" si="290"/>
        <v/>
      </c>
      <c r="CD115" s="1353" t="str">
        <f t="shared" si="308"/>
        <v/>
      </c>
      <c r="CE115" s="1354" t="str">
        <f t="shared" si="314"/>
        <v/>
      </c>
      <c r="CF115" s="1355" t="str">
        <f t="shared" si="314"/>
        <v/>
      </c>
      <c r="CG115" s="1355" t="str">
        <f t="shared" si="314"/>
        <v/>
      </c>
      <c r="CH115" s="1355" t="str">
        <f t="shared" si="314"/>
        <v/>
      </c>
      <c r="CI115" s="1355" t="str">
        <f t="shared" si="314"/>
        <v/>
      </c>
      <c r="CJ115" s="1355" t="str">
        <f t="shared" si="314"/>
        <v/>
      </c>
      <c r="CK115" s="1356" t="str">
        <f t="shared" si="314"/>
        <v/>
      </c>
      <c r="CL115" s="1356" t="str">
        <f t="shared" si="314"/>
        <v/>
      </c>
      <c r="CM115" s="1356" t="str">
        <f t="shared" si="314"/>
        <v/>
      </c>
      <c r="CN115" s="1355" t="str">
        <f t="shared" si="314"/>
        <v/>
      </c>
      <c r="CO115" s="1355" t="str">
        <f t="shared" si="314"/>
        <v/>
      </c>
      <c r="CP115" s="1355" t="str">
        <f t="shared" si="314"/>
        <v/>
      </c>
      <c r="CQ115" s="1355" t="str">
        <f t="shared" si="314"/>
        <v/>
      </c>
      <c r="CR115" s="1355" t="str">
        <f t="shared" si="314"/>
        <v/>
      </c>
      <c r="CS115" s="1354" t="str">
        <f t="shared" si="314"/>
        <v/>
      </c>
      <c r="CT115" s="1357" t="str">
        <f t="shared" si="314"/>
        <v/>
      </c>
      <c r="CU115" s="553" t="str">
        <f t="shared" si="266"/>
        <v/>
      </c>
      <c r="CV115" s="554" t="str">
        <f t="shared" si="267"/>
        <v/>
      </c>
      <c r="CW115" s="555" t="str">
        <f t="shared" si="268"/>
        <v/>
      </c>
      <c r="CX115" s="555" t="str">
        <f t="shared" si="269"/>
        <v/>
      </c>
      <c r="CY115" s="555" t="str">
        <f t="shared" si="270"/>
        <v/>
      </c>
      <c r="CZ115" s="555" t="str">
        <f t="shared" si="271"/>
        <v/>
      </c>
      <c r="DA115" s="555" t="str">
        <f t="shared" si="272"/>
        <v/>
      </c>
      <c r="DB115" s="556" t="str">
        <f t="shared" si="273"/>
        <v/>
      </c>
      <c r="DC115" s="556" t="str">
        <f t="shared" si="274"/>
        <v/>
      </c>
      <c r="DD115" s="556" t="str">
        <f t="shared" si="275"/>
        <v/>
      </c>
      <c r="DE115" s="555" t="str">
        <f t="shared" si="276"/>
        <v/>
      </c>
      <c r="DF115" s="555" t="str">
        <f t="shared" si="277"/>
        <v/>
      </c>
      <c r="DG115" s="555" t="str">
        <f t="shared" si="278"/>
        <v/>
      </c>
      <c r="DH115" s="555" t="str">
        <f t="shared" si="279"/>
        <v/>
      </c>
      <c r="DI115" s="555" t="str">
        <f t="shared" si="280"/>
        <v/>
      </c>
      <c r="DJ115" s="554" t="str">
        <f t="shared" si="281"/>
        <v/>
      </c>
      <c r="DK115" s="553" t="str">
        <f t="shared" si="282"/>
        <v/>
      </c>
      <c r="DL115" s="658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5">IF(B111="","",(SUM(B96)*640*$K$1-SUM(B97,B101)*(640*$K$1-300*$K$1*(B100=0))-SUM(B112,B113)*8280*$K$1)/$G$1/365/B$46)</f>
        <v/>
      </c>
      <c r="C116" s="637" t="str">
        <f t="shared" si="325"/>
        <v/>
      </c>
      <c r="D116" s="637" t="str">
        <f t="shared" si="325"/>
        <v/>
      </c>
      <c r="E116" s="637" t="str">
        <f t="shared" si="325"/>
        <v/>
      </c>
      <c r="F116" s="637" t="str">
        <f t="shared" si="325"/>
        <v/>
      </c>
      <c r="G116" s="637" t="str">
        <f t="shared" si="325"/>
        <v/>
      </c>
      <c r="H116" s="637" t="str">
        <f t="shared" si="325"/>
        <v/>
      </c>
      <c r="I116" s="637" t="str">
        <f t="shared" si="325"/>
        <v/>
      </c>
      <c r="J116" s="637" t="str">
        <f t="shared" si="325"/>
        <v/>
      </c>
      <c r="K116" s="637" t="str">
        <f t="shared" si="325"/>
        <v/>
      </c>
      <c r="L116" s="637" t="str">
        <f t="shared" si="325"/>
        <v/>
      </c>
      <c r="M116" s="637" t="str">
        <f t="shared" si="325"/>
        <v/>
      </c>
      <c r="N116" s="637" t="str">
        <f t="shared" si="325"/>
        <v/>
      </c>
      <c r="O116" s="637" t="str">
        <f t="shared" si="325"/>
        <v/>
      </c>
      <c r="P116" s="637" t="str">
        <f t="shared" si="325"/>
        <v/>
      </c>
      <c r="Q116" s="637" t="str">
        <f t="shared" si="325"/>
        <v/>
      </c>
      <c r="R116" s="637" t="str">
        <f t="shared" si="325"/>
        <v/>
      </c>
      <c r="S116" s="657"/>
      <c r="T116" s="637" t="str">
        <f t="shared" ref="T116:AJ117" si="326">IF(T111="","",(SUM(T96)*640*$K$1-SUM(T97,T101)*(640*$K$1-300*$K$1*(T100=0))-SUM(T112,T113)*8280*$K$1)/$G$1/365/T$46)</f>
        <v/>
      </c>
      <c r="U116" s="637" t="str">
        <f t="shared" si="326"/>
        <v/>
      </c>
      <c r="V116" s="637" t="str">
        <f t="shared" si="326"/>
        <v/>
      </c>
      <c r="W116" s="637" t="str">
        <f t="shared" si="326"/>
        <v/>
      </c>
      <c r="X116" s="637" t="str">
        <f t="shared" si="326"/>
        <v/>
      </c>
      <c r="Y116" s="637" t="str">
        <f t="shared" si="326"/>
        <v/>
      </c>
      <c r="Z116" s="637" t="str">
        <f t="shared" si="326"/>
        <v/>
      </c>
      <c r="AA116" s="637" t="str">
        <f t="shared" si="326"/>
        <v/>
      </c>
      <c r="AB116" s="637" t="str">
        <f t="shared" si="326"/>
        <v/>
      </c>
      <c r="AC116" s="637" t="str">
        <f t="shared" si="326"/>
        <v/>
      </c>
      <c r="AD116" s="637" t="str">
        <f t="shared" si="326"/>
        <v/>
      </c>
      <c r="AE116" s="637" t="str">
        <f t="shared" si="326"/>
        <v/>
      </c>
      <c r="AF116" s="637" t="str">
        <f t="shared" si="326"/>
        <v/>
      </c>
      <c r="AG116" s="637" t="str">
        <f t="shared" si="326"/>
        <v/>
      </c>
      <c r="AH116" s="637" t="str">
        <f t="shared" si="326"/>
        <v/>
      </c>
      <c r="AI116" s="637" t="str">
        <f t="shared" si="326"/>
        <v/>
      </c>
      <c r="AJ116" s="637" t="str">
        <f t="shared" si="326"/>
        <v/>
      </c>
      <c r="AK116" s="657"/>
      <c r="AL116" s="637">
        <f t="shared" ref="AL116:BB116" si="327">IF(AL111="","",(SUM(AL96)*640*$K$1-SUM(AL97,AL101)*(640*$K$1-300*$K$1*(AL100=0))-SUM(AL112,AL113)*8280*$K$1)/$G$1/365/AL$46)</f>
        <v>3.7907371167645136E-2</v>
      </c>
      <c r="AM116" s="637" t="str">
        <f t="shared" si="327"/>
        <v/>
      </c>
      <c r="AN116" s="637" t="str">
        <f t="shared" si="327"/>
        <v/>
      </c>
      <c r="AO116" s="637" t="str">
        <f t="shared" si="327"/>
        <v/>
      </c>
      <c r="AP116" s="637" t="str">
        <f t="shared" si="327"/>
        <v/>
      </c>
      <c r="AQ116" s="637" t="str">
        <f t="shared" si="327"/>
        <v/>
      </c>
      <c r="AR116" s="637" t="str">
        <f t="shared" si="327"/>
        <v/>
      </c>
      <c r="AS116" s="637" t="str">
        <f t="shared" si="327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7"/>
        <v/>
      </c>
      <c r="AV116" s="637" t="str">
        <f t="shared" si="327"/>
        <v/>
      </c>
      <c r="AW116" s="637" t="str">
        <f t="shared" si="327"/>
        <v/>
      </c>
      <c r="AX116" s="637" t="str">
        <f t="shared" si="327"/>
        <v/>
      </c>
      <c r="AY116" s="637" t="str">
        <f t="shared" si="327"/>
        <v/>
      </c>
      <c r="AZ116" s="637" t="str">
        <f t="shared" si="327"/>
        <v/>
      </c>
      <c r="BA116" s="637" t="str">
        <f t="shared" si="327"/>
        <v/>
      </c>
      <c r="BB116" s="637" t="str">
        <f t="shared" si="327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8">IF(BF111="","",(SUM(BF96)*640*$K$1-SUM(BF97,BF101)*(640*$K$1-300*$K$1*(BF100=0))-SUM(BF112,BF113)*8280*$K$1)/$G$1/365/BF$46)</f>
        <v/>
      </c>
      <c r="BG116" s="637" t="str">
        <f t="shared" si="328"/>
        <v/>
      </c>
      <c r="BH116" s="637" t="str">
        <f t="shared" si="328"/>
        <v/>
      </c>
      <c r="BI116" s="637" t="str">
        <f t="shared" si="328"/>
        <v/>
      </c>
      <c r="BJ116" s="637" t="str">
        <f t="shared" si="328"/>
        <v/>
      </c>
      <c r="BK116" s="637" t="str">
        <f t="shared" si="328"/>
        <v/>
      </c>
      <c r="BL116" s="637" t="str">
        <f t="shared" si="328"/>
        <v/>
      </c>
      <c r="BM116" s="637" t="str">
        <f t="shared" si="328"/>
        <v/>
      </c>
      <c r="BN116" s="637" t="str">
        <f t="shared" si="328"/>
        <v/>
      </c>
      <c r="BO116" s="637" t="str">
        <f t="shared" si="328"/>
        <v/>
      </c>
      <c r="BP116" s="637" t="str">
        <f t="shared" si="328"/>
        <v/>
      </c>
      <c r="BQ116" s="637" t="str">
        <f t="shared" si="328"/>
        <v/>
      </c>
      <c r="BR116" s="637" t="str">
        <f t="shared" si="328"/>
        <v/>
      </c>
      <c r="BS116" s="637" t="str">
        <f t="shared" si="328"/>
        <v/>
      </c>
      <c r="BT116" s="637" t="str">
        <f t="shared" si="328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7"/>
        <v/>
      </c>
      <c r="CA116" s="627" t="str">
        <f t="shared" si="288"/>
        <v/>
      </c>
      <c r="CB116" s="627" t="str">
        <f t="shared" si="289"/>
        <v/>
      </c>
      <c r="CC116" s="627" t="str">
        <f t="shared" si="290"/>
        <v/>
      </c>
      <c r="CD116" s="1353" t="str">
        <f t="shared" si="308"/>
        <v/>
      </c>
      <c r="CE116" s="1354" t="str">
        <f t="shared" si="314"/>
        <v/>
      </c>
      <c r="CF116" s="1355" t="str">
        <f t="shared" si="314"/>
        <v/>
      </c>
      <c r="CG116" s="1355" t="str">
        <f t="shared" si="314"/>
        <v/>
      </c>
      <c r="CH116" s="1355" t="str">
        <f t="shared" si="314"/>
        <v/>
      </c>
      <c r="CI116" s="1355" t="str">
        <f t="shared" si="314"/>
        <v/>
      </c>
      <c r="CJ116" s="1355" t="str">
        <f t="shared" si="314"/>
        <v/>
      </c>
      <c r="CK116" s="1356" t="str">
        <f t="shared" si="314"/>
        <v/>
      </c>
      <c r="CL116" s="1356" t="str">
        <f t="shared" si="314"/>
        <v/>
      </c>
      <c r="CM116" s="1356" t="str">
        <f t="shared" si="314"/>
        <v/>
      </c>
      <c r="CN116" s="1355" t="str">
        <f t="shared" si="314"/>
        <v/>
      </c>
      <c r="CO116" s="1355" t="str">
        <f t="shared" si="314"/>
        <v/>
      </c>
      <c r="CP116" s="1355" t="str">
        <f t="shared" si="314"/>
        <v/>
      </c>
      <c r="CQ116" s="1355" t="str">
        <f t="shared" si="314"/>
        <v/>
      </c>
      <c r="CR116" s="1355" t="str">
        <f t="shared" si="314"/>
        <v/>
      </c>
      <c r="CS116" s="1354" t="str">
        <f t="shared" si="314"/>
        <v/>
      </c>
      <c r="CT116" s="1357" t="str">
        <f t="shared" si="314"/>
        <v/>
      </c>
      <c r="CU116" s="541" t="str">
        <f t="shared" si="266"/>
        <v/>
      </c>
      <c r="CV116" s="542" t="str">
        <f t="shared" si="267"/>
        <v/>
      </c>
      <c r="CW116" s="543" t="str">
        <f t="shared" si="268"/>
        <v/>
      </c>
      <c r="CX116" s="543" t="str">
        <f t="shared" si="269"/>
        <v/>
      </c>
      <c r="CY116" s="543" t="str">
        <f t="shared" si="270"/>
        <v/>
      </c>
      <c r="CZ116" s="543" t="str">
        <f t="shared" si="271"/>
        <v/>
      </c>
      <c r="DA116" s="543" t="str">
        <f t="shared" si="272"/>
        <v/>
      </c>
      <c r="DB116" s="544" t="str">
        <f t="shared" si="273"/>
        <v/>
      </c>
      <c r="DC116" s="544" t="str">
        <f t="shared" si="274"/>
        <v/>
      </c>
      <c r="DD116" s="544" t="str">
        <f t="shared" si="275"/>
        <v/>
      </c>
      <c r="DE116" s="543" t="str">
        <f t="shared" si="276"/>
        <v/>
      </c>
      <c r="DF116" s="543" t="str">
        <f t="shared" si="277"/>
        <v/>
      </c>
      <c r="DG116" s="543" t="str">
        <f t="shared" si="278"/>
        <v/>
      </c>
      <c r="DH116" s="543" t="str">
        <f t="shared" si="279"/>
        <v/>
      </c>
      <c r="DI116" s="543" t="str">
        <f t="shared" si="280"/>
        <v/>
      </c>
      <c r="DJ116" s="542" t="str">
        <f t="shared" si="281"/>
        <v/>
      </c>
      <c r="DK116" s="541" t="str">
        <f t="shared" si="282"/>
        <v/>
      </c>
      <c r="DL116" s="658">
        <f t="shared" si="283"/>
        <v>0</v>
      </c>
      <c r="DM116" s="106">
        <f t="shared" si="284"/>
        <v>0</v>
      </c>
      <c r="DN116" s="106">
        <f t="shared" si="285"/>
        <v>1</v>
      </c>
      <c r="DO116" s="106">
        <f t="shared" si="286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9">IF(B111="","",(SUM(B104)*640*$K$1-SUM(B105,B109)*(640*$K$1-300*$K$1*(B108=0)))/$G$1/365/B$46)</f>
        <v/>
      </c>
      <c r="C117" s="637" t="str">
        <f t="shared" si="329"/>
        <v/>
      </c>
      <c r="D117" s="637" t="str">
        <f t="shared" si="329"/>
        <v/>
      </c>
      <c r="E117" s="637" t="str">
        <f t="shared" si="329"/>
        <v/>
      </c>
      <c r="F117" s="637" t="str">
        <f t="shared" si="329"/>
        <v/>
      </c>
      <c r="G117" s="637" t="str">
        <f t="shared" si="329"/>
        <v/>
      </c>
      <c r="H117" s="637" t="str">
        <f t="shared" si="329"/>
        <v/>
      </c>
      <c r="I117" s="637" t="str">
        <f t="shared" si="329"/>
        <v/>
      </c>
      <c r="J117" s="637" t="str">
        <f t="shared" si="329"/>
        <v/>
      </c>
      <c r="K117" s="637" t="str">
        <f t="shared" si="329"/>
        <v/>
      </c>
      <c r="L117" s="637" t="str">
        <f t="shared" si="329"/>
        <v/>
      </c>
      <c r="M117" s="637" t="str">
        <f t="shared" si="329"/>
        <v/>
      </c>
      <c r="N117" s="637" t="str">
        <f t="shared" si="329"/>
        <v/>
      </c>
      <c r="O117" s="637" t="str">
        <f t="shared" si="329"/>
        <v/>
      </c>
      <c r="P117" s="637" t="str">
        <f t="shared" si="329"/>
        <v/>
      </c>
      <c r="Q117" s="637" t="str">
        <f t="shared" si="329"/>
        <v/>
      </c>
      <c r="R117" s="637" t="str">
        <f t="shared" si="329"/>
        <v/>
      </c>
      <c r="S117" s="657"/>
      <c r="T117" s="637" t="str">
        <f t="shared" ref="T117:AJ117" si="330">IF(T111="","",(SUM(T104)*640*$K$1-SUM(T105,T109)*(640*$K$1-300*$K$1*(T108=0)))/$G$1/365/T$46)</f>
        <v/>
      </c>
      <c r="U117" s="637" t="str">
        <f t="shared" si="330"/>
        <v/>
      </c>
      <c r="V117" s="637" t="str">
        <f t="shared" si="330"/>
        <v/>
      </c>
      <c r="W117" s="637" t="str">
        <f t="shared" si="330"/>
        <v/>
      </c>
      <c r="X117" s="637" t="str">
        <f t="shared" si="330"/>
        <v/>
      </c>
      <c r="Y117" s="637" t="str">
        <f t="shared" si="326"/>
        <v/>
      </c>
      <c r="Z117" s="637" t="str">
        <f t="shared" si="326"/>
        <v/>
      </c>
      <c r="AA117" s="637" t="str">
        <f t="shared" si="330"/>
        <v/>
      </c>
      <c r="AB117" s="637" t="str">
        <f t="shared" si="330"/>
        <v/>
      </c>
      <c r="AC117" s="637" t="str">
        <f t="shared" si="330"/>
        <v/>
      </c>
      <c r="AD117" s="637" t="str">
        <f t="shared" si="330"/>
        <v/>
      </c>
      <c r="AE117" s="637" t="str">
        <f t="shared" si="330"/>
        <v/>
      </c>
      <c r="AF117" s="637" t="str">
        <f t="shared" si="330"/>
        <v/>
      </c>
      <c r="AG117" s="637" t="str">
        <f t="shared" si="330"/>
        <v/>
      </c>
      <c r="AH117" s="637" t="str">
        <f t="shared" si="330"/>
        <v/>
      </c>
      <c r="AI117" s="637" t="str">
        <f t="shared" si="330"/>
        <v/>
      </c>
      <c r="AJ117" s="637" t="str">
        <f t="shared" si="330"/>
        <v/>
      </c>
      <c r="AK117" s="657"/>
      <c r="AL117" s="637">
        <f t="shared" ref="AL117:BB117" si="331">IF(AL111="","",(SUM(AL104)*640*$K$1-SUM(AL105,AL109)*(640*$K$1-300*$K$1*(AL108=0)))/$G$1/365/AL$46)</f>
        <v>1.4987606001304632E-2</v>
      </c>
      <c r="AM117" s="637" t="str">
        <f t="shared" si="331"/>
        <v/>
      </c>
      <c r="AN117" s="637" t="str">
        <f t="shared" si="331"/>
        <v/>
      </c>
      <c r="AO117" s="637" t="str">
        <f t="shared" si="331"/>
        <v/>
      </c>
      <c r="AP117" s="637" t="str">
        <f t="shared" si="331"/>
        <v/>
      </c>
      <c r="AQ117" s="637" t="str">
        <f t="shared" si="331"/>
        <v/>
      </c>
      <c r="AR117" s="637" t="str">
        <f t="shared" si="331"/>
        <v/>
      </c>
      <c r="AS117" s="637" t="str">
        <f t="shared" si="331"/>
        <v/>
      </c>
      <c r="AT117" s="637" t="str">
        <f t="shared" si="331"/>
        <v/>
      </c>
      <c r="AU117" s="637" t="str">
        <f t="shared" si="331"/>
        <v/>
      </c>
      <c r="AV117" s="637" t="str">
        <f t="shared" si="331"/>
        <v/>
      </c>
      <c r="AW117" s="637" t="str">
        <f t="shared" si="331"/>
        <v/>
      </c>
      <c r="AX117" s="637" t="str">
        <f t="shared" si="331"/>
        <v/>
      </c>
      <c r="AY117" s="637" t="str">
        <f t="shared" si="331"/>
        <v/>
      </c>
      <c r="AZ117" s="637" t="str">
        <f t="shared" si="331"/>
        <v/>
      </c>
      <c r="BA117" s="637" t="str">
        <f t="shared" si="331"/>
        <v/>
      </c>
      <c r="BB117" s="637" t="str">
        <f t="shared" si="331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2">IF(BF111="","",(SUM(BF104)*640*$K$1-SUM(BF105,BF109)*(640*$K$1-300*$K$1*(BF108=0)))/$G$1/365/BF$46)</f>
        <v/>
      </c>
      <c r="BG117" s="637" t="str">
        <f t="shared" si="332"/>
        <v/>
      </c>
      <c r="BH117" s="637" t="str">
        <f t="shared" si="332"/>
        <v/>
      </c>
      <c r="BI117" s="637" t="str">
        <f t="shared" si="332"/>
        <v/>
      </c>
      <c r="BJ117" s="637" t="str">
        <f t="shared" si="332"/>
        <v/>
      </c>
      <c r="BK117" s="637" t="str">
        <f t="shared" si="332"/>
        <v/>
      </c>
      <c r="BL117" s="637" t="str">
        <f t="shared" si="332"/>
        <v/>
      </c>
      <c r="BM117" s="637" t="str">
        <f t="shared" si="332"/>
        <v/>
      </c>
      <c r="BN117" s="637" t="str">
        <f t="shared" si="332"/>
        <v/>
      </c>
      <c r="BO117" s="637" t="str">
        <f t="shared" si="332"/>
        <v/>
      </c>
      <c r="BP117" s="637" t="str">
        <f t="shared" si="332"/>
        <v/>
      </c>
      <c r="BQ117" s="637" t="str">
        <f t="shared" si="332"/>
        <v/>
      </c>
      <c r="BR117" s="637" t="str">
        <f t="shared" si="332"/>
        <v/>
      </c>
      <c r="BS117" s="637" t="str">
        <f t="shared" si="332"/>
        <v/>
      </c>
      <c r="BT117" s="637" t="str">
        <f t="shared" si="332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7"/>
        <v/>
      </c>
      <c r="CA117" s="627" t="str">
        <f t="shared" si="288"/>
        <v/>
      </c>
      <c r="CB117" s="627" t="str">
        <f t="shared" si="289"/>
        <v/>
      </c>
      <c r="CC117" s="627" t="str">
        <f t="shared" si="290"/>
        <v/>
      </c>
      <c r="CD117" s="1353" t="str">
        <f t="shared" si="308"/>
        <v/>
      </c>
      <c r="CE117" s="1354" t="str">
        <f t="shared" si="314"/>
        <v/>
      </c>
      <c r="CF117" s="1355" t="str">
        <f t="shared" si="314"/>
        <v/>
      </c>
      <c r="CG117" s="1355" t="str">
        <f t="shared" si="314"/>
        <v/>
      </c>
      <c r="CH117" s="1355" t="str">
        <f t="shared" si="314"/>
        <v/>
      </c>
      <c r="CI117" s="1355" t="str">
        <f t="shared" si="314"/>
        <v/>
      </c>
      <c r="CJ117" s="1355" t="str">
        <f t="shared" si="314"/>
        <v/>
      </c>
      <c r="CK117" s="1356" t="str">
        <f t="shared" si="314"/>
        <v/>
      </c>
      <c r="CL117" s="1356" t="str">
        <f t="shared" si="314"/>
        <v/>
      </c>
      <c r="CM117" s="1356" t="str">
        <f t="shared" si="314"/>
        <v/>
      </c>
      <c r="CN117" s="1355" t="str">
        <f t="shared" si="314"/>
        <v/>
      </c>
      <c r="CO117" s="1355" t="str">
        <f t="shared" si="314"/>
        <v/>
      </c>
      <c r="CP117" s="1355" t="str">
        <f t="shared" si="314"/>
        <v/>
      </c>
      <c r="CQ117" s="1355" t="str">
        <f t="shared" si="314"/>
        <v/>
      </c>
      <c r="CR117" s="1355" t="str">
        <f t="shared" si="314"/>
        <v/>
      </c>
      <c r="CS117" s="1354" t="str">
        <f t="shared" si="314"/>
        <v/>
      </c>
      <c r="CT117" s="1357" t="str">
        <f t="shared" si="314"/>
        <v/>
      </c>
      <c r="CU117" s="541" t="str">
        <f t="shared" si="266"/>
        <v/>
      </c>
      <c r="CV117" s="542" t="str">
        <f t="shared" si="267"/>
        <v/>
      </c>
      <c r="CW117" s="543" t="str">
        <f t="shared" si="268"/>
        <v/>
      </c>
      <c r="CX117" s="543" t="str">
        <f t="shared" si="269"/>
        <v/>
      </c>
      <c r="CY117" s="543" t="str">
        <f t="shared" si="270"/>
        <v/>
      </c>
      <c r="CZ117" s="543" t="str">
        <f t="shared" si="271"/>
        <v/>
      </c>
      <c r="DA117" s="543" t="str">
        <f t="shared" si="272"/>
        <v/>
      </c>
      <c r="DB117" s="544" t="str">
        <f t="shared" si="273"/>
        <v/>
      </c>
      <c r="DC117" s="544" t="str">
        <f t="shared" si="274"/>
        <v/>
      </c>
      <c r="DD117" s="544" t="str">
        <f t="shared" si="275"/>
        <v/>
      </c>
      <c r="DE117" s="543" t="str">
        <f t="shared" si="276"/>
        <v/>
      </c>
      <c r="DF117" s="543" t="str">
        <f t="shared" si="277"/>
        <v/>
      </c>
      <c r="DG117" s="543" t="str">
        <f t="shared" si="278"/>
        <v/>
      </c>
      <c r="DH117" s="543" t="str">
        <f t="shared" si="279"/>
        <v/>
      </c>
      <c r="DI117" s="543" t="str">
        <f t="shared" si="280"/>
        <v/>
      </c>
      <c r="DJ117" s="542" t="str">
        <f t="shared" si="281"/>
        <v/>
      </c>
      <c r="DK117" s="541" t="str">
        <f t="shared" si="282"/>
        <v/>
      </c>
      <c r="DL117" s="658">
        <f t="shared" si="283"/>
        <v>0</v>
      </c>
      <c r="DM117" s="106">
        <f t="shared" si="284"/>
        <v>0</v>
      </c>
      <c r="DN117" s="106">
        <f t="shared" si="285"/>
        <v>1</v>
      </c>
      <c r="DO117" s="106">
        <f t="shared" si="286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3">IF(SUM(B111)&gt;0,B113/B111,"")</f>
        <v/>
      </c>
      <c r="C118" s="625" t="str">
        <f t="shared" si="333"/>
        <v/>
      </c>
      <c r="D118" s="625" t="str">
        <f t="shared" si="333"/>
        <v/>
      </c>
      <c r="E118" s="625" t="str">
        <f t="shared" si="333"/>
        <v/>
      </c>
      <c r="F118" s="625" t="str">
        <f t="shared" si="333"/>
        <v/>
      </c>
      <c r="G118" s="625" t="str">
        <f t="shared" si="333"/>
        <v/>
      </c>
      <c r="H118" s="625" t="str">
        <f t="shared" si="333"/>
        <v/>
      </c>
      <c r="I118" s="625" t="str">
        <f t="shared" si="333"/>
        <v/>
      </c>
      <c r="J118" s="625" t="str">
        <f t="shared" si="333"/>
        <v/>
      </c>
      <c r="K118" s="625" t="str">
        <f t="shared" si="333"/>
        <v/>
      </c>
      <c r="L118" s="625" t="str">
        <f t="shared" si="333"/>
        <v/>
      </c>
      <c r="M118" s="625" t="str">
        <f t="shared" si="333"/>
        <v/>
      </c>
      <c r="N118" s="625" t="str">
        <f t="shared" si="333"/>
        <v/>
      </c>
      <c r="O118" s="625" t="str">
        <f t="shared" si="333"/>
        <v/>
      </c>
      <c r="P118" s="625" t="str">
        <f t="shared" si="333"/>
        <v/>
      </c>
      <c r="Q118" s="625" t="str">
        <f t="shared" si="333"/>
        <v/>
      </c>
      <c r="R118" s="625" t="str">
        <f t="shared" si="333"/>
        <v/>
      </c>
      <c r="S118" s="657"/>
      <c r="T118" s="625" t="str">
        <f t="shared" ref="T118:AJ118" si="334">IF(SUM(T111)&gt;0,T113/T111,"")</f>
        <v/>
      </c>
      <c r="U118" s="625" t="str">
        <f t="shared" si="334"/>
        <v/>
      </c>
      <c r="V118" s="625" t="str">
        <f t="shared" si="334"/>
        <v/>
      </c>
      <c r="W118" s="625" t="str">
        <f t="shared" si="334"/>
        <v/>
      </c>
      <c r="X118" s="625" t="str">
        <f t="shared" si="334"/>
        <v/>
      </c>
      <c r="Y118" s="625" t="str">
        <f t="shared" si="334"/>
        <v/>
      </c>
      <c r="Z118" s="625" t="str">
        <f t="shared" si="334"/>
        <v/>
      </c>
      <c r="AA118" s="625" t="str">
        <f t="shared" si="334"/>
        <v/>
      </c>
      <c r="AB118" s="625" t="str">
        <f t="shared" si="334"/>
        <v/>
      </c>
      <c r="AC118" s="625" t="str">
        <f t="shared" si="334"/>
        <v/>
      </c>
      <c r="AD118" s="625" t="str">
        <f t="shared" si="334"/>
        <v/>
      </c>
      <c r="AE118" s="625" t="str">
        <f t="shared" si="334"/>
        <v/>
      </c>
      <c r="AF118" s="625" t="str">
        <f t="shared" si="334"/>
        <v/>
      </c>
      <c r="AG118" s="625" t="str">
        <f t="shared" si="334"/>
        <v/>
      </c>
      <c r="AH118" s="625" t="str">
        <f t="shared" si="334"/>
        <v/>
      </c>
      <c r="AI118" s="625" t="str">
        <f t="shared" si="334"/>
        <v/>
      </c>
      <c r="AJ118" s="625" t="str">
        <f t="shared" si="334"/>
        <v/>
      </c>
      <c r="AK118" s="657"/>
      <c r="AL118" s="625">
        <f t="shared" ref="AL118:BB118" si="335">IF(SUM(AL111)&gt;0,AL113/AL111,"")</f>
        <v>0</v>
      </c>
      <c r="AM118" s="625" t="str">
        <f t="shared" si="335"/>
        <v/>
      </c>
      <c r="AN118" s="625" t="str">
        <f t="shared" si="335"/>
        <v/>
      </c>
      <c r="AO118" s="625" t="str">
        <f t="shared" si="335"/>
        <v/>
      </c>
      <c r="AP118" s="625" t="str">
        <f t="shared" si="335"/>
        <v/>
      </c>
      <c r="AQ118" s="625" t="str">
        <f t="shared" si="335"/>
        <v/>
      </c>
      <c r="AR118" s="625" t="str">
        <f t="shared" si="335"/>
        <v/>
      </c>
      <c r="AS118" s="625" t="str">
        <f t="shared" si="335"/>
        <v/>
      </c>
      <c r="AT118" s="625" t="str">
        <f t="shared" si="335"/>
        <v/>
      </c>
      <c r="AU118" s="625" t="str">
        <f t="shared" si="335"/>
        <v/>
      </c>
      <c r="AV118" s="625" t="str">
        <f t="shared" si="335"/>
        <v/>
      </c>
      <c r="AW118" s="625" t="str">
        <f t="shared" si="335"/>
        <v/>
      </c>
      <c r="AX118" s="625" t="str">
        <f t="shared" si="335"/>
        <v/>
      </c>
      <c r="AY118" s="625" t="str">
        <f t="shared" si="335"/>
        <v/>
      </c>
      <c r="AZ118" s="625" t="str">
        <f t="shared" si="335"/>
        <v/>
      </c>
      <c r="BA118" s="625" t="str">
        <f t="shared" si="335"/>
        <v/>
      </c>
      <c r="BB118" s="625" t="str">
        <f t="shared" si="335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6">IF(SUM(BF111)&gt;0,BF113/BF111,"")</f>
        <v/>
      </c>
      <c r="BG118" s="625" t="str">
        <f t="shared" si="336"/>
        <v/>
      </c>
      <c r="BH118" s="625" t="str">
        <f t="shared" si="336"/>
        <v/>
      </c>
      <c r="BI118" s="625" t="str">
        <f t="shared" si="336"/>
        <v/>
      </c>
      <c r="BJ118" s="625" t="str">
        <f t="shared" si="336"/>
        <v/>
      </c>
      <c r="BK118" s="625" t="str">
        <f t="shared" si="336"/>
        <v/>
      </c>
      <c r="BL118" s="625" t="str">
        <f t="shared" si="336"/>
        <v/>
      </c>
      <c r="BM118" s="625" t="str">
        <f t="shared" si="336"/>
        <v/>
      </c>
      <c r="BN118" s="625" t="str">
        <f t="shared" si="336"/>
        <v/>
      </c>
      <c r="BO118" s="625" t="str">
        <f t="shared" si="336"/>
        <v/>
      </c>
      <c r="BP118" s="625" t="str">
        <f t="shared" si="336"/>
        <v/>
      </c>
      <c r="BQ118" s="625" t="str">
        <f t="shared" si="336"/>
        <v/>
      </c>
      <c r="BR118" s="625" t="str">
        <f t="shared" si="336"/>
        <v/>
      </c>
      <c r="BS118" s="625" t="str">
        <f t="shared" si="336"/>
        <v/>
      </c>
      <c r="BT118" s="625" t="str">
        <f t="shared" si="336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7"/>
        <v/>
      </c>
      <c r="CA118" s="627" t="str">
        <f t="shared" si="288"/>
        <v/>
      </c>
      <c r="CB118" s="627" t="str">
        <f t="shared" si="289"/>
        <v/>
      </c>
      <c r="CC118" s="627" t="str">
        <f t="shared" si="290"/>
        <v/>
      </c>
      <c r="CD118" s="1353" t="str">
        <f t="shared" si="308"/>
        <v/>
      </c>
      <c r="CE118" s="1354" t="str">
        <f t="shared" si="314"/>
        <v/>
      </c>
      <c r="CF118" s="1355" t="str">
        <f t="shared" si="314"/>
        <v/>
      </c>
      <c r="CG118" s="1355" t="str">
        <f t="shared" si="314"/>
        <v/>
      </c>
      <c r="CH118" s="1355" t="str">
        <f t="shared" si="314"/>
        <v/>
      </c>
      <c r="CI118" s="1355" t="str">
        <f t="shared" si="314"/>
        <v/>
      </c>
      <c r="CJ118" s="1355" t="str">
        <f t="shared" si="314"/>
        <v/>
      </c>
      <c r="CK118" s="1356" t="str">
        <f t="shared" si="314"/>
        <v/>
      </c>
      <c r="CL118" s="1356" t="str">
        <f t="shared" si="314"/>
        <v/>
      </c>
      <c r="CM118" s="1356" t="str">
        <f t="shared" si="314"/>
        <v/>
      </c>
      <c r="CN118" s="1355" t="str">
        <f t="shared" si="314"/>
        <v/>
      </c>
      <c r="CO118" s="1355" t="str">
        <f t="shared" si="314"/>
        <v/>
      </c>
      <c r="CP118" s="1355" t="str">
        <f t="shared" si="314"/>
        <v/>
      </c>
      <c r="CQ118" s="1355" t="str">
        <f t="shared" si="314"/>
        <v/>
      </c>
      <c r="CR118" s="1355" t="str">
        <f t="shared" si="314"/>
        <v/>
      </c>
      <c r="CS118" s="1354" t="str">
        <f t="shared" si="314"/>
        <v/>
      </c>
      <c r="CT118" s="1357" t="str">
        <f t="shared" si="314"/>
        <v/>
      </c>
      <c r="CU118" s="541" t="str">
        <f t="shared" si="266"/>
        <v/>
      </c>
      <c r="CV118" s="542" t="str">
        <f t="shared" si="267"/>
        <v/>
      </c>
      <c r="CW118" s="543" t="str">
        <f t="shared" si="268"/>
        <v/>
      </c>
      <c r="CX118" s="543" t="str">
        <f t="shared" si="269"/>
        <v/>
      </c>
      <c r="CY118" s="543" t="str">
        <f t="shared" si="270"/>
        <v/>
      </c>
      <c r="CZ118" s="543" t="str">
        <f t="shared" si="271"/>
        <v/>
      </c>
      <c r="DA118" s="543" t="str">
        <f t="shared" si="272"/>
        <v/>
      </c>
      <c r="DB118" s="544" t="str">
        <f t="shared" si="273"/>
        <v/>
      </c>
      <c r="DC118" s="544" t="str">
        <f t="shared" si="274"/>
        <v/>
      </c>
      <c r="DD118" s="544" t="str">
        <f t="shared" si="275"/>
        <v/>
      </c>
      <c r="DE118" s="543" t="str">
        <f t="shared" si="276"/>
        <v/>
      </c>
      <c r="DF118" s="543" t="str">
        <f t="shared" si="277"/>
        <v/>
      </c>
      <c r="DG118" s="543" t="str">
        <f t="shared" si="278"/>
        <v/>
      </c>
      <c r="DH118" s="543" t="str">
        <f t="shared" si="279"/>
        <v/>
      </c>
      <c r="DI118" s="543" t="str">
        <f t="shared" si="280"/>
        <v/>
      </c>
      <c r="DJ118" s="542" t="str">
        <f t="shared" si="281"/>
        <v/>
      </c>
      <c r="DK118" s="541" t="str">
        <f t="shared" si="282"/>
        <v/>
      </c>
      <c r="DL118" s="658">
        <f t="shared" si="283"/>
        <v>0</v>
      </c>
      <c r="DM118" s="106">
        <f t="shared" si="284"/>
        <v>0</v>
      </c>
      <c r="DN118" s="106">
        <f t="shared" si="285"/>
        <v>1</v>
      </c>
      <c r="DO118" s="106">
        <f t="shared" si="286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7"/>
        <v/>
      </c>
      <c r="CA119" s="594" t="str">
        <f t="shared" si="288"/>
        <v/>
      </c>
      <c r="CB119" s="594" t="str">
        <f t="shared" si="289"/>
        <v/>
      </c>
      <c r="CC119" s="594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7"/>
        <v>0</v>
      </c>
      <c r="CA120" s="602">
        <f t="shared" si="288"/>
        <v>0</v>
      </c>
      <c r="CB120" s="602">
        <f t="shared" si="289"/>
        <v>0</v>
      </c>
      <c r="CC120" s="602">
        <f t="shared" si="290"/>
        <v>0</v>
      </c>
      <c r="CD120" s="1379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7"/>
        <v>45</v>
      </c>
      <c r="CA121" s="602">
        <f t="shared" si="288"/>
        <v>45</v>
      </c>
      <c r="CB121" s="602">
        <f t="shared" si="289"/>
        <v>45</v>
      </c>
      <c r="CC121" s="602">
        <f t="shared" si="290"/>
        <v>45.2</v>
      </c>
      <c r="CD121" s="1379" t="str">
        <f t="shared" si="337"/>
        <v/>
      </c>
      <c r="CE121" s="1380" t="str">
        <f t="shared" si="338"/>
        <v/>
      </c>
      <c r="CF121" s="1381">
        <f t="shared" si="339"/>
        <v>45</v>
      </c>
      <c r="CG121" s="1381">
        <f t="shared" si="340"/>
        <v>45</v>
      </c>
      <c r="CH121" s="1381">
        <f t="shared" si="341"/>
        <v>45</v>
      </c>
      <c r="CI121" s="1381">
        <f t="shared" si="342"/>
        <v>45</v>
      </c>
      <c r="CJ121" s="1381">
        <f t="shared" si="343"/>
        <v>45</v>
      </c>
      <c r="CK121" s="1382">
        <f t="shared" si="344"/>
        <v>45</v>
      </c>
      <c r="CL121" s="1382">
        <f t="shared" si="345"/>
        <v>45</v>
      </c>
      <c r="CM121" s="1382">
        <f t="shared" si="346"/>
        <v>45</v>
      </c>
      <c r="CN121" s="1381">
        <f t="shared" si="347"/>
        <v>45</v>
      </c>
      <c r="CO121" s="1381">
        <f t="shared" si="348"/>
        <v>45</v>
      </c>
      <c r="CP121" s="1381">
        <f t="shared" si="349"/>
        <v>45</v>
      </c>
      <c r="CQ121" s="1381">
        <f t="shared" si="350"/>
        <v>45</v>
      </c>
      <c r="CR121" s="1381">
        <f t="shared" si="351"/>
        <v>45</v>
      </c>
      <c r="CS121" s="1380">
        <f t="shared" si="352"/>
        <v>45</v>
      </c>
      <c r="CT121" s="1383" t="str">
        <f t="shared" si="353"/>
        <v/>
      </c>
      <c r="CU121" s="553">
        <f t="shared" si="354"/>
        <v>45</v>
      </c>
      <c r="CV121" s="554">
        <f t="shared" si="355"/>
        <v>45</v>
      </c>
      <c r="CW121" s="555">
        <f t="shared" si="356"/>
        <v>45</v>
      </c>
      <c r="CX121" s="555">
        <f t="shared" si="357"/>
        <v>45</v>
      </c>
      <c r="CY121" s="555">
        <f t="shared" si="358"/>
        <v>45</v>
      </c>
      <c r="CZ121" s="555">
        <f t="shared" si="359"/>
        <v>45</v>
      </c>
      <c r="DA121" s="555">
        <f t="shared" si="360"/>
        <v>45</v>
      </c>
      <c r="DB121" s="556">
        <f t="shared" si="361"/>
        <v>45</v>
      </c>
      <c r="DC121" s="556">
        <f t="shared" si="362"/>
        <v>45</v>
      </c>
      <c r="DD121" s="556">
        <f t="shared" si="363"/>
        <v>45</v>
      </c>
      <c r="DE121" s="555">
        <f t="shared" si="364"/>
        <v>45</v>
      </c>
      <c r="DF121" s="555">
        <f t="shared" si="365"/>
        <v>45</v>
      </c>
      <c r="DG121" s="555">
        <f t="shared" si="366"/>
        <v>45</v>
      </c>
      <c r="DH121" s="555">
        <f t="shared" si="367"/>
        <v>45</v>
      </c>
      <c r="DI121" s="555">
        <f t="shared" si="368"/>
        <v>45</v>
      </c>
      <c r="DJ121" s="554">
        <f t="shared" si="369"/>
        <v>45</v>
      </c>
      <c r="DK121" s="553">
        <f t="shared" si="370"/>
        <v>45</v>
      </c>
      <c r="DL121" s="658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7"/>
        <v/>
      </c>
      <c r="CA122" s="602" t="str">
        <f t="shared" si="288"/>
        <v/>
      </c>
      <c r="CB122" s="602" t="str">
        <f t="shared" si="289"/>
        <v/>
      </c>
      <c r="CC122" s="602" t="str">
        <f t="shared" si="290"/>
        <v/>
      </c>
      <c r="CD122" s="1379" t="str">
        <f t="shared" si="337"/>
        <v/>
      </c>
      <c r="CE122" s="1380" t="str">
        <f t="shared" si="338"/>
        <v/>
      </c>
      <c r="CF122" s="1381" t="str">
        <f t="shared" si="339"/>
        <v/>
      </c>
      <c r="CG122" s="1381" t="str">
        <f t="shared" si="340"/>
        <v/>
      </c>
      <c r="CH122" s="1381" t="str">
        <f t="shared" si="341"/>
        <v/>
      </c>
      <c r="CI122" s="1381" t="str">
        <f t="shared" si="342"/>
        <v/>
      </c>
      <c r="CJ122" s="1381" t="str">
        <f t="shared" si="343"/>
        <v/>
      </c>
      <c r="CK122" s="1382" t="str">
        <f t="shared" si="344"/>
        <v/>
      </c>
      <c r="CL122" s="1382">
        <f t="shared" si="345"/>
        <v>0</v>
      </c>
      <c r="CM122" s="1382">
        <f t="shared" si="346"/>
        <v>0</v>
      </c>
      <c r="CN122" s="1381" t="str">
        <f t="shared" si="347"/>
        <v/>
      </c>
      <c r="CO122" s="1381" t="str">
        <f t="shared" si="348"/>
        <v/>
      </c>
      <c r="CP122" s="1381" t="str">
        <f t="shared" si="349"/>
        <v/>
      </c>
      <c r="CQ122" s="1381" t="str">
        <f t="shared" si="350"/>
        <v/>
      </c>
      <c r="CR122" s="1381" t="str">
        <f t="shared" si="351"/>
        <v/>
      </c>
      <c r="CS122" s="1380" t="str">
        <f t="shared" si="352"/>
        <v/>
      </c>
      <c r="CT122" s="1383" t="str">
        <f t="shared" si="353"/>
        <v/>
      </c>
      <c r="CU122" s="553" t="str">
        <f t="shared" si="354"/>
        <v/>
      </c>
      <c r="CV122" s="554" t="str">
        <f t="shared" si="355"/>
        <v/>
      </c>
      <c r="CW122" s="555" t="str">
        <f t="shared" si="356"/>
        <v/>
      </c>
      <c r="CX122" s="555" t="str">
        <f t="shared" si="357"/>
        <v/>
      </c>
      <c r="CY122" s="555" t="str">
        <f t="shared" si="358"/>
        <v/>
      </c>
      <c r="CZ122" s="555" t="str">
        <f t="shared" si="359"/>
        <v/>
      </c>
      <c r="DA122" s="555" t="str">
        <f t="shared" si="360"/>
        <v/>
      </c>
      <c r="DB122" s="556" t="str">
        <f t="shared" si="361"/>
        <v/>
      </c>
      <c r="DC122" s="556" t="str">
        <f t="shared" si="362"/>
        <v/>
      </c>
      <c r="DD122" s="556" t="str">
        <f t="shared" si="363"/>
        <v/>
      </c>
      <c r="DE122" s="555" t="str">
        <f t="shared" si="364"/>
        <v/>
      </c>
      <c r="DF122" s="555" t="str">
        <f t="shared" si="365"/>
        <v/>
      </c>
      <c r="DG122" s="555" t="str">
        <f t="shared" si="366"/>
        <v/>
      </c>
      <c r="DH122" s="555" t="str">
        <f t="shared" si="367"/>
        <v/>
      </c>
      <c r="DI122" s="555" t="str">
        <f t="shared" si="368"/>
        <v/>
      </c>
      <c r="DJ122" s="554" t="str">
        <f t="shared" si="369"/>
        <v/>
      </c>
      <c r="DK122" s="553" t="str">
        <f t="shared" si="370"/>
        <v/>
      </c>
      <c r="DL122" s="658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5">IF(B122="","",B120*B121*B122)</f>
        <v>0</v>
      </c>
      <c r="C123" s="611">
        <f t="shared" si="375"/>
        <v>0</v>
      </c>
      <c r="D123" s="611" t="str">
        <f t="shared" si="375"/>
        <v/>
      </c>
      <c r="E123" s="611" t="str">
        <f t="shared" si="375"/>
        <v/>
      </c>
      <c r="F123" s="611" t="str">
        <f t="shared" si="375"/>
        <v/>
      </c>
      <c r="G123" s="611" t="str">
        <f t="shared" si="375"/>
        <v/>
      </c>
      <c r="H123" s="611" t="str">
        <f t="shared" si="375"/>
        <v/>
      </c>
      <c r="I123" s="611" t="str">
        <f t="shared" si="375"/>
        <v/>
      </c>
      <c r="J123" s="611" t="str">
        <f t="shared" si="375"/>
        <v/>
      </c>
      <c r="K123" s="611" t="str">
        <f t="shared" si="375"/>
        <v/>
      </c>
      <c r="L123" s="611" t="str">
        <f t="shared" si="375"/>
        <v/>
      </c>
      <c r="M123" s="611" t="str">
        <f t="shared" si="375"/>
        <v/>
      </c>
      <c r="N123" s="611" t="str">
        <f t="shared" si="375"/>
        <v/>
      </c>
      <c r="O123" s="611" t="str">
        <f t="shared" si="375"/>
        <v/>
      </c>
      <c r="P123" s="611" t="str">
        <f t="shared" si="375"/>
        <v/>
      </c>
      <c r="Q123" s="611" t="str">
        <f t="shared" si="375"/>
        <v/>
      </c>
      <c r="R123" s="611" t="str">
        <f t="shared" si="375"/>
        <v/>
      </c>
      <c r="S123" s="601"/>
      <c r="T123" s="611" t="str">
        <f t="shared" ref="T123:AJ123" si="376">IF(T122="","",T120*T121*T122)</f>
        <v/>
      </c>
      <c r="U123" s="611" t="str">
        <f t="shared" si="376"/>
        <v/>
      </c>
      <c r="V123" s="611" t="str">
        <f t="shared" si="376"/>
        <v/>
      </c>
      <c r="W123" s="611" t="str">
        <f t="shared" si="376"/>
        <v/>
      </c>
      <c r="X123" s="611" t="str">
        <f t="shared" si="376"/>
        <v/>
      </c>
      <c r="Y123" s="611" t="str">
        <f t="shared" si="376"/>
        <v/>
      </c>
      <c r="Z123" s="611" t="str">
        <f t="shared" si="376"/>
        <v/>
      </c>
      <c r="AA123" s="611" t="str">
        <f t="shared" si="376"/>
        <v/>
      </c>
      <c r="AB123" s="611" t="str">
        <f t="shared" si="376"/>
        <v/>
      </c>
      <c r="AC123" s="611" t="str">
        <f t="shared" si="376"/>
        <v/>
      </c>
      <c r="AD123" s="611" t="str">
        <f t="shared" si="376"/>
        <v/>
      </c>
      <c r="AE123" s="611" t="str">
        <f t="shared" si="376"/>
        <v/>
      </c>
      <c r="AF123" s="611" t="str">
        <f t="shared" si="376"/>
        <v/>
      </c>
      <c r="AG123" s="611" t="str">
        <f t="shared" si="376"/>
        <v/>
      </c>
      <c r="AH123" s="611" t="str">
        <f t="shared" si="376"/>
        <v/>
      </c>
      <c r="AI123" s="611" t="str">
        <f t="shared" si="376"/>
        <v/>
      </c>
      <c r="AJ123" s="611" t="str">
        <f t="shared" si="376"/>
        <v/>
      </c>
      <c r="AK123" s="601"/>
      <c r="AL123" s="611" t="str">
        <f t="shared" ref="AL123:BB123" si="377">IF(AL122="","",AL120*AL121*AL122)</f>
        <v/>
      </c>
      <c r="AM123" s="611" t="str">
        <f t="shared" si="377"/>
        <v/>
      </c>
      <c r="AN123" s="611" t="str">
        <f t="shared" si="377"/>
        <v/>
      </c>
      <c r="AO123" s="611" t="str">
        <f t="shared" si="377"/>
        <v/>
      </c>
      <c r="AP123" s="611" t="str">
        <f t="shared" si="377"/>
        <v/>
      </c>
      <c r="AQ123" s="611" t="str">
        <f t="shared" si="377"/>
        <v/>
      </c>
      <c r="AR123" s="611" t="str">
        <f t="shared" si="377"/>
        <v/>
      </c>
      <c r="AS123" s="611" t="str">
        <f t="shared" si="377"/>
        <v/>
      </c>
      <c r="AT123" s="611" t="str">
        <f t="shared" si="377"/>
        <v/>
      </c>
      <c r="AU123" s="611" t="str">
        <f t="shared" si="377"/>
        <v/>
      </c>
      <c r="AV123" s="611" t="str">
        <f t="shared" si="377"/>
        <v/>
      </c>
      <c r="AW123" s="611" t="str">
        <f t="shared" si="377"/>
        <v/>
      </c>
      <c r="AX123" s="611" t="str">
        <f t="shared" si="377"/>
        <v/>
      </c>
      <c r="AY123" s="611" t="str">
        <f t="shared" si="377"/>
        <v/>
      </c>
      <c r="AZ123" s="611" t="str">
        <f t="shared" si="377"/>
        <v/>
      </c>
      <c r="BA123" s="611" t="str">
        <f t="shared" si="377"/>
        <v/>
      </c>
      <c r="BB123" s="611" t="str">
        <f t="shared" si="377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8">IF(BF122="","",BF120*BF121*BF122)</f>
        <v/>
      </c>
      <c r="BG123" s="611" t="str">
        <f t="shared" si="378"/>
        <v/>
      </c>
      <c r="BH123" s="611" t="str">
        <f t="shared" si="378"/>
        <v/>
      </c>
      <c r="BI123" s="611" t="str">
        <f t="shared" si="378"/>
        <v/>
      </c>
      <c r="BJ123" s="611" t="str">
        <f t="shared" si="378"/>
        <v/>
      </c>
      <c r="BK123" s="611" t="str">
        <f t="shared" si="378"/>
        <v/>
      </c>
      <c r="BL123" s="611" t="str">
        <f t="shared" si="378"/>
        <v/>
      </c>
      <c r="BM123" s="611" t="str">
        <f t="shared" si="378"/>
        <v/>
      </c>
      <c r="BN123" s="611" t="str">
        <f t="shared" si="378"/>
        <v/>
      </c>
      <c r="BO123" s="611" t="str">
        <f t="shared" si="378"/>
        <v/>
      </c>
      <c r="BP123" s="611" t="str">
        <f t="shared" si="378"/>
        <v/>
      </c>
      <c r="BQ123" s="611" t="str">
        <f t="shared" si="378"/>
        <v/>
      </c>
      <c r="BR123" s="611" t="str">
        <f t="shared" si="378"/>
        <v/>
      </c>
      <c r="BS123" s="611" t="str">
        <f t="shared" si="378"/>
        <v/>
      </c>
      <c r="BT123" s="611" t="str">
        <f t="shared" si="378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7"/>
        <v/>
      </c>
      <c r="CA123" s="602" t="str">
        <f t="shared" si="288"/>
        <v/>
      </c>
      <c r="CB123" s="602" t="str">
        <f t="shared" si="289"/>
        <v/>
      </c>
      <c r="CC123" s="602" t="str">
        <f t="shared" si="290"/>
        <v/>
      </c>
      <c r="CD123" s="1379" t="str">
        <f t="shared" si="337"/>
        <v/>
      </c>
      <c r="CE123" s="1380" t="str">
        <f t="shared" si="338"/>
        <v/>
      </c>
      <c r="CF123" s="1381" t="str">
        <f t="shared" si="339"/>
        <v/>
      </c>
      <c r="CG123" s="1381" t="str">
        <f t="shared" si="340"/>
        <v/>
      </c>
      <c r="CH123" s="1381" t="str">
        <f t="shared" si="341"/>
        <v/>
      </c>
      <c r="CI123" s="1381" t="str">
        <f t="shared" si="342"/>
        <v/>
      </c>
      <c r="CJ123" s="1381" t="str">
        <f t="shared" si="343"/>
        <v/>
      </c>
      <c r="CK123" s="1382" t="str">
        <f t="shared" si="344"/>
        <v/>
      </c>
      <c r="CL123" s="1382">
        <f t="shared" si="345"/>
        <v>0</v>
      </c>
      <c r="CM123" s="1382">
        <f t="shared" si="346"/>
        <v>0</v>
      </c>
      <c r="CN123" s="1381" t="str">
        <f t="shared" si="347"/>
        <v/>
      </c>
      <c r="CO123" s="1381" t="str">
        <f t="shared" si="348"/>
        <v/>
      </c>
      <c r="CP123" s="1381" t="str">
        <f t="shared" si="349"/>
        <v/>
      </c>
      <c r="CQ123" s="1381" t="str">
        <f t="shared" si="350"/>
        <v/>
      </c>
      <c r="CR123" s="1381" t="str">
        <f t="shared" si="351"/>
        <v/>
      </c>
      <c r="CS123" s="1380" t="str">
        <f t="shared" si="352"/>
        <v/>
      </c>
      <c r="CT123" s="1383" t="str">
        <f t="shared" si="353"/>
        <v/>
      </c>
      <c r="CU123" s="553" t="str">
        <f t="shared" si="354"/>
        <v/>
      </c>
      <c r="CV123" s="554" t="str">
        <f t="shared" si="355"/>
        <v/>
      </c>
      <c r="CW123" s="555" t="str">
        <f t="shared" si="356"/>
        <v/>
      </c>
      <c r="CX123" s="555" t="str">
        <f t="shared" si="357"/>
        <v/>
      </c>
      <c r="CY123" s="555" t="str">
        <f t="shared" si="358"/>
        <v/>
      </c>
      <c r="CZ123" s="555" t="str">
        <f t="shared" si="359"/>
        <v/>
      </c>
      <c r="DA123" s="555" t="str">
        <f t="shared" si="360"/>
        <v/>
      </c>
      <c r="DB123" s="556" t="str">
        <f t="shared" si="361"/>
        <v/>
      </c>
      <c r="DC123" s="556" t="str">
        <f t="shared" si="362"/>
        <v/>
      </c>
      <c r="DD123" s="556" t="str">
        <f t="shared" si="363"/>
        <v/>
      </c>
      <c r="DE123" s="555" t="str">
        <f t="shared" si="364"/>
        <v/>
      </c>
      <c r="DF123" s="555" t="str">
        <f t="shared" si="365"/>
        <v/>
      </c>
      <c r="DG123" s="555" t="str">
        <f t="shared" si="366"/>
        <v/>
      </c>
      <c r="DH123" s="555" t="str">
        <f t="shared" si="367"/>
        <v/>
      </c>
      <c r="DI123" s="555" t="str">
        <f t="shared" si="368"/>
        <v/>
      </c>
      <c r="DJ123" s="554" t="str">
        <f t="shared" si="369"/>
        <v/>
      </c>
      <c r="DK123" s="553" t="str">
        <f t="shared" si="370"/>
        <v/>
      </c>
      <c r="DL123" s="658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7"/>
        <v/>
      </c>
      <c r="CA124" s="602" t="str">
        <f t="shared" si="288"/>
        <v/>
      </c>
      <c r="CB124" s="602" t="str">
        <f t="shared" si="289"/>
        <v/>
      </c>
      <c r="CC124" s="602" t="str">
        <f t="shared" si="290"/>
        <v/>
      </c>
      <c r="CD124" s="1379" t="str">
        <f t="shared" si="337"/>
        <v/>
      </c>
      <c r="CE124" s="1380" t="str">
        <f t="shared" si="338"/>
        <v/>
      </c>
      <c r="CF124" s="1381" t="str">
        <f t="shared" si="339"/>
        <v/>
      </c>
      <c r="CG124" s="1381" t="str">
        <f t="shared" si="340"/>
        <v/>
      </c>
      <c r="CH124" s="1381" t="str">
        <f t="shared" si="341"/>
        <v/>
      </c>
      <c r="CI124" s="1381" t="str">
        <f t="shared" si="342"/>
        <v/>
      </c>
      <c r="CJ124" s="1381" t="str">
        <f t="shared" si="343"/>
        <v/>
      </c>
      <c r="CK124" s="1382" t="str">
        <f t="shared" si="344"/>
        <v/>
      </c>
      <c r="CL124" s="1382" t="str">
        <f t="shared" si="345"/>
        <v/>
      </c>
      <c r="CM124" s="1382" t="str">
        <f t="shared" si="346"/>
        <v/>
      </c>
      <c r="CN124" s="1381" t="str">
        <f t="shared" si="347"/>
        <v/>
      </c>
      <c r="CO124" s="1381" t="str">
        <f t="shared" si="348"/>
        <v/>
      </c>
      <c r="CP124" s="1381" t="str">
        <f t="shared" si="349"/>
        <v/>
      </c>
      <c r="CQ124" s="1381" t="str">
        <f t="shared" si="350"/>
        <v/>
      </c>
      <c r="CR124" s="1381" t="str">
        <f t="shared" si="351"/>
        <v/>
      </c>
      <c r="CS124" s="1380" t="str">
        <f t="shared" si="352"/>
        <v/>
      </c>
      <c r="CT124" s="1383" t="str">
        <f t="shared" si="353"/>
        <v/>
      </c>
      <c r="CU124" s="553" t="str">
        <f t="shared" si="354"/>
        <v/>
      </c>
      <c r="CV124" s="554" t="str">
        <f t="shared" si="355"/>
        <v/>
      </c>
      <c r="CW124" s="555" t="str">
        <f t="shared" si="356"/>
        <v/>
      </c>
      <c r="CX124" s="555" t="str">
        <f t="shared" si="357"/>
        <v/>
      </c>
      <c r="CY124" s="555" t="str">
        <f t="shared" si="358"/>
        <v/>
      </c>
      <c r="CZ124" s="555" t="str">
        <f t="shared" si="359"/>
        <v/>
      </c>
      <c r="DA124" s="555" t="str">
        <f t="shared" si="360"/>
        <v/>
      </c>
      <c r="DB124" s="556" t="str">
        <f t="shared" si="361"/>
        <v/>
      </c>
      <c r="DC124" s="556" t="str">
        <f t="shared" si="362"/>
        <v/>
      </c>
      <c r="DD124" s="556" t="str">
        <f t="shared" si="363"/>
        <v/>
      </c>
      <c r="DE124" s="555" t="str">
        <f t="shared" si="364"/>
        <v/>
      </c>
      <c r="DF124" s="555" t="str">
        <f t="shared" si="365"/>
        <v/>
      </c>
      <c r="DG124" s="555" t="str">
        <f t="shared" si="366"/>
        <v/>
      </c>
      <c r="DH124" s="555" t="str">
        <f t="shared" si="367"/>
        <v/>
      </c>
      <c r="DI124" s="555" t="str">
        <f t="shared" si="368"/>
        <v/>
      </c>
      <c r="DJ124" s="554" t="str">
        <f t="shared" si="369"/>
        <v/>
      </c>
      <c r="DK124" s="553" t="str">
        <f t="shared" si="370"/>
        <v/>
      </c>
      <c r="DL124" s="658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7"/>
        <v/>
      </c>
      <c r="CA125" s="602" t="str">
        <f t="shared" si="288"/>
        <v/>
      </c>
      <c r="CB125" s="602" t="str">
        <f t="shared" si="289"/>
        <v/>
      </c>
      <c r="CC125" s="602" t="str">
        <f t="shared" si="290"/>
        <v/>
      </c>
      <c r="CD125" s="1379" t="str">
        <f t="shared" si="337"/>
        <v/>
      </c>
      <c r="CE125" s="1380" t="str">
        <f t="shared" si="338"/>
        <v/>
      </c>
      <c r="CF125" s="1381" t="str">
        <f t="shared" si="339"/>
        <v/>
      </c>
      <c r="CG125" s="1381" t="str">
        <f t="shared" si="340"/>
        <v/>
      </c>
      <c r="CH125" s="1381" t="str">
        <f t="shared" si="341"/>
        <v/>
      </c>
      <c r="CI125" s="1381" t="str">
        <f t="shared" si="342"/>
        <v/>
      </c>
      <c r="CJ125" s="1381" t="str">
        <f t="shared" si="343"/>
        <v/>
      </c>
      <c r="CK125" s="1382" t="str">
        <f t="shared" si="344"/>
        <v/>
      </c>
      <c r="CL125" s="1382" t="str">
        <f t="shared" si="345"/>
        <v/>
      </c>
      <c r="CM125" s="1382" t="str">
        <f t="shared" si="346"/>
        <v/>
      </c>
      <c r="CN125" s="1381" t="str">
        <f t="shared" si="347"/>
        <v/>
      </c>
      <c r="CO125" s="1381" t="str">
        <f t="shared" si="348"/>
        <v/>
      </c>
      <c r="CP125" s="1381" t="str">
        <f t="shared" si="349"/>
        <v/>
      </c>
      <c r="CQ125" s="1381" t="str">
        <f t="shared" si="350"/>
        <v/>
      </c>
      <c r="CR125" s="1381" t="str">
        <f t="shared" si="351"/>
        <v/>
      </c>
      <c r="CS125" s="1380" t="str">
        <f t="shared" si="352"/>
        <v/>
      </c>
      <c r="CT125" s="1383" t="str">
        <f t="shared" si="353"/>
        <v/>
      </c>
      <c r="CU125" s="553" t="str">
        <f t="shared" si="354"/>
        <v/>
      </c>
      <c r="CV125" s="554" t="str">
        <f t="shared" si="355"/>
        <v/>
      </c>
      <c r="CW125" s="555" t="str">
        <f t="shared" si="356"/>
        <v/>
      </c>
      <c r="CX125" s="555" t="str">
        <f t="shared" si="357"/>
        <v/>
      </c>
      <c r="CY125" s="555" t="str">
        <f t="shared" si="358"/>
        <v/>
      </c>
      <c r="CZ125" s="555" t="str">
        <f t="shared" si="359"/>
        <v/>
      </c>
      <c r="DA125" s="555" t="str">
        <f t="shared" si="360"/>
        <v/>
      </c>
      <c r="DB125" s="556" t="str">
        <f t="shared" si="361"/>
        <v/>
      </c>
      <c r="DC125" s="556" t="str">
        <f t="shared" si="362"/>
        <v/>
      </c>
      <c r="DD125" s="556" t="str">
        <f t="shared" si="363"/>
        <v/>
      </c>
      <c r="DE125" s="555" t="str">
        <f t="shared" si="364"/>
        <v/>
      </c>
      <c r="DF125" s="555" t="str">
        <f t="shared" si="365"/>
        <v/>
      </c>
      <c r="DG125" s="555" t="str">
        <f t="shared" si="366"/>
        <v/>
      </c>
      <c r="DH125" s="555" t="str">
        <f t="shared" si="367"/>
        <v/>
      </c>
      <c r="DI125" s="555" t="str">
        <f t="shared" si="368"/>
        <v/>
      </c>
      <c r="DJ125" s="554" t="str">
        <f t="shared" si="369"/>
        <v/>
      </c>
      <c r="DK125" s="553" t="str">
        <f t="shared" si="370"/>
        <v/>
      </c>
      <c r="DL125" s="658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9">IF(B124="","",B124*B125)</f>
        <v/>
      </c>
      <c r="C126" s="612" t="str">
        <f t="shared" si="379"/>
        <v/>
      </c>
      <c r="D126" s="612" t="str">
        <f t="shared" si="379"/>
        <v/>
      </c>
      <c r="E126" s="612" t="str">
        <f t="shared" si="379"/>
        <v/>
      </c>
      <c r="F126" s="612" t="str">
        <f t="shared" si="379"/>
        <v/>
      </c>
      <c r="G126" s="612" t="str">
        <f t="shared" si="379"/>
        <v/>
      </c>
      <c r="H126" s="612" t="str">
        <f t="shared" si="379"/>
        <v/>
      </c>
      <c r="I126" s="612" t="str">
        <f t="shared" si="379"/>
        <v/>
      </c>
      <c r="J126" s="612" t="str">
        <f t="shared" si="379"/>
        <v/>
      </c>
      <c r="K126" s="612" t="str">
        <f t="shared" si="379"/>
        <v/>
      </c>
      <c r="L126" s="612" t="str">
        <f t="shared" si="379"/>
        <v/>
      </c>
      <c r="M126" s="612" t="str">
        <f t="shared" si="379"/>
        <v/>
      </c>
      <c r="N126" s="612" t="str">
        <f t="shared" si="379"/>
        <v/>
      </c>
      <c r="O126" s="612" t="str">
        <f t="shared" si="379"/>
        <v/>
      </c>
      <c r="P126" s="612" t="str">
        <f t="shared" si="379"/>
        <v/>
      </c>
      <c r="Q126" s="612" t="str">
        <f t="shared" si="379"/>
        <v/>
      </c>
      <c r="R126" s="612" t="str">
        <f t="shared" si="379"/>
        <v/>
      </c>
      <c r="S126" s="601"/>
      <c r="T126" s="612" t="str">
        <f t="shared" ref="T126:AJ126" si="380">IF(T124="","",T124*T125)</f>
        <v/>
      </c>
      <c r="U126" s="612" t="str">
        <f t="shared" si="380"/>
        <v/>
      </c>
      <c r="V126" s="612" t="str">
        <f t="shared" si="380"/>
        <v/>
      </c>
      <c r="W126" s="612" t="str">
        <f t="shared" si="380"/>
        <v/>
      </c>
      <c r="X126" s="612" t="str">
        <f t="shared" si="380"/>
        <v/>
      </c>
      <c r="Y126" s="612" t="str">
        <f t="shared" si="380"/>
        <v/>
      </c>
      <c r="Z126" s="612" t="str">
        <f t="shared" si="380"/>
        <v/>
      </c>
      <c r="AA126" s="612" t="str">
        <f t="shared" si="380"/>
        <v/>
      </c>
      <c r="AB126" s="612" t="str">
        <f t="shared" si="380"/>
        <v/>
      </c>
      <c r="AC126" s="612" t="str">
        <f t="shared" si="380"/>
        <v/>
      </c>
      <c r="AD126" s="612" t="str">
        <f t="shared" si="380"/>
        <v/>
      </c>
      <c r="AE126" s="612" t="str">
        <f t="shared" si="380"/>
        <v/>
      </c>
      <c r="AF126" s="612" t="str">
        <f t="shared" si="380"/>
        <v/>
      </c>
      <c r="AG126" s="612" t="str">
        <f t="shared" si="380"/>
        <v/>
      </c>
      <c r="AH126" s="612" t="str">
        <f t="shared" si="380"/>
        <v/>
      </c>
      <c r="AI126" s="612" t="str">
        <f t="shared" si="380"/>
        <v/>
      </c>
      <c r="AJ126" s="612" t="str">
        <f t="shared" si="380"/>
        <v/>
      </c>
      <c r="AK126" s="601"/>
      <c r="AL126" s="612" t="str">
        <f t="shared" ref="AL126:BB126" si="381">IF(AL124="","",AL124*AL125)</f>
        <v/>
      </c>
      <c r="AM126" s="612" t="str">
        <f t="shared" si="381"/>
        <v/>
      </c>
      <c r="AN126" s="612" t="str">
        <f t="shared" si="381"/>
        <v/>
      </c>
      <c r="AO126" s="612" t="str">
        <f t="shared" si="381"/>
        <v/>
      </c>
      <c r="AP126" s="612" t="str">
        <f t="shared" si="381"/>
        <v/>
      </c>
      <c r="AQ126" s="612" t="str">
        <f t="shared" si="381"/>
        <v/>
      </c>
      <c r="AR126" s="612" t="str">
        <f t="shared" si="381"/>
        <v/>
      </c>
      <c r="AS126" s="612" t="str">
        <f t="shared" si="381"/>
        <v/>
      </c>
      <c r="AT126" s="612" t="str">
        <f t="shared" si="381"/>
        <v/>
      </c>
      <c r="AU126" s="612" t="str">
        <f t="shared" si="381"/>
        <v/>
      </c>
      <c r="AV126" s="612" t="str">
        <f t="shared" si="381"/>
        <v/>
      </c>
      <c r="AW126" s="612" t="str">
        <f t="shared" si="381"/>
        <v/>
      </c>
      <c r="AX126" s="612" t="str">
        <f t="shared" si="381"/>
        <v/>
      </c>
      <c r="AY126" s="612" t="str">
        <f t="shared" si="381"/>
        <v/>
      </c>
      <c r="AZ126" s="612" t="str">
        <f t="shared" si="381"/>
        <v/>
      </c>
      <c r="BA126" s="612" t="str">
        <f t="shared" si="381"/>
        <v/>
      </c>
      <c r="BB126" s="612" t="str">
        <f t="shared" si="381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2">IF(BF124="","",BF124*BF125)</f>
        <v/>
      </c>
      <c r="BG126" s="612" t="str">
        <f t="shared" si="382"/>
        <v/>
      </c>
      <c r="BH126" s="612" t="str">
        <f t="shared" si="382"/>
        <v/>
      </c>
      <c r="BI126" s="612" t="str">
        <f t="shared" si="382"/>
        <v/>
      </c>
      <c r="BJ126" s="612" t="str">
        <f t="shared" si="382"/>
        <v/>
      </c>
      <c r="BK126" s="612" t="str">
        <f t="shared" si="382"/>
        <v/>
      </c>
      <c r="BL126" s="612" t="str">
        <f t="shared" si="382"/>
        <v/>
      </c>
      <c r="BM126" s="612" t="str">
        <f t="shared" si="382"/>
        <v/>
      </c>
      <c r="BN126" s="612" t="str">
        <f t="shared" si="382"/>
        <v/>
      </c>
      <c r="BO126" s="612" t="str">
        <f t="shared" si="382"/>
        <v/>
      </c>
      <c r="BP126" s="612" t="str">
        <f t="shared" si="382"/>
        <v/>
      </c>
      <c r="BQ126" s="612" t="str">
        <f t="shared" si="382"/>
        <v/>
      </c>
      <c r="BR126" s="612" t="str">
        <f t="shared" si="382"/>
        <v/>
      </c>
      <c r="BS126" s="612" t="str">
        <f t="shared" si="382"/>
        <v/>
      </c>
      <c r="BT126" s="612" t="str">
        <f t="shared" si="382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7"/>
        <v/>
      </c>
      <c r="CA126" s="602" t="str">
        <f t="shared" si="288"/>
        <v/>
      </c>
      <c r="CB126" s="602" t="str">
        <f t="shared" si="289"/>
        <v/>
      </c>
      <c r="CC126" s="602" t="str">
        <f t="shared" si="290"/>
        <v/>
      </c>
      <c r="CD126" s="1379" t="str">
        <f t="shared" si="337"/>
        <v/>
      </c>
      <c r="CE126" s="1380" t="str">
        <f t="shared" si="338"/>
        <v/>
      </c>
      <c r="CF126" s="1381" t="str">
        <f t="shared" si="339"/>
        <v/>
      </c>
      <c r="CG126" s="1381" t="str">
        <f t="shared" si="340"/>
        <v/>
      </c>
      <c r="CH126" s="1381" t="str">
        <f t="shared" si="341"/>
        <v/>
      </c>
      <c r="CI126" s="1381" t="str">
        <f t="shared" si="342"/>
        <v/>
      </c>
      <c r="CJ126" s="1381" t="str">
        <f t="shared" si="343"/>
        <v/>
      </c>
      <c r="CK126" s="1382" t="str">
        <f t="shared" si="344"/>
        <v/>
      </c>
      <c r="CL126" s="1382" t="str">
        <f t="shared" si="345"/>
        <v/>
      </c>
      <c r="CM126" s="1382" t="str">
        <f t="shared" si="346"/>
        <v/>
      </c>
      <c r="CN126" s="1381" t="str">
        <f t="shared" si="347"/>
        <v/>
      </c>
      <c r="CO126" s="1381" t="str">
        <f t="shared" si="348"/>
        <v/>
      </c>
      <c r="CP126" s="1381" t="str">
        <f t="shared" si="349"/>
        <v/>
      </c>
      <c r="CQ126" s="1381" t="str">
        <f t="shared" si="350"/>
        <v/>
      </c>
      <c r="CR126" s="1381" t="str">
        <f t="shared" si="351"/>
        <v/>
      </c>
      <c r="CS126" s="1380" t="str">
        <f t="shared" si="352"/>
        <v/>
      </c>
      <c r="CT126" s="1383" t="str">
        <f t="shared" si="353"/>
        <v/>
      </c>
      <c r="CU126" s="553" t="str">
        <f t="shared" si="354"/>
        <v/>
      </c>
      <c r="CV126" s="554" t="str">
        <f t="shared" si="355"/>
        <v/>
      </c>
      <c r="CW126" s="555" t="str">
        <f t="shared" si="356"/>
        <v/>
      </c>
      <c r="CX126" s="555" t="str">
        <f t="shared" si="357"/>
        <v/>
      </c>
      <c r="CY126" s="555" t="str">
        <f t="shared" si="358"/>
        <v/>
      </c>
      <c r="CZ126" s="555" t="str">
        <f t="shared" si="359"/>
        <v/>
      </c>
      <c r="DA126" s="555" t="str">
        <f t="shared" si="360"/>
        <v/>
      </c>
      <c r="DB126" s="556" t="str">
        <f t="shared" si="361"/>
        <v/>
      </c>
      <c r="DC126" s="556" t="str">
        <f t="shared" si="362"/>
        <v/>
      </c>
      <c r="DD126" s="556" t="str">
        <f t="shared" si="363"/>
        <v/>
      </c>
      <c r="DE126" s="555" t="str">
        <f t="shared" si="364"/>
        <v/>
      </c>
      <c r="DF126" s="555" t="str">
        <f t="shared" si="365"/>
        <v/>
      </c>
      <c r="DG126" s="555" t="str">
        <f t="shared" si="366"/>
        <v/>
      </c>
      <c r="DH126" s="555" t="str">
        <f t="shared" si="367"/>
        <v/>
      </c>
      <c r="DI126" s="555" t="str">
        <f t="shared" si="368"/>
        <v/>
      </c>
      <c r="DJ126" s="554" t="str">
        <f t="shared" si="369"/>
        <v/>
      </c>
      <c r="DK126" s="553" t="str">
        <f t="shared" si="370"/>
        <v/>
      </c>
      <c r="DL126" s="658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7"/>
        <v>1</v>
      </c>
      <c r="CA127" s="602">
        <f t="shared" si="288"/>
        <v>1</v>
      </c>
      <c r="CB127" s="602">
        <f t="shared" si="289"/>
        <v>1</v>
      </c>
      <c r="CC127" s="602">
        <f t="shared" si="290"/>
        <v>1</v>
      </c>
      <c r="CD127" s="1379">
        <f t="shared" si="337"/>
        <v>1</v>
      </c>
      <c r="CE127" s="1380">
        <f t="shared" si="338"/>
        <v>1</v>
      </c>
      <c r="CF127" s="1381">
        <f t="shared" si="339"/>
        <v>1</v>
      </c>
      <c r="CG127" s="1381">
        <f t="shared" si="340"/>
        <v>1</v>
      </c>
      <c r="CH127" s="1381">
        <f t="shared" si="341"/>
        <v>1</v>
      </c>
      <c r="CI127" s="1381">
        <f t="shared" si="342"/>
        <v>1</v>
      </c>
      <c r="CJ127" s="1381">
        <f t="shared" si="343"/>
        <v>1</v>
      </c>
      <c r="CK127" s="1382">
        <f t="shared" si="344"/>
        <v>1</v>
      </c>
      <c r="CL127" s="1382">
        <f t="shared" si="345"/>
        <v>1</v>
      </c>
      <c r="CM127" s="1382">
        <f t="shared" si="346"/>
        <v>1</v>
      </c>
      <c r="CN127" s="1381">
        <f t="shared" si="347"/>
        <v>1</v>
      </c>
      <c r="CO127" s="1381">
        <f t="shared" si="348"/>
        <v>1</v>
      </c>
      <c r="CP127" s="1381">
        <f t="shared" si="349"/>
        <v>1</v>
      </c>
      <c r="CQ127" s="1381">
        <f t="shared" si="350"/>
        <v>1</v>
      </c>
      <c r="CR127" s="1381">
        <f t="shared" si="351"/>
        <v>1</v>
      </c>
      <c r="CS127" s="1380">
        <f t="shared" si="352"/>
        <v>1</v>
      </c>
      <c r="CT127" s="1383">
        <f t="shared" si="353"/>
        <v>1</v>
      </c>
      <c r="CU127" s="553">
        <f t="shared" si="354"/>
        <v>1</v>
      </c>
      <c r="CV127" s="554">
        <f t="shared" si="355"/>
        <v>1</v>
      </c>
      <c r="CW127" s="555">
        <f t="shared" si="356"/>
        <v>1</v>
      </c>
      <c r="CX127" s="555">
        <f t="shared" si="357"/>
        <v>1</v>
      </c>
      <c r="CY127" s="555">
        <f t="shared" si="358"/>
        <v>1</v>
      </c>
      <c r="CZ127" s="555">
        <f t="shared" si="359"/>
        <v>1</v>
      </c>
      <c r="DA127" s="555">
        <f t="shared" si="360"/>
        <v>1</v>
      </c>
      <c r="DB127" s="556">
        <f t="shared" si="361"/>
        <v>1</v>
      </c>
      <c r="DC127" s="556">
        <f t="shared" si="362"/>
        <v>1</v>
      </c>
      <c r="DD127" s="556">
        <f t="shared" si="363"/>
        <v>1</v>
      </c>
      <c r="DE127" s="555">
        <f t="shared" si="364"/>
        <v>1</v>
      </c>
      <c r="DF127" s="555">
        <f t="shared" si="365"/>
        <v>1</v>
      </c>
      <c r="DG127" s="555">
        <f t="shared" si="366"/>
        <v>1</v>
      </c>
      <c r="DH127" s="555">
        <f t="shared" si="367"/>
        <v>1</v>
      </c>
      <c r="DI127" s="555">
        <f t="shared" si="368"/>
        <v>1</v>
      </c>
      <c r="DJ127" s="554">
        <f t="shared" si="369"/>
        <v>1</v>
      </c>
      <c r="DK127" s="553">
        <f t="shared" si="370"/>
        <v>1</v>
      </c>
      <c r="DL127" s="658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7"/>
        <v/>
      </c>
      <c r="CA128" s="602" t="str">
        <f t="shared" si="288"/>
        <v/>
      </c>
      <c r="CB128" s="602" t="str">
        <f t="shared" si="289"/>
        <v/>
      </c>
      <c r="CC128" s="602" t="str">
        <f t="shared" si="290"/>
        <v/>
      </c>
      <c r="CD128" s="1379" t="str">
        <f t="shared" si="337"/>
        <v/>
      </c>
      <c r="CE128" s="1380" t="str">
        <f t="shared" si="338"/>
        <v/>
      </c>
      <c r="CF128" s="1381" t="str">
        <f t="shared" si="339"/>
        <v/>
      </c>
      <c r="CG128" s="1381" t="str">
        <f t="shared" si="340"/>
        <v/>
      </c>
      <c r="CH128" s="1381" t="str">
        <f t="shared" si="341"/>
        <v/>
      </c>
      <c r="CI128" s="1381" t="str">
        <f t="shared" si="342"/>
        <v/>
      </c>
      <c r="CJ128" s="1381" t="str">
        <f t="shared" si="343"/>
        <v/>
      </c>
      <c r="CK128" s="1382" t="str">
        <f t="shared" si="344"/>
        <v/>
      </c>
      <c r="CL128" s="1382" t="str">
        <f t="shared" si="345"/>
        <v/>
      </c>
      <c r="CM128" s="1382" t="str">
        <f t="shared" si="346"/>
        <v/>
      </c>
      <c r="CN128" s="1381" t="str">
        <f t="shared" si="347"/>
        <v/>
      </c>
      <c r="CO128" s="1381" t="str">
        <f t="shared" si="348"/>
        <v/>
      </c>
      <c r="CP128" s="1381" t="str">
        <f t="shared" si="349"/>
        <v/>
      </c>
      <c r="CQ128" s="1381" t="str">
        <f t="shared" si="350"/>
        <v/>
      </c>
      <c r="CR128" s="1381" t="str">
        <f t="shared" si="351"/>
        <v/>
      </c>
      <c r="CS128" s="1380" t="str">
        <f t="shared" si="352"/>
        <v/>
      </c>
      <c r="CT128" s="1383" t="str">
        <f t="shared" si="353"/>
        <v/>
      </c>
      <c r="CU128" s="553" t="str">
        <f t="shared" si="354"/>
        <v/>
      </c>
      <c r="CV128" s="554" t="str">
        <f t="shared" si="355"/>
        <v/>
      </c>
      <c r="CW128" s="555" t="str">
        <f t="shared" si="356"/>
        <v/>
      </c>
      <c r="CX128" s="555" t="str">
        <f t="shared" si="357"/>
        <v/>
      </c>
      <c r="CY128" s="555" t="str">
        <f t="shared" si="358"/>
        <v/>
      </c>
      <c r="CZ128" s="555" t="str">
        <f t="shared" si="359"/>
        <v/>
      </c>
      <c r="DA128" s="555" t="str">
        <f t="shared" si="360"/>
        <v/>
      </c>
      <c r="DB128" s="556" t="str">
        <f t="shared" si="361"/>
        <v/>
      </c>
      <c r="DC128" s="556" t="str">
        <f t="shared" si="362"/>
        <v/>
      </c>
      <c r="DD128" s="556" t="str">
        <f t="shared" si="363"/>
        <v/>
      </c>
      <c r="DE128" s="555" t="str">
        <f t="shared" si="364"/>
        <v/>
      </c>
      <c r="DF128" s="555" t="str">
        <f t="shared" si="365"/>
        <v/>
      </c>
      <c r="DG128" s="555" t="str">
        <f t="shared" si="366"/>
        <v/>
      </c>
      <c r="DH128" s="555" t="str">
        <f t="shared" si="367"/>
        <v/>
      </c>
      <c r="DI128" s="555" t="str">
        <f t="shared" si="368"/>
        <v/>
      </c>
      <c r="DJ128" s="554" t="str">
        <f t="shared" si="369"/>
        <v/>
      </c>
      <c r="DK128" s="553" t="str">
        <f t="shared" si="370"/>
        <v/>
      </c>
      <c r="DL128" s="658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7"/>
        <v/>
      </c>
      <c r="CA129" s="602" t="str">
        <f t="shared" si="288"/>
        <v/>
      </c>
      <c r="CB129" s="602" t="str">
        <f t="shared" si="289"/>
        <v/>
      </c>
      <c r="CC129" s="602" t="str">
        <f t="shared" si="290"/>
        <v/>
      </c>
      <c r="CD129" s="1379" t="str">
        <f t="shared" si="337"/>
        <v/>
      </c>
      <c r="CE129" s="1380" t="str">
        <f t="shared" si="338"/>
        <v/>
      </c>
      <c r="CF129" s="1381" t="str">
        <f t="shared" si="339"/>
        <v/>
      </c>
      <c r="CG129" s="1381" t="str">
        <f t="shared" si="340"/>
        <v/>
      </c>
      <c r="CH129" s="1381" t="str">
        <f t="shared" si="341"/>
        <v/>
      </c>
      <c r="CI129" s="1381" t="str">
        <f t="shared" si="342"/>
        <v/>
      </c>
      <c r="CJ129" s="1381" t="str">
        <f t="shared" si="343"/>
        <v/>
      </c>
      <c r="CK129" s="1382" t="str">
        <f t="shared" si="344"/>
        <v/>
      </c>
      <c r="CL129" s="1382" t="str">
        <f t="shared" si="345"/>
        <v/>
      </c>
      <c r="CM129" s="1382" t="str">
        <f t="shared" si="346"/>
        <v/>
      </c>
      <c r="CN129" s="1381" t="str">
        <f t="shared" si="347"/>
        <v/>
      </c>
      <c r="CO129" s="1381" t="str">
        <f t="shared" si="348"/>
        <v/>
      </c>
      <c r="CP129" s="1381" t="str">
        <f t="shared" si="349"/>
        <v/>
      </c>
      <c r="CQ129" s="1381" t="str">
        <f t="shared" si="350"/>
        <v/>
      </c>
      <c r="CR129" s="1381" t="str">
        <f t="shared" si="351"/>
        <v/>
      </c>
      <c r="CS129" s="1380" t="str">
        <f t="shared" si="352"/>
        <v/>
      </c>
      <c r="CT129" s="1383" t="str">
        <f t="shared" si="353"/>
        <v/>
      </c>
      <c r="CU129" s="553" t="str">
        <f t="shared" si="354"/>
        <v/>
      </c>
      <c r="CV129" s="554" t="str">
        <f t="shared" si="355"/>
        <v/>
      </c>
      <c r="CW129" s="555" t="str">
        <f t="shared" si="356"/>
        <v/>
      </c>
      <c r="CX129" s="555" t="str">
        <f t="shared" si="357"/>
        <v/>
      </c>
      <c r="CY129" s="555" t="str">
        <f t="shared" si="358"/>
        <v/>
      </c>
      <c r="CZ129" s="555" t="str">
        <f t="shared" si="359"/>
        <v/>
      </c>
      <c r="DA129" s="555" t="str">
        <f t="shared" si="360"/>
        <v/>
      </c>
      <c r="DB129" s="556" t="str">
        <f t="shared" si="361"/>
        <v/>
      </c>
      <c r="DC129" s="556" t="str">
        <f t="shared" si="362"/>
        <v/>
      </c>
      <c r="DD129" s="556" t="str">
        <f t="shared" si="363"/>
        <v/>
      </c>
      <c r="DE129" s="555" t="str">
        <f t="shared" si="364"/>
        <v/>
      </c>
      <c r="DF129" s="555" t="str">
        <f t="shared" si="365"/>
        <v/>
      </c>
      <c r="DG129" s="555" t="str">
        <f t="shared" si="366"/>
        <v/>
      </c>
      <c r="DH129" s="555" t="str">
        <f t="shared" si="367"/>
        <v/>
      </c>
      <c r="DI129" s="555" t="str">
        <f t="shared" si="368"/>
        <v/>
      </c>
      <c r="DJ129" s="554" t="str">
        <f t="shared" si="369"/>
        <v/>
      </c>
      <c r="DK129" s="553" t="str">
        <f t="shared" si="370"/>
        <v/>
      </c>
      <c r="DL129" s="658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7"/>
        <v>45</v>
      </c>
      <c r="CA130" s="602">
        <f t="shared" si="288"/>
        <v>45</v>
      </c>
      <c r="CB130" s="602">
        <f t="shared" si="289"/>
        <v>45</v>
      </c>
      <c r="CC130" s="602">
        <f t="shared" si="290"/>
        <v>45</v>
      </c>
      <c r="CD130" s="1379">
        <f t="shared" si="337"/>
        <v>45</v>
      </c>
      <c r="CE130" s="1380">
        <f t="shared" si="338"/>
        <v>45</v>
      </c>
      <c r="CF130" s="1381">
        <f t="shared" si="339"/>
        <v>45</v>
      </c>
      <c r="CG130" s="1381">
        <f t="shared" si="340"/>
        <v>45</v>
      </c>
      <c r="CH130" s="1381">
        <f t="shared" si="341"/>
        <v>45</v>
      </c>
      <c r="CI130" s="1381">
        <f t="shared" si="342"/>
        <v>45</v>
      </c>
      <c r="CJ130" s="1381">
        <f t="shared" si="343"/>
        <v>45</v>
      </c>
      <c r="CK130" s="1382">
        <f t="shared" si="344"/>
        <v>45</v>
      </c>
      <c r="CL130" s="1382">
        <f t="shared" si="345"/>
        <v>45</v>
      </c>
      <c r="CM130" s="1382">
        <f t="shared" si="346"/>
        <v>45</v>
      </c>
      <c r="CN130" s="1381">
        <f t="shared" si="347"/>
        <v>45</v>
      </c>
      <c r="CO130" s="1381">
        <f t="shared" si="348"/>
        <v>45</v>
      </c>
      <c r="CP130" s="1381">
        <f t="shared" si="349"/>
        <v>45</v>
      </c>
      <c r="CQ130" s="1381">
        <f t="shared" si="350"/>
        <v>45</v>
      </c>
      <c r="CR130" s="1381">
        <f t="shared" si="351"/>
        <v>45</v>
      </c>
      <c r="CS130" s="1380">
        <f t="shared" si="352"/>
        <v>45</v>
      </c>
      <c r="CT130" s="1383">
        <f t="shared" si="353"/>
        <v>45</v>
      </c>
      <c r="CU130" s="553">
        <f t="shared" si="354"/>
        <v>45</v>
      </c>
      <c r="CV130" s="554">
        <f t="shared" si="355"/>
        <v>45</v>
      </c>
      <c r="CW130" s="555">
        <f t="shared" si="356"/>
        <v>45</v>
      </c>
      <c r="CX130" s="555">
        <f t="shared" si="357"/>
        <v>45</v>
      </c>
      <c r="CY130" s="555">
        <f t="shared" si="358"/>
        <v>45</v>
      </c>
      <c r="CZ130" s="555">
        <f t="shared" si="359"/>
        <v>45</v>
      </c>
      <c r="DA130" s="555">
        <f t="shared" si="360"/>
        <v>45</v>
      </c>
      <c r="DB130" s="556">
        <f t="shared" si="361"/>
        <v>45</v>
      </c>
      <c r="DC130" s="556">
        <f t="shared" si="362"/>
        <v>45</v>
      </c>
      <c r="DD130" s="556">
        <f t="shared" si="363"/>
        <v>45</v>
      </c>
      <c r="DE130" s="555">
        <f t="shared" si="364"/>
        <v>45</v>
      </c>
      <c r="DF130" s="555">
        <f t="shared" si="365"/>
        <v>45</v>
      </c>
      <c r="DG130" s="555">
        <f t="shared" si="366"/>
        <v>45</v>
      </c>
      <c r="DH130" s="555">
        <f t="shared" si="367"/>
        <v>45</v>
      </c>
      <c r="DI130" s="555">
        <f t="shared" si="368"/>
        <v>45</v>
      </c>
      <c r="DJ130" s="554">
        <f t="shared" si="369"/>
        <v>45</v>
      </c>
      <c r="DK130" s="553">
        <f t="shared" si="370"/>
        <v>45</v>
      </c>
      <c r="DL130" s="658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7"/>
        <v/>
      </c>
      <c r="CA131" s="602" t="str">
        <f t="shared" si="288"/>
        <v/>
      </c>
      <c r="CB131" s="602" t="str">
        <f t="shared" si="289"/>
        <v/>
      </c>
      <c r="CC131" s="602" t="str">
        <f t="shared" si="290"/>
        <v/>
      </c>
      <c r="CD131" s="1379" t="str">
        <f t="shared" si="337"/>
        <v/>
      </c>
      <c r="CE131" s="1380" t="str">
        <f t="shared" si="338"/>
        <v/>
      </c>
      <c r="CF131" s="1381" t="str">
        <f t="shared" si="339"/>
        <v/>
      </c>
      <c r="CG131" s="1381" t="str">
        <f t="shared" si="340"/>
        <v/>
      </c>
      <c r="CH131" s="1381" t="str">
        <f t="shared" si="341"/>
        <v/>
      </c>
      <c r="CI131" s="1381" t="str">
        <f t="shared" si="342"/>
        <v/>
      </c>
      <c r="CJ131" s="1381" t="str">
        <f t="shared" si="343"/>
        <v/>
      </c>
      <c r="CK131" s="1382" t="str">
        <f t="shared" si="344"/>
        <v/>
      </c>
      <c r="CL131" s="1382" t="str">
        <f t="shared" si="345"/>
        <v/>
      </c>
      <c r="CM131" s="1382" t="str">
        <f t="shared" si="346"/>
        <v/>
      </c>
      <c r="CN131" s="1381" t="str">
        <f t="shared" si="347"/>
        <v/>
      </c>
      <c r="CO131" s="1381" t="str">
        <f t="shared" si="348"/>
        <v/>
      </c>
      <c r="CP131" s="1381" t="str">
        <f t="shared" si="349"/>
        <v/>
      </c>
      <c r="CQ131" s="1381" t="str">
        <f t="shared" si="350"/>
        <v/>
      </c>
      <c r="CR131" s="1381" t="str">
        <f t="shared" si="351"/>
        <v/>
      </c>
      <c r="CS131" s="1380" t="str">
        <f t="shared" si="352"/>
        <v/>
      </c>
      <c r="CT131" s="1383" t="str">
        <f t="shared" si="353"/>
        <v/>
      </c>
      <c r="CU131" s="553" t="str">
        <f t="shared" si="354"/>
        <v/>
      </c>
      <c r="CV131" s="554" t="str">
        <f t="shared" si="355"/>
        <v/>
      </c>
      <c r="CW131" s="555" t="str">
        <f t="shared" si="356"/>
        <v/>
      </c>
      <c r="CX131" s="555" t="str">
        <f t="shared" si="357"/>
        <v/>
      </c>
      <c r="CY131" s="555" t="str">
        <f t="shared" si="358"/>
        <v/>
      </c>
      <c r="CZ131" s="555" t="str">
        <f t="shared" si="359"/>
        <v/>
      </c>
      <c r="DA131" s="555" t="str">
        <f t="shared" si="360"/>
        <v/>
      </c>
      <c r="DB131" s="556" t="str">
        <f t="shared" si="361"/>
        <v/>
      </c>
      <c r="DC131" s="556" t="str">
        <f t="shared" si="362"/>
        <v/>
      </c>
      <c r="DD131" s="556" t="str">
        <f t="shared" si="363"/>
        <v/>
      </c>
      <c r="DE131" s="555" t="str">
        <f t="shared" si="364"/>
        <v/>
      </c>
      <c r="DF131" s="555" t="str">
        <f t="shared" si="365"/>
        <v/>
      </c>
      <c r="DG131" s="555" t="str">
        <f t="shared" si="366"/>
        <v/>
      </c>
      <c r="DH131" s="555" t="str">
        <f t="shared" si="367"/>
        <v/>
      </c>
      <c r="DI131" s="555" t="str">
        <f t="shared" si="368"/>
        <v/>
      </c>
      <c r="DJ131" s="554" t="str">
        <f t="shared" si="369"/>
        <v/>
      </c>
      <c r="DK131" s="553" t="str">
        <f t="shared" si="370"/>
        <v/>
      </c>
      <c r="DL131" s="658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3">IF(B131="","",IF(B129="",B120*B130*B131,B129*B130*B131))</f>
        <v/>
      </c>
      <c r="C132" s="611" t="str">
        <f t="shared" si="383"/>
        <v/>
      </c>
      <c r="D132" s="611" t="str">
        <f t="shared" si="383"/>
        <v/>
      </c>
      <c r="E132" s="611" t="str">
        <f t="shared" si="383"/>
        <v/>
      </c>
      <c r="F132" s="611" t="str">
        <f t="shared" si="383"/>
        <v/>
      </c>
      <c r="G132" s="611" t="str">
        <f t="shared" si="383"/>
        <v/>
      </c>
      <c r="H132" s="611" t="str">
        <f t="shared" si="383"/>
        <v/>
      </c>
      <c r="I132" s="611" t="str">
        <f t="shared" si="383"/>
        <v/>
      </c>
      <c r="J132" s="611" t="str">
        <f t="shared" si="383"/>
        <v/>
      </c>
      <c r="K132" s="611" t="str">
        <f t="shared" si="383"/>
        <v/>
      </c>
      <c r="L132" s="611" t="str">
        <f t="shared" si="383"/>
        <v/>
      </c>
      <c r="M132" s="611" t="str">
        <f t="shared" si="383"/>
        <v/>
      </c>
      <c r="N132" s="611" t="str">
        <f t="shared" si="383"/>
        <v/>
      </c>
      <c r="O132" s="611" t="str">
        <f t="shared" si="383"/>
        <v/>
      </c>
      <c r="P132" s="611" t="str">
        <f t="shared" si="383"/>
        <v/>
      </c>
      <c r="Q132" s="611" t="str">
        <f t="shared" si="383"/>
        <v/>
      </c>
      <c r="R132" s="611" t="str">
        <f t="shared" si="383"/>
        <v/>
      </c>
      <c r="S132" s="626"/>
      <c r="T132" s="611" t="str">
        <f t="shared" ref="T132:AJ132" si="384">IF(T131="","",IF(T129="",T120*T130*T131,T129*T130*T131))</f>
        <v/>
      </c>
      <c r="U132" s="611" t="str">
        <f t="shared" si="384"/>
        <v/>
      </c>
      <c r="V132" s="611" t="str">
        <f t="shared" si="384"/>
        <v/>
      </c>
      <c r="W132" s="611" t="str">
        <f t="shared" si="384"/>
        <v/>
      </c>
      <c r="X132" s="611" t="str">
        <f t="shared" si="384"/>
        <v/>
      </c>
      <c r="Y132" s="611" t="str">
        <f t="shared" si="384"/>
        <v/>
      </c>
      <c r="Z132" s="611" t="str">
        <f t="shared" si="384"/>
        <v/>
      </c>
      <c r="AA132" s="611" t="str">
        <f t="shared" si="384"/>
        <v/>
      </c>
      <c r="AB132" s="611" t="str">
        <f t="shared" si="384"/>
        <v/>
      </c>
      <c r="AC132" s="611" t="str">
        <f t="shared" si="384"/>
        <v/>
      </c>
      <c r="AD132" s="611" t="str">
        <f t="shared" si="384"/>
        <v/>
      </c>
      <c r="AE132" s="611" t="str">
        <f t="shared" si="384"/>
        <v/>
      </c>
      <c r="AF132" s="611" t="str">
        <f t="shared" si="384"/>
        <v/>
      </c>
      <c r="AG132" s="611" t="str">
        <f t="shared" si="384"/>
        <v/>
      </c>
      <c r="AH132" s="611" t="str">
        <f t="shared" si="384"/>
        <v/>
      </c>
      <c r="AI132" s="611" t="str">
        <f t="shared" si="384"/>
        <v/>
      </c>
      <c r="AJ132" s="611" t="str">
        <f t="shared" si="384"/>
        <v/>
      </c>
      <c r="AK132" s="626"/>
      <c r="AL132" s="611" t="str">
        <f t="shared" ref="AL132:BB132" si="385">IF(AL131="","",IF(AL129="",AL120*AL130*AL131,AL129*AL130*AL131))</f>
        <v/>
      </c>
      <c r="AM132" s="611" t="str">
        <f t="shared" si="385"/>
        <v/>
      </c>
      <c r="AN132" s="611" t="str">
        <f t="shared" si="385"/>
        <v/>
      </c>
      <c r="AO132" s="611" t="str">
        <f t="shared" si="385"/>
        <v/>
      </c>
      <c r="AP132" s="611" t="str">
        <f t="shared" si="385"/>
        <v/>
      </c>
      <c r="AQ132" s="611" t="str">
        <f t="shared" si="385"/>
        <v/>
      </c>
      <c r="AR132" s="611" t="str">
        <f t="shared" si="385"/>
        <v/>
      </c>
      <c r="AS132" s="611" t="str">
        <f t="shared" si="385"/>
        <v/>
      </c>
      <c r="AT132" s="611" t="str">
        <f t="shared" si="385"/>
        <v/>
      </c>
      <c r="AU132" s="611" t="str">
        <f t="shared" si="385"/>
        <v/>
      </c>
      <c r="AV132" s="611" t="str">
        <f t="shared" si="385"/>
        <v/>
      </c>
      <c r="AW132" s="611" t="str">
        <f t="shared" si="385"/>
        <v/>
      </c>
      <c r="AX132" s="611" t="str">
        <f t="shared" si="385"/>
        <v/>
      </c>
      <c r="AY132" s="611" t="str">
        <f t="shared" si="385"/>
        <v/>
      </c>
      <c r="AZ132" s="611" t="str">
        <f t="shared" si="385"/>
        <v/>
      </c>
      <c r="BA132" s="611" t="str">
        <f t="shared" si="385"/>
        <v/>
      </c>
      <c r="BB132" s="611" t="str">
        <f t="shared" si="385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6">IF(BF131="","",IF(BF129="",BF120*BF130*BF131,BF129*BF130*BF131))</f>
        <v/>
      </c>
      <c r="BG132" s="611" t="str">
        <f t="shared" si="386"/>
        <v/>
      </c>
      <c r="BH132" s="611" t="str">
        <f t="shared" si="386"/>
        <v/>
      </c>
      <c r="BI132" s="611" t="str">
        <f t="shared" si="386"/>
        <v/>
      </c>
      <c r="BJ132" s="611" t="str">
        <f t="shared" si="386"/>
        <v/>
      </c>
      <c r="BK132" s="611" t="str">
        <f t="shared" si="386"/>
        <v/>
      </c>
      <c r="BL132" s="611" t="str">
        <f t="shared" si="386"/>
        <v/>
      </c>
      <c r="BM132" s="611" t="str">
        <f t="shared" si="386"/>
        <v/>
      </c>
      <c r="BN132" s="611" t="str">
        <f t="shared" si="386"/>
        <v/>
      </c>
      <c r="BO132" s="611" t="str">
        <f t="shared" si="386"/>
        <v/>
      </c>
      <c r="BP132" s="611" t="str">
        <f t="shared" si="386"/>
        <v/>
      </c>
      <c r="BQ132" s="611" t="str">
        <f t="shared" si="386"/>
        <v/>
      </c>
      <c r="BR132" s="611" t="str">
        <f t="shared" si="386"/>
        <v/>
      </c>
      <c r="BS132" s="611" t="str">
        <f t="shared" si="386"/>
        <v/>
      </c>
      <c r="BT132" s="611" t="str">
        <f t="shared" si="386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7"/>
        <v/>
      </c>
      <c r="CA132" s="602" t="str">
        <f t="shared" si="288"/>
        <v/>
      </c>
      <c r="CB132" s="602" t="str">
        <f t="shared" si="289"/>
        <v/>
      </c>
      <c r="CC132" s="602" t="str">
        <f t="shared" si="290"/>
        <v/>
      </c>
      <c r="CD132" s="1379" t="str">
        <f t="shared" si="337"/>
        <v/>
      </c>
      <c r="CE132" s="1380" t="str">
        <f t="shared" si="338"/>
        <v/>
      </c>
      <c r="CF132" s="1381" t="str">
        <f t="shared" si="339"/>
        <v/>
      </c>
      <c r="CG132" s="1381" t="str">
        <f t="shared" si="340"/>
        <v/>
      </c>
      <c r="CH132" s="1381" t="str">
        <f t="shared" si="341"/>
        <v/>
      </c>
      <c r="CI132" s="1381" t="str">
        <f t="shared" si="342"/>
        <v/>
      </c>
      <c r="CJ132" s="1381" t="str">
        <f t="shared" si="343"/>
        <v/>
      </c>
      <c r="CK132" s="1382" t="str">
        <f t="shared" si="344"/>
        <v/>
      </c>
      <c r="CL132" s="1382" t="str">
        <f t="shared" si="345"/>
        <v/>
      </c>
      <c r="CM132" s="1382" t="str">
        <f t="shared" si="346"/>
        <v/>
      </c>
      <c r="CN132" s="1381" t="str">
        <f t="shared" si="347"/>
        <v/>
      </c>
      <c r="CO132" s="1381" t="str">
        <f t="shared" si="348"/>
        <v/>
      </c>
      <c r="CP132" s="1381" t="str">
        <f t="shared" si="349"/>
        <v/>
      </c>
      <c r="CQ132" s="1381" t="str">
        <f t="shared" si="350"/>
        <v/>
      </c>
      <c r="CR132" s="1381" t="str">
        <f t="shared" si="351"/>
        <v/>
      </c>
      <c r="CS132" s="1380" t="str">
        <f t="shared" si="352"/>
        <v/>
      </c>
      <c r="CT132" s="1383" t="str">
        <f t="shared" si="353"/>
        <v/>
      </c>
      <c r="CU132" s="553" t="str">
        <f t="shared" si="354"/>
        <v/>
      </c>
      <c r="CV132" s="554" t="str">
        <f t="shared" si="355"/>
        <v/>
      </c>
      <c r="CW132" s="555" t="str">
        <f t="shared" si="356"/>
        <v/>
      </c>
      <c r="CX132" s="555" t="str">
        <f t="shared" si="357"/>
        <v/>
      </c>
      <c r="CY132" s="555" t="str">
        <f t="shared" si="358"/>
        <v/>
      </c>
      <c r="CZ132" s="555" t="str">
        <f t="shared" si="359"/>
        <v/>
      </c>
      <c r="DA132" s="555" t="str">
        <f t="shared" si="360"/>
        <v/>
      </c>
      <c r="DB132" s="556" t="str">
        <f t="shared" si="361"/>
        <v/>
      </c>
      <c r="DC132" s="556" t="str">
        <f t="shared" si="362"/>
        <v/>
      </c>
      <c r="DD132" s="556" t="str">
        <f t="shared" si="363"/>
        <v/>
      </c>
      <c r="DE132" s="555" t="str">
        <f t="shared" si="364"/>
        <v/>
      </c>
      <c r="DF132" s="555" t="str">
        <f t="shared" si="365"/>
        <v/>
      </c>
      <c r="DG132" s="555" t="str">
        <f t="shared" si="366"/>
        <v/>
      </c>
      <c r="DH132" s="555" t="str">
        <f t="shared" si="367"/>
        <v/>
      </c>
      <c r="DI132" s="555" t="str">
        <f t="shared" si="368"/>
        <v/>
      </c>
      <c r="DJ132" s="554" t="str">
        <f t="shared" si="369"/>
        <v/>
      </c>
      <c r="DK132" s="553" t="str">
        <f t="shared" si="370"/>
        <v/>
      </c>
      <c r="DL132" s="658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7"/>
        <v/>
      </c>
      <c r="CA133" s="602" t="str">
        <f t="shared" si="288"/>
        <v/>
      </c>
      <c r="CB133" s="602" t="str">
        <f t="shared" si="289"/>
        <v/>
      </c>
      <c r="CC133" s="602" t="str">
        <f t="shared" si="290"/>
        <v/>
      </c>
      <c r="CD133" s="1379" t="str">
        <f t="shared" si="337"/>
        <v/>
      </c>
      <c r="CE133" s="1380" t="str">
        <f t="shared" si="338"/>
        <v/>
      </c>
      <c r="CF133" s="1381" t="str">
        <f t="shared" si="339"/>
        <v/>
      </c>
      <c r="CG133" s="1381" t="str">
        <f t="shared" si="340"/>
        <v/>
      </c>
      <c r="CH133" s="1381" t="str">
        <f t="shared" si="341"/>
        <v/>
      </c>
      <c r="CI133" s="1381" t="str">
        <f t="shared" si="342"/>
        <v/>
      </c>
      <c r="CJ133" s="1381" t="str">
        <f t="shared" si="343"/>
        <v/>
      </c>
      <c r="CK133" s="1382" t="str">
        <f t="shared" si="344"/>
        <v/>
      </c>
      <c r="CL133" s="1382" t="str">
        <f t="shared" si="345"/>
        <v/>
      </c>
      <c r="CM133" s="1382" t="str">
        <f t="shared" si="346"/>
        <v/>
      </c>
      <c r="CN133" s="1381" t="str">
        <f t="shared" si="347"/>
        <v/>
      </c>
      <c r="CO133" s="1381" t="str">
        <f t="shared" si="348"/>
        <v/>
      </c>
      <c r="CP133" s="1381" t="str">
        <f t="shared" si="349"/>
        <v/>
      </c>
      <c r="CQ133" s="1381" t="str">
        <f t="shared" si="350"/>
        <v/>
      </c>
      <c r="CR133" s="1381" t="str">
        <f t="shared" si="351"/>
        <v/>
      </c>
      <c r="CS133" s="1380" t="str">
        <f t="shared" si="352"/>
        <v/>
      </c>
      <c r="CT133" s="1383" t="str">
        <f t="shared" si="353"/>
        <v/>
      </c>
      <c r="CU133" s="553" t="str">
        <f t="shared" si="354"/>
        <v/>
      </c>
      <c r="CV133" s="554" t="str">
        <f t="shared" si="355"/>
        <v/>
      </c>
      <c r="CW133" s="555" t="str">
        <f t="shared" si="356"/>
        <v/>
      </c>
      <c r="CX133" s="555" t="str">
        <f t="shared" si="357"/>
        <v/>
      </c>
      <c r="CY133" s="555" t="str">
        <f t="shared" si="358"/>
        <v/>
      </c>
      <c r="CZ133" s="555" t="str">
        <f t="shared" si="359"/>
        <v/>
      </c>
      <c r="DA133" s="555" t="str">
        <f t="shared" si="360"/>
        <v/>
      </c>
      <c r="DB133" s="556" t="str">
        <f t="shared" si="361"/>
        <v/>
      </c>
      <c r="DC133" s="556" t="str">
        <f t="shared" si="362"/>
        <v/>
      </c>
      <c r="DD133" s="556" t="str">
        <f t="shared" si="363"/>
        <v/>
      </c>
      <c r="DE133" s="555" t="str">
        <f t="shared" si="364"/>
        <v/>
      </c>
      <c r="DF133" s="555" t="str">
        <f t="shared" si="365"/>
        <v/>
      </c>
      <c r="DG133" s="555" t="str">
        <f t="shared" si="366"/>
        <v/>
      </c>
      <c r="DH133" s="555" t="str">
        <f t="shared" si="367"/>
        <v/>
      </c>
      <c r="DI133" s="555" t="str">
        <f t="shared" si="368"/>
        <v/>
      </c>
      <c r="DJ133" s="554" t="str">
        <f t="shared" si="369"/>
        <v/>
      </c>
      <c r="DK133" s="553" t="str">
        <f t="shared" si="370"/>
        <v/>
      </c>
      <c r="DL133" s="658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7"/>
        <v/>
      </c>
      <c r="CA134" s="602" t="str">
        <f t="shared" si="288"/>
        <v/>
      </c>
      <c r="CB134" s="602" t="str">
        <f t="shared" si="289"/>
        <v/>
      </c>
      <c r="CC134" s="602" t="str">
        <f t="shared" si="290"/>
        <v/>
      </c>
      <c r="CD134" s="1379" t="str">
        <f t="shared" si="337"/>
        <v/>
      </c>
      <c r="CE134" s="1380" t="str">
        <f t="shared" si="338"/>
        <v/>
      </c>
      <c r="CF134" s="1381" t="str">
        <f t="shared" si="339"/>
        <v/>
      </c>
      <c r="CG134" s="1381" t="str">
        <f t="shared" si="340"/>
        <v/>
      </c>
      <c r="CH134" s="1381" t="str">
        <f t="shared" si="341"/>
        <v/>
      </c>
      <c r="CI134" s="1381" t="str">
        <f t="shared" si="342"/>
        <v/>
      </c>
      <c r="CJ134" s="1381" t="str">
        <f t="shared" si="343"/>
        <v/>
      </c>
      <c r="CK134" s="1382" t="str">
        <f t="shared" si="344"/>
        <v/>
      </c>
      <c r="CL134" s="1382" t="str">
        <f t="shared" si="345"/>
        <v/>
      </c>
      <c r="CM134" s="1382" t="str">
        <f t="shared" si="346"/>
        <v/>
      </c>
      <c r="CN134" s="1381" t="str">
        <f t="shared" si="347"/>
        <v/>
      </c>
      <c r="CO134" s="1381" t="str">
        <f t="shared" si="348"/>
        <v/>
      </c>
      <c r="CP134" s="1381" t="str">
        <f t="shared" si="349"/>
        <v/>
      </c>
      <c r="CQ134" s="1381" t="str">
        <f t="shared" si="350"/>
        <v/>
      </c>
      <c r="CR134" s="1381" t="str">
        <f t="shared" si="351"/>
        <v/>
      </c>
      <c r="CS134" s="1380" t="str">
        <f t="shared" si="352"/>
        <v/>
      </c>
      <c r="CT134" s="1383" t="str">
        <f t="shared" si="353"/>
        <v/>
      </c>
      <c r="CU134" s="553" t="str">
        <f t="shared" si="354"/>
        <v/>
      </c>
      <c r="CV134" s="554" t="str">
        <f t="shared" si="355"/>
        <v/>
      </c>
      <c r="CW134" s="555" t="str">
        <f t="shared" si="356"/>
        <v/>
      </c>
      <c r="CX134" s="555" t="str">
        <f t="shared" si="357"/>
        <v/>
      </c>
      <c r="CY134" s="555" t="str">
        <f t="shared" si="358"/>
        <v/>
      </c>
      <c r="CZ134" s="555" t="str">
        <f t="shared" si="359"/>
        <v/>
      </c>
      <c r="DA134" s="555" t="str">
        <f t="shared" si="360"/>
        <v/>
      </c>
      <c r="DB134" s="556" t="str">
        <f t="shared" si="361"/>
        <v/>
      </c>
      <c r="DC134" s="556" t="str">
        <f t="shared" si="362"/>
        <v/>
      </c>
      <c r="DD134" s="556" t="str">
        <f t="shared" si="363"/>
        <v/>
      </c>
      <c r="DE134" s="555" t="str">
        <f t="shared" si="364"/>
        <v/>
      </c>
      <c r="DF134" s="555" t="str">
        <f t="shared" si="365"/>
        <v/>
      </c>
      <c r="DG134" s="555" t="str">
        <f t="shared" si="366"/>
        <v/>
      </c>
      <c r="DH134" s="555" t="str">
        <f t="shared" si="367"/>
        <v/>
      </c>
      <c r="DI134" s="555" t="str">
        <f t="shared" si="368"/>
        <v/>
      </c>
      <c r="DJ134" s="554" t="str">
        <f t="shared" si="369"/>
        <v/>
      </c>
      <c r="DK134" s="553" t="str">
        <f t="shared" si="370"/>
        <v/>
      </c>
      <c r="DL134" s="658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7">IF(B133="","",B133*B134)</f>
        <v/>
      </c>
      <c r="C135" s="611" t="str">
        <f t="shared" si="387"/>
        <v/>
      </c>
      <c r="D135" s="611" t="str">
        <f t="shared" si="387"/>
        <v/>
      </c>
      <c r="E135" s="611" t="str">
        <f t="shared" si="387"/>
        <v/>
      </c>
      <c r="F135" s="611" t="str">
        <f t="shared" si="387"/>
        <v/>
      </c>
      <c r="G135" s="611" t="str">
        <f t="shared" si="387"/>
        <v/>
      </c>
      <c r="H135" s="611" t="str">
        <f t="shared" si="387"/>
        <v/>
      </c>
      <c r="I135" s="611" t="str">
        <f t="shared" si="387"/>
        <v/>
      </c>
      <c r="J135" s="611" t="str">
        <f t="shared" si="387"/>
        <v/>
      </c>
      <c r="K135" s="611" t="str">
        <f t="shared" si="387"/>
        <v/>
      </c>
      <c r="L135" s="611" t="str">
        <f t="shared" si="387"/>
        <v/>
      </c>
      <c r="M135" s="611" t="str">
        <f t="shared" si="387"/>
        <v/>
      </c>
      <c r="N135" s="611" t="str">
        <f t="shared" si="387"/>
        <v/>
      </c>
      <c r="O135" s="611" t="str">
        <f t="shared" si="387"/>
        <v/>
      </c>
      <c r="P135" s="611" t="str">
        <f t="shared" si="387"/>
        <v/>
      </c>
      <c r="Q135" s="611" t="str">
        <f t="shared" si="387"/>
        <v/>
      </c>
      <c r="R135" s="611" t="str">
        <f t="shared" si="387"/>
        <v/>
      </c>
      <c r="S135" s="633"/>
      <c r="T135" s="611" t="str">
        <f t="shared" ref="T135:AJ135" si="388">IF(T133="","",T133*T134)</f>
        <v/>
      </c>
      <c r="U135" s="611" t="str">
        <f t="shared" si="388"/>
        <v/>
      </c>
      <c r="V135" s="611" t="str">
        <f t="shared" si="388"/>
        <v/>
      </c>
      <c r="W135" s="611" t="str">
        <f t="shared" si="388"/>
        <v/>
      </c>
      <c r="X135" s="611" t="str">
        <f t="shared" si="388"/>
        <v/>
      </c>
      <c r="Y135" s="611" t="str">
        <f t="shared" si="388"/>
        <v/>
      </c>
      <c r="Z135" s="611" t="str">
        <f t="shared" si="388"/>
        <v/>
      </c>
      <c r="AA135" s="611" t="str">
        <f t="shared" si="388"/>
        <v/>
      </c>
      <c r="AB135" s="611" t="str">
        <f t="shared" si="388"/>
        <v/>
      </c>
      <c r="AC135" s="611" t="str">
        <f t="shared" si="388"/>
        <v/>
      </c>
      <c r="AD135" s="611" t="str">
        <f t="shared" si="388"/>
        <v/>
      </c>
      <c r="AE135" s="611" t="str">
        <f t="shared" si="388"/>
        <v/>
      </c>
      <c r="AF135" s="611" t="str">
        <f t="shared" si="388"/>
        <v/>
      </c>
      <c r="AG135" s="611" t="str">
        <f t="shared" si="388"/>
        <v/>
      </c>
      <c r="AH135" s="611" t="str">
        <f t="shared" si="388"/>
        <v/>
      </c>
      <c r="AI135" s="611" t="str">
        <f t="shared" si="388"/>
        <v/>
      </c>
      <c r="AJ135" s="611" t="str">
        <f t="shared" si="388"/>
        <v/>
      </c>
      <c r="AK135" s="633"/>
      <c r="AL135" s="611" t="str">
        <f t="shared" ref="AL135:BB135" si="389">IF(AL133="","",AL133*AL134)</f>
        <v/>
      </c>
      <c r="AM135" s="611" t="str">
        <f t="shared" si="389"/>
        <v/>
      </c>
      <c r="AN135" s="611" t="str">
        <f t="shared" si="389"/>
        <v/>
      </c>
      <c r="AO135" s="611" t="str">
        <f t="shared" si="389"/>
        <v/>
      </c>
      <c r="AP135" s="611" t="str">
        <f t="shared" si="389"/>
        <v/>
      </c>
      <c r="AQ135" s="611" t="str">
        <f t="shared" si="389"/>
        <v/>
      </c>
      <c r="AR135" s="611" t="str">
        <f t="shared" si="389"/>
        <v/>
      </c>
      <c r="AS135" s="611" t="str">
        <f t="shared" si="389"/>
        <v/>
      </c>
      <c r="AT135" s="611" t="str">
        <f t="shared" si="389"/>
        <v/>
      </c>
      <c r="AU135" s="611" t="str">
        <f t="shared" si="389"/>
        <v/>
      </c>
      <c r="AV135" s="611" t="str">
        <f t="shared" si="389"/>
        <v/>
      </c>
      <c r="AW135" s="611" t="str">
        <f t="shared" si="389"/>
        <v/>
      </c>
      <c r="AX135" s="611" t="str">
        <f t="shared" si="389"/>
        <v/>
      </c>
      <c r="AY135" s="611" t="str">
        <f t="shared" si="389"/>
        <v/>
      </c>
      <c r="AZ135" s="611" t="str">
        <f t="shared" si="389"/>
        <v/>
      </c>
      <c r="BA135" s="611" t="str">
        <f t="shared" si="389"/>
        <v/>
      </c>
      <c r="BB135" s="611" t="str">
        <f t="shared" si="389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90">IF(BF133="","",BF133*BF134)</f>
        <v/>
      </c>
      <c r="BG135" s="611" t="str">
        <f t="shared" si="390"/>
        <v/>
      </c>
      <c r="BH135" s="611" t="str">
        <f t="shared" si="390"/>
        <v/>
      </c>
      <c r="BI135" s="611" t="str">
        <f t="shared" si="390"/>
        <v/>
      </c>
      <c r="BJ135" s="611" t="str">
        <f t="shared" si="390"/>
        <v/>
      </c>
      <c r="BK135" s="611" t="str">
        <f t="shared" si="390"/>
        <v/>
      </c>
      <c r="BL135" s="611" t="str">
        <f t="shared" si="390"/>
        <v/>
      </c>
      <c r="BM135" s="611" t="str">
        <f t="shared" si="390"/>
        <v/>
      </c>
      <c r="BN135" s="611" t="str">
        <f t="shared" si="390"/>
        <v/>
      </c>
      <c r="BO135" s="611" t="str">
        <f t="shared" si="390"/>
        <v/>
      </c>
      <c r="BP135" s="611" t="str">
        <f t="shared" si="390"/>
        <v/>
      </c>
      <c r="BQ135" s="611" t="str">
        <f t="shared" si="390"/>
        <v/>
      </c>
      <c r="BR135" s="611" t="str">
        <f t="shared" si="390"/>
        <v/>
      </c>
      <c r="BS135" s="611" t="str">
        <f t="shared" si="390"/>
        <v/>
      </c>
      <c r="BT135" s="611" t="str">
        <f t="shared" si="390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7"/>
        <v/>
      </c>
      <c r="CA135" s="602" t="str">
        <f t="shared" si="288"/>
        <v/>
      </c>
      <c r="CB135" s="602" t="str">
        <f t="shared" si="289"/>
        <v/>
      </c>
      <c r="CC135" s="602" t="str">
        <f t="shared" si="290"/>
        <v/>
      </c>
      <c r="CD135" s="1379" t="str">
        <f t="shared" si="337"/>
        <v/>
      </c>
      <c r="CE135" s="1380" t="str">
        <f t="shared" si="338"/>
        <v/>
      </c>
      <c r="CF135" s="1381" t="str">
        <f t="shared" si="339"/>
        <v/>
      </c>
      <c r="CG135" s="1381" t="str">
        <f t="shared" si="340"/>
        <v/>
      </c>
      <c r="CH135" s="1381" t="str">
        <f t="shared" si="341"/>
        <v/>
      </c>
      <c r="CI135" s="1381" t="str">
        <f t="shared" si="342"/>
        <v/>
      </c>
      <c r="CJ135" s="1381" t="str">
        <f t="shared" si="343"/>
        <v/>
      </c>
      <c r="CK135" s="1382" t="str">
        <f t="shared" si="344"/>
        <v/>
      </c>
      <c r="CL135" s="1382" t="str">
        <f t="shared" si="345"/>
        <v/>
      </c>
      <c r="CM135" s="1382" t="str">
        <f t="shared" si="346"/>
        <v/>
      </c>
      <c r="CN135" s="1381" t="str">
        <f t="shared" si="347"/>
        <v/>
      </c>
      <c r="CO135" s="1381" t="str">
        <f t="shared" si="348"/>
        <v/>
      </c>
      <c r="CP135" s="1381" t="str">
        <f t="shared" si="349"/>
        <v/>
      </c>
      <c r="CQ135" s="1381" t="str">
        <f t="shared" si="350"/>
        <v/>
      </c>
      <c r="CR135" s="1381" t="str">
        <f t="shared" si="351"/>
        <v/>
      </c>
      <c r="CS135" s="1380" t="str">
        <f t="shared" si="352"/>
        <v/>
      </c>
      <c r="CT135" s="1383" t="str">
        <f t="shared" si="353"/>
        <v/>
      </c>
      <c r="CU135" s="553" t="str">
        <f t="shared" si="354"/>
        <v/>
      </c>
      <c r="CV135" s="554" t="str">
        <f t="shared" si="355"/>
        <v/>
      </c>
      <c r="CW135" s="555" t="str">
        <f t="shared" si="356"/>
        <v/>
      </c>
      <c r="CX135" s="555" t="str">
        <f t="shared" si="357"/>
        <v/>
      </c>
      <c r="CY135" s="555" t="str">
        <f t="shared" si="358"/>
        <v/>
      </c>
      <c r="CZ135" s="555" t="str">
        <f t="shared" si="359"/>
        <v/>
      </c>
      <c r="DA135" s="555" t="str">
        <f t="shared" si="360"/>
        <v/>
      </c>
      <c r="DB135" s="556" t="str">
        <f t="shared" si="361"/>
        <v/>
      </c>
      <c r="DC135" s="556" t="str">
        <f t="shared" si="362"/>
        <v/>
      </c>
      <c r="DD135" s="556" t="str">
        <f t="shared" si="363"/>
        <v/>
      </c>
      <c r="DE135" s="555" t="str">
        <f t="shared" si="364"/>
        <v/>
      </c>
      <c r="DF135" s="555" t="str">
        <f t="shared" si="365"/>
        <v/>
      </c>
      <c r="DG135" s="555" t="str">
        <f t="shared" si="366"/>
        <v/>
      </c>
      <c r="DH135" s="555" t="str">
        <f t="shared" si="367"/>
        <v/>
      </c>
      <c r="DI135" s="555" t="str">
        <f t="shared" si="368"/>
        <v/>
      </c>
      <c r="DJ135" s="554" t="str">
        <f t="shared" si="369"/>
        <v/>
      </c>
      <c r="DK135" s="553" t="str">
        <f t="shared" si="370"/>
        <v/>
      </c>
      <c r="DL135" s="658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7"/>
        <v>1</v>
      </c>
      <c r="CA136" s="602">
        <f t="shared" si="288"/>
        <v>1</v>
      </c>
      <c r="CB136" s="602">
        <f t="shared" si="289"/>
        <v>1</v>
      </c>
      <c r="CC136" s="602">
        <f t="shared" si="290"/>
        <v>1.2</v>
      </c>
      <c r="CD136" s="1379">
        <f t="shared" si="337"/>
        <v>1</v>
      </c>
      <c r="CE136" s="1380">
        <f t="shared" si="338"/>
        <v>1</v>
      </c>
      <c r="CF136" s="1381">
        <f t="shared" si="339"/>
        <v>1</v>
      </c>
      <c r="CG136" s="1381">
        <f t="shared" si="340"/>
        <v>1</v>
      </c>
      <c r="CH136" s="1381">
        <f t="shared" si="341"/>
        <v>1</v>
      </c>
      <c r="CI136" s="1381">
        <f t="shared" si="342"/>
        <v>1</v>
      </c>
      <c r="CJ136" s="1381">
        <f t="shared" si="343"/>
        <v>1</v>
      </c>
      <c r="CK136" s="1382">
        <f t="shared" si="344"/>
        <v>1</v>
      </c>
      <c r="CL136" s="1382">
        <f t="shared" si="345"/>
        <v>1</v>
      </c>
      <c r="CM136" s="1382">
        <f t="shared" si="346"/>
        <v>1</v>
      </c>
      <c r="CN136" s="1381">
        <f t="shared" si="347"/>
        <v>1</v>
      </c>
      <c r="CO136" s="1381">
        <f t="shared" si="348"/>
        <v>1</v>
      </c>
      <c r="CP136" s="1381">
        <f t="shared" si="349"/>
        <v>1</v>
      </c>
      <c r="CQ136" s="1381">
        <f t="shared" si="350"/>
        <v>1</v>
      </c>
      <c r="CR136" s="1381">
        <f t="shared" si="351"/>
        <v>1</v>
      </c>
      <c r="CS136" s="1380">
        <f t="shared" si="352"/>
        <v>1</v>
      </c>
      <c r="CT136" s="1383">
        <f t="shared" si="353"/>
        <v>1</v>
      </c>
      <c r="CU136" s="553">
        <f t="shared" si="354"/>
        <v>1</v>
      </c>
      <c r="CV136" s="554">
        <f t="shared" si="355"/>
        <v>1</v>
      </c>
      <c r="CW136" s="555">
        <f t="shared" si="356"/>
        <v>1</v>
      </c>
      <c r="CX136" s="555">
        <f t="shared" si="357"/>
        <v>1</v>
      </c>
      <c r="CY136" s="555">
        <f t="shared" si="358"/>
        <v>1</v>
      </c>
      <c r="CZ136" s="555">
        <f t="shared" si="359"/>
        <v>1</v>
      </c>
      <c r="DA136" s="555">
        <f t="shared" si="360"/>
        <v>1</v>
      </c>
      <c r="DB136" s="556">
        <f t="shared" si="361"/>
        <v>1</v>
      </c>
      <c r="DC136" s="556">
        <f t="shared" si="362"/>
        <v>1</v>
      </c>
      <c r="DD136" s="556">
        <f t="shared" si="363"/>
        <v>1</v>
      </c>
      <c r="DE136" s="555">
        <f t="shared" si="364"/>
        <v>1</v>
      </c>
      <c r="DF136" s="555">
        <f t="shared" si="365"/>
        <v>1</v>
      </c>
      <c r="DG136" s="555">
        <f t="shared" si="366"/>
        <v>1</v>
      </c>
      <c r="DH136" s="555">
        <f t="shared" si="367"/>
        <v>1</v>
      </c>
      <c r="DI136" s="555">
        <f t="shared" si="368"/>
        <v>1</v>
      </c>
      <c r="DJ136" s="554">
        <f t="shared" si="369"/>
        <v>1</v>
      </c>
      <c r="DK136" s="553">
        <f t="shared" si="370"/>
        <v>1</v>
      </c>
      <c r="DL136" s="658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7"/>
        <v/>
      </c>
      <c r="CA137" s="602" t="str">
        <f t="shared" si="288"/>
        <v/>
      </c>
      <c r="CB137" s="602" t="str">
        <f t="shared" si="289"/>
        <v/>
      </c>
      <c r="CC137" s="602" t="str">
        <f t="shared" si="290"/>
        <v/>
      </c>
      <c r="CD137" s="1379" t="str">
        <f t="shared" si="337"/>
        <v/>
      </c>
      <c r="CE137" s="1380" t="str">
        <f t="shared" si="338"/>
        <v/>
      </c>
      <c r="CF137" s="1381" t="str">
        <f t="shared" si="339"/>
        <v/>
      </c>
      <c r="CG137" s="1381" t="str">
        <f t="shared" si="340"/>
        <v/>
      </c>
      <c r="CH137" s="1381" t="str">
        <f t="shared" si="341"/>
        <v/>
      </c>
      <c r="CI137" s="1381" t="str">
        <f t="shared" si="342"/>
        <v/>
      </c>
      <c r="CJ137" s="1381" t="str">
        <f t="shared" si="343"/>
        <v/>
      </c>
      <c r="CK137" s="1382" t="str">
        <f t="shared" si="344"/>
        <v/>
      </c>
      <c r="CL137" s="1382" t="str">
        <f t="shared" si="345"/>
        <v/>
      </c>
      <c r="CM137" s="1382" t="str">
        <f t="shared" si="346"/>
        <v/>
      </c>
      <c r="CN137" s="1381" t="str">
        <f t="shared" si="347"/>
        <v/>
      </c>
      <c r="CO137" s="1381" t="str">
        <f t="shared" si="348"/>
        <v/>
      </c>
      <c r="CP137" s="1381" t="str">
        <f t="shared" si="349"/>
        <v/>
      </c>
      <c r="CQ137" s="1381" t="str">
        <f t="shared" si="350"/>
        <v/>
      </c>
      <c r="CR137" s="1381" t="str">
        <f t="shared" si="351"/>
        <v/>
      </c>
      <c r="CS137" s="1380" t="str">
        <f t="shared" si="352"/>
        <v/>
      </c>
      <c r="CT137" s="1383" t="str">
        <f t="shared" si="353"/>
        <v/>
      </c>
      <c r="CU137" s="553" t="str">
        <f t="shared" si="354"/>
        <v/>
      </c>
      <c r="CV137" s="554" t="str">
        <f t="shared" si="355"/>
        <v/>
      </c>
      <c r="CW137" s="555" t="str">
        <f t="shared" si="356"/>
        <v/>
      </c>
      <c r="CX137" s="555" t="str">
        <f t="shared" si="357"/>
        <v/>
      </c>
      <c r="CY137" s="555" t="str">
        <f t="shared" si="358"/>
        <v/>
      </c>
      <c r="CZ137" s="555" t="str">
        <f t="shared" si="359"/>
        <v/>
      </c>
      <c r="DA137" s="555" t="str">
        <f t="shared" si="360"/>
        <v/>
      </c>
      <c r="DB137" s="556" t="str">
        <f t="shared" si="361"/>
        <v/>
      </c>
      <c r="DC137" s="556" t="str">
        <f t="shared" si="362"/>
        <v/>
      </c>
      <c r="DD137" s="556" t="str">
        <f t="shared" si="363"/>
        <v/>
      </c>
      <c r="DE137" s="555" t="str">
        <f t="shared" si="364"/>
        <v/>
      </c>
      <c r="DF137" s="555" t="str">
        <f t="shared" si="365"/>
        <v/>
      </c>
      <c r="DG137" s="555" t="str">
        <f t="shared" si="366"/>
        <v/>
      </c>
      <c r="DH137" s="555" t="str">
        <f t="shared" si="367"/>
        <v/>
      </c>
      <c r="DI137" s="555" t="str">
        <f t="shared" si="368"/>
        <v/>
      </c>
      <c r="DJ137" s="554" t="str">
        <f t="shared" si="369"/>
        <v/>
      </c>
      <c r="DK137" s="553" t="str">
        <f t="shared" si="370"/>
        <v/>
      </c>
      <c r="DL137" s="658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91">IF(SUM(B123,B132)&gt;0,SUM(B124,B133)/SUM(B123,B132),"")</f>
        <v/>
      </c>
      <c r="C138" s="625" t="str">
        <f t="shared" si="391"/>
        <v/>
      </c>
      <c r="D138" s="625" t="str">
        <f t="shared" si="391"/>
        <v/>
      </c>
      <c r="E138" s="625" t="str">
        <f t="shared" si="391"/>
        <v/>
      </c>
      <c r="F138" s="625" t="str">
        <f t="shared" si="391"/>
        <v/>
      </c>
      <c r="G138" s="625" t="str">
        <f t="shared" si="391"/>
        <v/>
      </c>
      <c r="H138" s="625" t="str">
        <f t="shared" si="391"/>
        <v/>
      </c>
      <c r="I138" s="625" t="str">
        <f t="shared" si="391"/>
        <v/>
      </c>
      <c r="J138" s="625" t="str">
        <f t="shared" si="391"/>
        <v/>
      </c>
      <c r="K138" s="625" t="str">
        <f t="shared" si="391"/>
        <v/>
      </c>
      <c r="L138" s="625" t="str">
        <f t="shared" si="391"/>
        <v/>
      </c>
      <c r="M138" s="625" t="str">
        <f t="shared" si="391"/>
        <v/>
      </c>
      <c r="N138" s="625" t="str">
        <f t="shared" si="391"/>
        <v/>
      </c>
      <c r="O138" s="625" t="str">
        <f t="shared" si="391"/>
        <v/>
      </c>
      <c r="P138" s="625" t="str">
        <f t="shared" si="391"/>
        <v/>
      </c>
      <c r="Q138" s="625" t="str">
        <f t="shared" si="391"/>
        <v/>
      </c>
      <c r="R138" s="625" t="str">
        <f t="shared" si="391"/>
        <v/>
      </c>
      <c r="S138" s="601"/>
      <c r="T138" s="625" t="str">
        <f t="shared" ref="T138:AJ138" si="392">IF(SUM(T123,T132)&gt;0,SUM(T124,T133)/SUM(T123,T132),"")</f>
        <v/>
      </c>
      <c r="U138" s="625" t="str">
        <f t="shared" si="392"/>
        <v/>
      </c>
      <c r="V138" s="625" t="str">
        <f t="shared" si="392"/>
        <v/>
      </c>
      <c r="W138" s="625" t="str">
        <f t="shared" si="392"/>
        <v/>
      </c>
      <c r="X138" s="625" t="str">
        <f t="shared" si="392"/>
        <v/>
      </c>
      <c r="Y138" s="625" t="str">
        <f t="shared" si="392"/>
        <v/>
      </c>
      <c r="Z138" s="625" t="str">
        <f t="shared" si="392"/>
        <v/>
      </c>
      <c r="AA138" s="625" t="str">
        <f t="shared" si="392"/>
        <v/>
      </c>
      <c r="AB138" s="625" t="str">
        <f t="shared" si="392"/>
        <v/>
      </c>
      <c r="AC138" s="625" t="str">
        <f t="shared" si="392"/>
        <v/>
      </c>
      <c r="AD138" s="625" t="str">
        <f t="shared" si="392"/>
        <v/>
      </c>
      <c r="AE138" s="625" t="str">
        <f t="shared" si="392"/>
        <v/>
      </c>
      <c r="AF138" s="625" t="str">
        <f t="shared" si="392"/>
        <v/>
      </c>
      <c r="AG138" s="625" t="str">
        <f t="shared" si="392"/>
        <v/>
      </c>
      <c r="AH138" s="625" t="str">
        <f t="shared" si="392"/>
        <v/>
      </c>
      <c r="AI138" s="625" t="str">
        <f t="shared" si="392"/>
        <v/>
      </c>
      <c r="AJ138" s="625" t="str">
        <f t="shared" si="392"/>
        <v/>
      </c>
      <c r="AK138" s="601"/>
      <c r="AL138" s="625" t="str">
        <f t="shared" ref="AL138:BB138" si="393">IF(SUM(AL123,AL132)&gt;0,SUM(AL124,AL133)/SUM(AL123,AL132),"")</f>
        <v/>
      </c>
      <c r="AM138" s="625" t="str">
        <f t="shared" si="393"/>
        <v/>
      </c>
      <c r="AN138" s="625" t="str">
        <f t="shared" si="393"/>
        <v/>
      </c>
      <c r="AO138" s="625" t="str">
        <f t="shared" si="393"/>
        <v/>
      </c>
      <c r="AP138" s="625" t="str">
        <f t="shared" si="393"/>
        <v/>
      </c>
      <c r="AQ138" s="625" t="str">
        <f t="shared" si="393"/>
        <v/>
      </c>
      <c r="AR138" s="625" t="str">
        <f t="shared" si="393"/>
        <v/>
      </c>
      <c r="AS138" s="625" t="str">
        <f t="shared" si="393"/>
        <v/>
      </c>
      <c r="AT138" s="625" t="str">
        <f t="shared" si="393"/>
        <v/>
      </c>
      <c r="AU138" s="625" t="str">
        <f t="shared" si="393"/>
        <v/>
      </c>
      <c r="AV138" s="625" t="str">
        <f t="shared" si="393"/>
        <v/>
      </c>
      <c r="AW138" s="625" t="str">
        <f t="shared" si="393"/>
        <v/>
      </c>
      <c r="AX138" s="625" t="str">
        <f t="shared" si="393"/>
        <v/>
      </c>
      <c r="AY138" s="625" t="str">
        <f t="shared" si="393"/>
        <v/>
      </c>
      <c r="AZ138" s="625" t="str">
        <f t="shared" si="393"/>
        <v/>
      </c>
      <c r="BA138" s="625" t="str">
        <f t="shared" si="393"/>
        <v/>
      </c>
      <c r="BB138" s="625" t="str">
        <f t="shared" si="393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4">IF(SUM(BF123,BF132)&gt;0,SUM(BF124,BF133)/SUM(BF123,BF132),"")</f>
        <v/>
      </c>
      <c r="BG138" s="625" t="str">
        <f t="shared" si="394"/>
        <v/>
      </c>
      <c r="BH138" s="625" t="str">
        <f t="shared" si="394"/>
        <v/>
      </c>
      <c r="BI138" s="625" t="str">
        <f t="shared" si="394"/>
        <v/>
      </c>
      <c r="BJ138" s="625" t="str">
        <f t="shared" si="394"/>
        <v/>
      </c>
      <c r="BK138" s="625" t="str">
        <f t="shared" si="394"/>
        <v/>
      </c>
      <c r="BL138" s="625" t="str">
        <f t="shared" si="394"/>
        <v/>
      </c>
      <c r="BM138" s="625" t="str">
        <f t="shared" si="394"/>
        <v/>
      </c>
      <c r="BN138" s="625" t="str">
        <f t="shared" si="394"/>
        <v/>
      </c>
      <c r="BO138" s="625" t="str">
        <f t="shared" si="394"/>
        <v/>
      </c>
      <c r="BP138" s="625" t="str">
        <f t="shared" si="394"/>
        <v/>
      </c>
      <c r="BQ138" s="625" t="str">
        <f t="shared" si="394"/>
        <v/>
      </c>
      <c r="BR138" s="625" t="str">
        <f t="shared" si="394"/>
        <v/>
      </c>
      <c r="BS138" s="625" t="str">
        <f t="shared" si="394"/>
        <v/>
      </c>
      <c r="BT138" s="625" t="str">
        <f t="shared" si="394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7"/>
        <v/>
      </c>
      <c r="CA138" s="602" t="str">
        <f t="shared" si="288"/>
        <v/>
      </c>
      <c r="CB138" s="602" t="str">
        <f t="shared" si="289"/>
        <v/>
      </c>
      <c r="CC138" s="602" t="str">
        <f t="shared" si="290"/>
        <v/>
      </c>
      <c r="CD138" s="1367" t="str">
        <f t="shared" si="337"/>
        <v/>
      </c>
      <c r="CE138" s="1368" t="str">
        <f t="shared" si="338"/>
        <v/>
      </c>
      <c r="CF138" s="1369" t="str">
        <f t="shared" si="339"/>
        <v/>
      </c>
      <c r="CG138" s="1369" t="str">
        <f t="shared" si="340"/>
        <v/>
      </c>
      <c r="CH138" s="1369" t="str">
        <f t="shared" si="341"/>
        <v/>
      </c>
      <c r="CI138" s="1369" t="str">
        <f t="shared" si="342"/>
        <v/>
      </c>
      <c r="CJ138" s="1369" t="str">
        <f t="shared" si="343"/>
        <v/>
      </c>
      <c r="CK138" s="1370" t="str">
        <f t="shared" si="344"/>
        <v/>
      </c>
      <c r="CL138" s="1370" t="str">
        <f t="shared" si="345"/>
        <v/>
      </c>
      <c r="CM138" s="1370" t="str">
        <f t="shared" si="346"/>
        <v/>
      </c>
      <c r="CN138" s="1369" t="str">
        <f t="shared" si="347"/>
        <v/>
      </c>
      <c r="CO138" s="1369" t="str">
        <f t="shared" si="348"/>
        <v/>
      </c>
      <c r="CP138" s="1369" t="str">
        <f t="shared" si="349"/>
        <v/>
      </c>
      <c r="CQ138" s="1369" t="str">
        <f t="shared" si="350"/>
        <v/>
      </c>
      <c r="CR138" s="1369" t="str">
        <f t="shared" si="351"/>
        <v/>
      </c>
      <c r="CS138" s="1368" t="str">
        <f t="shared" si="352"/>
        <v/>
      </c>
      <c r="CT138" s="1371" t="str">
        <f t="shared" si="353"/>
        <v/>
      </c>
      <c r="CU138" s="541" t="str">
        <f t="shared" si="354"/>
        <v/>
      </c>
      <c r="CV138" s="542" t="str">
        <f t="shared" si="355"/>
        <v/>
      </c>
      <c r="CW138" s="543" t="str">
        <f t="shared" si="356"/>
        <v/>
      </c>
      <c r="CX138" s="543" t="str">
        <f t="shared" si="357"/>
        <v/>
      </c>
      <c r="CY138" s="543" t="str">
        <f t="shared" si="358"/>
        <v/>
      </c>
      <c r="CZ138" s="543" t="str">
        <f t="shared" si="359"/>
        <v/>
      </c>
      <c r="DA138" s="543" t="str">
        <f t="shared" si="360"/>
        <v/>
      </c>
      <c r="DB138" s="544" t="str">
        <f t="shared" si="361"/>
        <v/>
      </c>
      <c r="DC138" s="544" t="str">
        <f t="shared" si="362"/>
        <v/>
      </c>
      <c r="DD138" s="544" t="str">
        <f t="shared" si="363"/>
        <v/>
      </c>
      <c r="DE138" s="543" t="str">
        <f t="shared" si="364"/>
        <v/>
      </c>
      <c r="DF138" s="543" t="str">
        <f t="shared" si="365"/>
        <v/>
      </c>
      <c r="DG138" s="543" t="str">
        <f t="shared" si="366"/>
        <v/>
      </c>
      <c r="DH138" s="543" t="str">
        <f t="shared" si="367"/>
        <v/>
      </c>
      <c r="DI138" s="543" t="str">
        <f t="shared" si="368"/>
        <v/>
      </c>
      <c r="DJ138" s="542" t="str">
        <f t="shared" si="369"/>
        <v/>
      </c>
      <c r="DK138" s="541" t="str">
        <f t="shared" si="370"/>
        <v/>
      </c>
      <c r="DL138" s="658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5">IF(SUM(B123,B132)=0,"",SUM(B123,-B124*B127,-B128*B127,B132,-B133*B136,-B137*B136)*0.098)</f>
        <v/>
      </c>
      <c r="C139" s="630" t="str">
        <f t="shared" si="395"/>
        <v/>
      </c>
      <c r="D139" s="630" t="str">
        <f t="shared" si="395"/>
        <v/>
      </c>
      <c r="E139" s="630" t="str">
        <f t="shared" si="395"/>
        <v/>
      </c>
      <c r="F139" s="630" t="str">
        <f t="shared" si="395"/>
        <v/>
      </c>
      <c r="G139" s="630" t="str">
        <f t="shared" si="395"/>
        <v/>
      </c>
      <c r="H139" s="630" t="str">
        <f t="shared" si="395"/>
        <v/>
      </c>
      <c r="I139" s="630" t="str">
        <f t="shared" si="395"/>
        <v/>
      </c>
      <c r="J139" s="630" t="str">
        <f t="shared" si="395"/>
        <v/>
      </c>
      <c r="K139" s="630" t="str">
        <f t="shared" si="395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6">IF(SUM(T123,T132)=0,"",SUM(T123,-T124*T127,-T128*T127,T132,-T133*T136,-T137*T136)*0.098)</f>
        <v/>
      </c>
      <c r="U139" s="630" t="str">
        <f t="shared" si="396"/>
        <v/>
      </c>
      <c r="V139" s="630" t="str">
        <f t="shared" si="396"/>
        <v/>
      </c>
      <c r="W139" s="630" t="str">
        <f t="shared" si="396"/>
        <v/>
      </c>
      <c r="X139" s="630" t="str">
        <f t="shared" si="396"/>
        <v/>
      </c>
      <c r="Y139" s="630" t="str">
        <f t="shared" si="396"/>
        <v/>
      </c>
      <c r="Z139" s="630" t="str">
        <f t="shared" si="396"/>
        <v/>
      </c>
      <c r="AA139" s="630" t="str">
        <f t="shared" si="396"/>
        <v/>
      </c>
      <c r="AB139" s="630" t="str">
        <f t="shared" si="396"/>
        <v/>
      </c>
      <c r="AC139" s="630" t="str">
        <f t="shared" si="396"/>
        <v/>
      </c>
      <c r="AD139" s="630" t="str">
        <f t="shared" si="396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7">IF(SUM(AL123,AL132)=0,"",SUM(AL123,-AL124*AL127,-AL128*AL127,AL132,-AL133*AL136,-AL137*AL136)*0.098)</f>
        <v/>
      </c>
      <c r="AM139" s="630" t="str">
        <f t="shared" si="397"/>
        <v/>
      </c>
      <c r="AN139" s="630" t="str">
        <f t="shared" si="397"/>
        <v/>
      </c>
      <c r="AO139" s="630" t="str">
        <f t="shared" si="397"/>
        <v/>
      </c>
      <c r="AP139" s="630" t="str">
        <f t="shared" si="397"/>
        <v/>
      </c>
      <c r="AQ139" s="630" t="str">
        <f t="shared" si="397"/>
        <v/>
      </c>
      <c r="AR139" s="630" t="str">
        <f t="shared" si="397"/>
        <v/>
      </c>
      <c r="AS139" s="630" t="str">
        <f t="shared" si="397"/>
        <v/>
      </c>
      <c r="AT139" s="630" t="str">
        <f t="shared" si="397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8">IF(SUM(BF123,BF132)=0,"",SUM(BF123,-BF124*BF127,-BF128*BF127,BF132,-BF133*BF136,-BF137*BF136)*0.098)</f>
        <v/>
      </c>
      <c r="BG139" s="630" t="str">
        <f t="shared" si="398"/>
        <v/>
      </c>
      <c r="BH139" s="630" t="str">
        <f t="shared" si="398"/>
        <v/>
      </c>
      <c r="BI139" s="630" t="str">
        <f t="shared" si="398"/>
        <v/>
      </c>
      <c r="BJ139" s="630" t="str">
        <f t="shared" si="398"/>
        <v/>
      </c>
      <c r="BK139" s="630" t="str">
        <f t="shared" si="398"/>
        <v/>
      </c>
      <c r="BL139" s="630" t="str">
        <f t="shared" si="398"/>
        <v/>
      </c>
      <c r="BM139" s="630" t="str">
        <f t="shared" si="398"/>
        <v/>
      </c>
      <c r="BN139" s="630" t="str">
        <f t="shared" si="398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7"/>
        <v/>
      </c>
      <c r="CA139" s="602" t="str">
        <f t="shared" si="288"/>
        <v/>
      </c>
      <c r="CB139" s="602" t="str">
        <f t="shared" si="289"/>
        <v/>
      </c>
      <c r="CC139" s="602" t="str">
        <f t="shared" si="290"/>
        <v/>
      </c>
      <c r="CD139" s="1379" t="str">
        <f t="shared" si="337"/>
        <v/>
      </c>
      <c r="CE139" s="1380" t="str">
        <f t="shared" si="338"/>
        <v/>
      </c>
      <c r="CF139" s="1381" t="str">
        <f t="shared" si="339"/>
        <v/>
      </c>
      <c r="CG139" s="1381" t="str">
        <f t="shared" si="340"/>
        <v/>
      </c>
      <c r="CH139" s="1381" t="str">
        <f t="shared" si="341"/>
        <v/>
      </c>
      <c r="CI139" s="1381" t="str">
        <f t="shared" si="342"/>
        <v/>
      </c>
      <c r="CJ139" s="1381" t="str">
        <f t="shared" si="343"/>
        <v/>
      </c>
      <c r="CK139" s="1382" t="str">
        <f t="shared" si="344"/>
        <v/>
      </c>
      <c r="CL139" s="1382" t="str">
        <f t="shared" si="345"/>
        <v/>
      </c>
      <c r="CM139" s="1382" t="str">
        <f t="shared" si="346"/>
        <v/>
      </c>
      <c r="CN139" s="1381" t="str">
        <f t="shared" si="347"/>
        <v/>
      </c>
      <c r="CO139" s="1381" t="str">
        <f t="shared" si="348"/>
        <v/>
      </c>
      <c r="CP139" s="1381" t="str">
        <f t="shared" si="349"/>
        <v/>
      </c>
      <c r="CQ139" s="1381" t="str">
        <f t="shared" si="350"/>
        <v/>
      </c>
      <c r="CR139" s="1381" t="str">
        <f t="shared" si="351"/>
        <v/>
      </c>
      <c r="CS139" s="1380" t="str">
        <f t="shared" si="352"/>
        <v/>
      </c>
      <c r="CT139" s="1383" t="str">
        <f t="shared" si="353"/>
        <v/>
      </c>
      <c r="CU139" s="553" t="str">
        <f t="shared" si="354"/>
        <v/>
      </c>
      <c r="CV139" s="554" t="str">
        <f t="shared" si="355"/>
        <v/>
      </c>
      <c r="CW139" s="555" t="str">
        <f t="shared" si="356"/>
        <v/>
      </c>
      <c r="CX139" s="555" t="str">
        <f t="shared" si="357"/>
        <v/>
      </c>
      <c r="CY139" s="555" t="str">
        <f t="shared" si="358"/>
        <v/>
      </c>
      <c r="CZ139" s="555" t="str">
        <f t="shared" si="359"/>
        <v/>
      </c>
      <c r="DA139" s="555" t="str">
        <f t="shared" si="360"/>
        <v/>
      </c>
      <c r="DB139" s="556" t="str">
        <f t="shared" si="361"/>
        <v/>
      </c>
      <c r="DC139" s="556" t="str">
        <f t="shared" si="362"/>
        <v/>
      </c>
      <c r="DD139" s="556" t="str">
        <f t="shared" si="363"/>
        <v/>
      </c>
      <c r="DE139" s="555" t="str">
        <f t="shared" si="364"/>
        <v/>
      </c>
      <c r="DF139" s="555" t="str">
        <f t="shared" si="365"/>
        <v/>
      </c>
      <c r="DG139" s="555" t="str">
        <f t="shared" si="366"/>
        <v/>
      </c>
      <c r="DH139" s="555" t="str">
        <f t="shared" si="367"/>
        <v/>
      </c>
      <c r="DI139" s="555" t="str">
        <f t="shared" si="368"/>
        <v/>
      </c>
      <c r="DJ139" s="554" t="str">
        <f t="shared" si="369"/>
        <v/>
      </c>
      <c r="DK139" s="553" t="str">
        <f t="shared" si="370"/>
        <v/>
      </c>
      <c r="DL139" s="658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7"/>
        <v/>
      </c>
      <c r="CA140" s="602" t="str">
        <f t="shared" si="288"/>
        <v/>
      </c>
      <c r="CB140" s="602" t="str">
        <f t="shared" si="289"/>
        <v/>
      </c>
      <c r="CC140" s="602" t="str">
        <f t="shared" si="290"/>
        <v/>
      </c>
      <c r="CD140" s="1379" t="str">
        <f t="shared" si="337"/>
        <v/>
      </c>
      <c r="CE140" s="1380" t="str">
        <f t="shared" si="338"/>
        <v/>
      </c>
      <c r="CF140" s="1381" t="str">
        <f t="shared" si="339"/>
        <v/>
      </c>
      <c r="CG140" s="1381" t="str">
        <f t="shared" si="340"/>
        <v/>
      </c>
      <c r="CH140" s="1381" t="str">
        <f t="shared" si="341"/>
        <v/>
      </c>
      <c r="CI140" s="1381" t="str">
        <f t="shared" si="342"/>
        <v/>
      </c>
      <c r="CJ140" s="1381" t="str">
        <f t="shared" si="343"/>
        <v/>
      </c>
      <c r="CK140" s="1382" t="str">
        <f t="shared" si="344"/>
        <v/>
      </c>
      <c r="CL140" s="1382" t="str">
        <f t="shared" si="345"/>
        <v/>
      </c>
      <c r="CM140" s="1382" t="str">
        <f t="shared" si="346"/>
        <v/>
      </c>
      <c r="CN140" s="1381" t="str">
        <f t="shared" si="347"/>
        <v/>
      </c>
      <c r="CO140" s="1381" t="str">
        <f t="shared" si="348"/>
        <v/>
      </c>
      <c r="CP140" s="1381" t="str">
        <f t="shared" si="349"/>
        <v/>
      </c>
      <c r="CQ140" s="1381" t="str">
        <f t="shared" si="350"/>
        <v/>
      </c>
      <c r="CR140" s="1381" t="str">
        <f t="shared" si="351"/>
        <v/>
      </c>
      <c r="CS140" s="1380" t="str">
        <f t="shared" si="352"/>
        <v/>
      </c>
      <c r="CT140" s="1383" t="str">
        <f t="shared" si="353"/>
        <v/>
      </c>
      <c r="CU140" s="553" t="str">
        <f t="shared" si="354"/>
        <v/>
      </c>
      <c r="CV140" s="554" t="str">
        <f t="shared" si="355"/>
        <v/>
      </c>
      <c r="CW140" s="555" t="str">
        <f t="shared" si="356"/>
        <v/>
      </c>
      <c r="CX140" s="555" t="str">
        <f t="shared" si="357"/>
        <v/>
      </c>
      <c r="CY140" s="555" t="str">
        <f t="shared" si="358"/>
        <v/>
      </c>
      <c r="CZ140" s="555" t="str">
        <f t="shared" si="359"/>
        <v/>
      </c>
      <c r="DA140" s="555" t="str">
        <f t="shared" si="360"/>
        <v/>
      </c>
      <c r="DB140" s="556" t="str">
        <f t="shared" si="361"/>
        <v/>
      </c>
      <c r="DC140" s="556" t="str">
        <f t="shared" si="362"/>
        <v/>
      </c>
      <c r="DD140" s="556" t="str">
        <f t="shared" si="363"/>
        <v/>
      </c>
      <c r="DE140" s="555" t="str">
        <f t="shared" si="364"/>
        <v/>
      </c>
      <c r="DF140" s="555" t="str">
        <f t="shared" si="365"/>
        <v/>
      </c>
      <c r="DG140" s="555" t="str">
        <f t="shared" si="366"/>
        <v/>
      </c>
      <c r="DH140" s="555" t="str">
        <f t="shared" si="367"/>
        <v/>
      </c>
      <c r="DI140" s="555" t="str">
        <f t="shared" si="368"/>
        <v/>
      </c>
      <c r="DJ140" s="554" t="str">
        <f t="shared" si="369"/>
        <v/>
      </c>
      <c r="DK140" s="553" t="str">
        <f t="shared" si="370"/>
        <v/>
      </c>
      <c r="DL140" s="658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7"/>
        <v/>
      </c>
      <c r="CA141" s="602" t="str">
        <f t="shared" si="288"/>
        <v/>
      </c>
      <c r="CB141" s="602" t="str">
        <f t="shared" si="289"/>
        <v/>
      </c>
      <c r="CC141" s="602" t="str">
        <f t="shared" si="290"/>
        <v/>
      </c>
      <c r="CD141" s="1379" t="str">
        <f t="shared" si="337"/>
        <v/>
      </c>
      <c r="CE141" s="1380" t="str">
        <f t="shared" si="338"/>
        <v/>
      </c>
      <c r="CF141" s="1381" t="str">
        <f t="shared" si="339"/>
        <v/>
      </c>
      <c r="CG141" s="1381" t="str">
        <f t="shared" si="340"/>
        <v/>
      </c>
      <c r="CH141" s="1381" t="str">
        <f t="shared" si="341"/>
        <v/>
      </c>
      <c r="CI141" s="1381" t="str">
        <f t="shared" si="342"/>
        <v/>
      </c>
      <c r="CJ141" s="1381" t="str">
        <f t="shared" si="343"/>
        <v/>
      </c>
      <c r="CK141" s="1382" t="str">
        <f t="shared" si="344"/>
        <v/>
      </c>
      <c r="CL141" s="1382" t="str">
        <f t="shared" si="345"/>
        <v/>
      </c>
      <c r="CM141" s="1382" t="str">
        <f t="shared" si="346"/>
        <v/>
      </c>
      <c r="CN141" s="1381" t="str">
        <f t="shared" si="347"/>
        <v/>
      </c>
      <c r="CO141" s="1381" t="str">
        <f t="shared" si="348"/>
        <v/>
      </c>
      <c r="CP141" s="1381" t="str">
        <f t="shared" si="349"/>
        <v/>
      </c>
      <c r="CQ141" s="1381" t="str">
        <f t="shared" si="350"/>
        <v/>
      </c>
      <c r="CR141" s="1381" t="str">
        <f t="shared" si="351"/>
        <v/>
      </c>
      <c r="CS141" s="1380" t="str">
        <f t="shared" si="352"/>
        <v/>
      </c>
      <c r="CT141" s="1383" t="str">
        <f t="shared" si="353"/>
        <v/>
      </c>
      <c r="CU141" s="553" t="str">
        <f t="shared" si="354"/>
        <v/>
      </c>
      <c r="CV141" s="554" t="str">
        <f t="shared" si="355"/>
        <v/>
      </c>
      <c r="CW141" s="555" t="str">
        <f t="shared" si="356"/>
        <v/>
      </c>
      <c r="CX141" s="555" t="str">
        <f t="shared" si="357"/>
        <v/>
      </c>
      <c r="CY141" s="555" t="str">
        <f t="shared" si="358"/>
        <v/>
      </c>
      <c r="CZ141" s="555" t="str">
        <f t="shared" si="359"/>
        <v/>
      </c>
      <c r="DA141" s="555" t="str">
        <f t="shared" si="360"/>
        <v/>
      </c>
      <c r="DB141" s="556" t="str">
        <f t="shared" si="361"/>
        <v/>
      </c>
      <c r="DC141" s="556" t="str">
        <f t="shared" si="362"/>
        <v/>
      </c>
      <c r="DD141" s="556" t="str">
        <f t="shared" si="363"/>
        <v/>
      </c>
      <c r="DE141" s="555" t="str">
        <f t="shared" si="364"/>
        <v/>
      </c>
      <c r="DF141" s="555" t="str">
        <f t="shared" si="365"/>
        <v/>
      </c>
      <c r="DG141" s="555" t="str">
        <f t="shared" si="366"/>
        <v/>
      </c>
      <c r="DH141" s="555" t="str">
        <f t="shared" si="367"/>
        <v/>
      </c>
      <c r="DI141" s="555" t="str">
        <f t="shared" si="368"/>
        <v/>
      </c>
      <c r="DJ141" s="554" t="str">
        <f t="shared" si="369"/>
        <v/>
      </c>
      <c r="DK141" s="553" t="str">
        <f t="shared" si="370"/>
        <v/>
      </c>
      <c r="DL141" s="658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7"/>
        <v/>
      </c>
      <c r="CA142" s="602" t="str">
        <f t="shared" si="288"/>
        <v/>
      </c>
      <c r="CB142" s="602" t="str">
        <f t="shared" si="289"/>
        <v/>
      </c>
      <c r="CC142" s="602" t="str">
        <f t="shared" si="290"/>
        <v/>
      </c>
      <c r="CD142" s="1379" t="str">
        <f t="shared" si="337"/>
        <v/>
      </c>
      <c r="CE142" s="1380" t="str">
        <f t="shared" si="338"/>
        <v/>
      </c>
      <c r="CF142" s="1381" t="str">
        <f t="shared" si="339"/>
        <v/>
      </c>
      <c r="CG142" s="1381" t="str">
        <f t="shared" si="340"/>
        <v/>
      </c>
      <c r="CH142" s="1381" t="str">
        <f t="shared" si="341"/>
        <v/>
      </c>
      <c r="CI142" s="1381" t="str">
        <f t="shared" si="342"/>
        <v/>
      </c>
      <c r="CJ142" s="1381" t="str">
        <f t="shared" si="343"/>
        <v/>
      </c>
      <c r="CK142" s="1382" t="str">
        <f t="shared" si="344"/>
        <v/>
      </c>
      <c r="CL142" s="1382" t="str">
        <f t="shared" si="345"/>
        <v/>
      </c>
      <c r="CM142" s="1382" t="str">
        <f t="shared" si="346"/>
        <v/>
      </c>
      <c r="CN142" s="1381" t="str">
        <f t="shared" si="347"/>
        <v/>
      </c>
      <c r="CO142" s="1381" t="str">
        <f t="shared" si="348"/>
        <v/>
      </c>
      <c r="CP142" s="1381" t="str">
        <f t="shared" si="349"/>
        <v/>
      </c>
      <c r="CQ142" s="1381" t="str">
        <f t="shared" si="350"/>
        <v/>
      </c>
      <c r="CR142" s="1381" t="str">
        <f t="shared" si="351"/>
        <v/>
      </c>
      <c r="CS142" s="1380" t="str">
        <f t="shared" si="352"/>
        <v/>
      </c>
      <c r="CT142" s="1383" t="str">
        <f t="shared" si="353"/>
        <v/>
      </c>
      <c r="CU142" s="553" t="str">
        <f t="shared" si="354"/>
        <v/>
      </c>
      <c r="CV142" s="554" t="str">
        <f t="shared" si="355"/>
        <v/>
      </c>
      <c r="CW142" s="555" t="str">
        <f t="shared" si="356"/>
        <v/>
      </c>
      <c r="CX142" s="555" t="str">
        <f t="shared" si="357"/>
        <v/>
      </c>
      <c r="CY142" s="555" t="str">
        <f t="shared" si="358"/>
        <v/>
      </c>
      <c r="CZ142" s="555" t="str">
        <f t="shared" si="359"/>
        <v/>
      </c>
      <c r="DA142" s="555" t="str">
        <f t="shared" si="360"/>
        <v/>
      </c>
      <c r="DB142" s="556" t="str">
        <f t="shared" si="361"/>
        <v/>
      </c>
      <c r="DC142" s="556" t="str">
        <f t="shared" si="362"/>
        <v/>
      </c>
      <c r="DD142" s="556" t="str">
        <f t="shared" si="363"/>
        <v/>
      </c>
      <c r="DE142" s="555" t="str">
        <f t="shared" si="364"/>
        <v/>
      </c>
      <c r="DF142" s="555" t="str">
        <f t="shared" si="365"/>
        <v/>
      </c>
      <c r="DG142" s="555" t="str">
        <f t="shared" si="366"/>
        <v/>
      </c>
      <c r="DH142" s="555" t="str">
        <f t="shared" si="367"/>
        <v/>
      </c>
      <c r="DI142" s="555" t="str">
        <f t="shared" si="368"/>
        <v/>
      </c>
      <c r="DJ142" s="554" t="str">
        <f t="shared" si="369"/>
        <v/>
      </c>
      <c r="DK142" s="553" t="str">
        <f t="shared" si="370"/>
        <v/>
      </c>
      <c r="DL142" s="658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9">IF(B141="","",B141*B142)</f>
        <v/>
      </c>
      <c r="C143" s="634" t="str">
        <f t="shared" si="399"/>
        <v/>
      </c>
      <c r="D143" s="634" t="str">
        <f t="shared" si="399"/>
        <v/>
      </c>
      <c r="E143" s="634" t="str">
        <f t="shared" si="399"/>
        <v/>
      </c>
      <c r="F143" s="634" t="str">
        <f t="shared" si="399"/>
        <v/>
      </c>
      <c r="G143" s="634" t="str">
        <f t="shared" si="399"/>
        <v/>
      </c>
      <c r="H143" s="634" t="str">
        <f t="shared" si="399"/>
        <v/>
      </c>
      <c r="I143" s="634" t="str">
        <f t="shared" si="399"/>
        <v/>
      </c>
      <c r="J143" s="634" t="str">
        <f t="shared" si="399"/>
        <v/>
      </c>
      <c r="K143" s="634" t="str">
        <f t="shared" si="399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400">IF(T141="","",T141*T142)</f>
        <v/>
      </c>
      <c r="U143" s="634" t="str">
        <f t="shared" si="400"/>
        <v/>
      </c>
      <c r="V143" s="634" t="str">
        <f t="shared" si="400"/>
        <v/>
      </c>
      <c r="W143" s="634" t="str">
        <f t="shared" si="400"/>
        <v/>
      </c>
      <c r="X143" s="634" t="str">
        <f t="shared" si="400"/>
        <v/>
      </c>
      <c r="Y143" s="634" t="str">
        <f t="shared" si="400"/>
        <v/>
      </c>
      <c r="Z143" s="634" t="str">
        <f t="shared" si="400"/>
        <v/>
      </c>
      <c r="AA143" s="634" t="str">
        <f t="shared" si="400"/>
        <v/>
      </c>
      <c r="AB143" s="634" t="str">
        <f t="shared" si="400"/>
        <v/>
      </c>
      <c r="AC143" s="634" t="str">
        <f t="shared" si="400"/>
        <v/>
      </c>
      <c r="AD143" s="634" t="str">
        <f t="shared" si="400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401">IF(AL141="","",AL141*AL142)</f>
        <v/>
      </c>
      <c r="AM143" s="634" t="str">
        <f t="shared" si="401"/>
        <v/>
      </c>
      <c r="AN143" s="634" t="str">
        <f t="shared" si="401"/>
        <v/>
      </c>
      <c r="AO143" s="634" t="str">
        <f t="shared" si="401"/>
        <v/>
      </c>
      <c r="AP143" s="634" t="str">
        <f t="shared" si="401"/>
        <v/>
      </c>
      <c r="AQ143" s="634" t="str">
        <f t="shared" si="401"/>
        <v/>
      </c>
      <c r="AR143" s="634" t="str">
        <f t="shared" si="401"/>
        <v/>
      </c>
      <c r="AS143" s="634" t="str">
        <f t="shared" si="401"/>
        <v/>
      </c>
      <c r="AT143" s="634" t="str">
        <f t="shared" si="401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2">IF(BF141="","",BF141*BF142)</f>
        <v/>
      </c>
      <c r="BG143" s="634" t="str">
        <f t="shared" si="402"/>
        <v/>
      </c>
      <c r="BH143" s="634" t="str">
        <f t="shared" si="402"/>
        <v/>
      </c>
      <c r="BI143" s="634" t="str">
        <f t="shared" si="402"/>
        <v/>
      </c>
      <c r="BJ143" s="634" t="str">
        <f t="shared" si="402"/>
        <v/>
      </c>
      <c r="BK143" s="634" t="str">
        <f t="shared" si="402"/>
        <v/>
      </c>
      <c r="BL143" s="634" t="str">
        <f t="shared" si="402"/>
        <v/>
      </c>
      <c r="BM143" s="634" t="str">
        <f t="shared" si="402"/>
        <v/>
      </c>
      <c r="BN143" s="634" t="str">
        <f t="shared" si="402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7"/>
        <v/>
      </c>
      <c r="CA143" s="602" t="str">
        <f t="shared" si="288"/>
        <v/>
      </c>
      <c r="CB143" s="602" t="str">
        <f t="shared" si="289"/>
        <v/>
      </c>
      <c r="CC143" s="602" t="str">
        <f t="shared" si="290"/>
        <v/>
      </c>
      <c r="CD143" s="1379" t="str">
        <f t="shared" si="337"/>
        <v/>
      </c>
      <c r="CE143" s="1380" t="str">
        <f t="shared" si="338"/>
        <v/>
      </c>
      <c r="CF143" s="1381" t="str">
        <f t="shared" si="339"/>
        <v/>
      </c>
      <c r="CG143" s="1381" t="str">
        <f t="shared" si="340"/>
        <v/>
      </c>
      <c r="CH143" s="1381" t="str">
        <f t="shared" si="341"/>
        <v/>
      </c>
      <c r="CI143" s="1381" t="str">
        <f t="shared" si="342"/>
        <v/>
      </c>
      <c r="CJ143" s="1381" t="str">
        <f t="shared" si="343"/>
        <v/>
      </c>
      <c r="CK143" s="1382" t="str">
        <f t="shared" si="344"/>
        <v/>
      </c>
      <c r="CL143" s="1382" t="str">
        <f t="shared" si="345"/>
        <v/>
      </c>
      <c r="CM143" s="1382" t="str">
        <f t="shared" si="346"/>
        <v/>
      </c>
      <c r="CN143" s="1381" t="str">
        <f t="shared" si="347"/>
        <v/>
      </c>
      <c r="CO143" s="1381" t="str">
        <f t="shared" si="348"/>
        <v/>
      </c>
      <c r="CP143" s="1381" t="str">
        <f t="shared" si="349"/>
        <v/>
      </c>
      <c r="CQ143" s="1381" t="str">
        <f t="shared" si="350"/>
        <v/>
      </c>
      <c r="CR143" s="1381" t="str">
        <f t="shared" si="351"/>
        <v/>
      </c>
      <c r="CS143" s="1380" t="str">
        <f t="shared" si="352"/>
        <v/>
      </c>
      <c r="CT143" s="1383" t="str">
        <f t="shared" si="353"/>
        <v/>
      </c>
      <c r="CU143" s="553" t="str">
        <f t="shared" si="354"/>
        <v/>
      </c>
      <c r="CV143" s="554" t="str">
        <f t="shared" si="355"/>
        <v/>
      </c>
      <c r="CW143" s="555" t="str">
        <f t="shared" si="356"/>
        <v/>
      </c>
      <c r="CX143" s="555" t="str">
        <f t="shared" si="357"/>
        <v/>
      </c>
      <c r="CY143" s="555" t="str">
        <f t="shared" si="358"/>
        <v/>
      </c>
      <c r="CZ143" s="555" t="str">
        <f t="shared" si="359"/>
        <v/>
      </c>
      <c r="DA143" s="555" t="str">
        <f t="shared" si="360"/>
        <v/>
      </c>
      <c r="DB143" s="556" t="str">
        <f t="shared" si="361"/>
        <v/>
      </c>
      <c r="DC143" s="556" t="str">
        <f t="shared" si="362"/>
        <v/>
      </c>
      <c r="DD143" s="556" t="str">
        <f t="shared" si="363"/>
        <v/>
      </c>
      <c r="DE143" s="555" t="str">
        <f t="shared" si="364"/>
        <v/>
      </c>
      <c r="DF143" s="555" t="str">
        <f t="shared" si="365"/>
        <v/>
      </c>
      <c r="DG143" s="555" t="str">
        <f t="shared" si="366"/>
        <v/>
      </c>
      <c r="DH143" s="555" t="str">
        <f t="shared" si="367"/>
        <v/>
      </c>
      <c r="DI143" s="555" t="str">
        <f t="shared" si="368"/>
        <v/>
      </c>
      <c r="DJ143" s="554" t="str">
        <f t="shared" si="369"/>
        <v/>
      </c>
      <c r="DK143" s="553" t="str">
        <f t="shared" si="370"/>
        <v/>
      </c>
      <c r="DL143" s="658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760</v>
      </c>
      <c r="B144" s="637" t="str">
        <f t="shared" ref="B144:R144" si="403">IF(B139="","",(SUM(B123)*4522-SUM(B124,B128)*(4522-3098*(B127=0))-SUM(B140,B141)*32930)/$G$1/365/B$46)</f>
        <v/>
      </c>
      <c r="C144" s="637" t="str">
        <f t="shared" si="403"/>
        <v/>
      </c>
      <c r="D144" s="637" t="str">
        <f t="shared" si="403"/>
        <v/>
      </c>
      <c r="E144" s="637" t="str">
        <f t="shared" si="403"/>
        <v/>
      </c>
      <c r="F144" s="637" t="str">
        <f t="shared" si="403"/>
        <v/>
      </c>
      <c r="G144" s="637" t="str">
        <f t="shared" si="403"/>
        <v/>
      </c>
      <c r="H144" s="637" t="str">
        <f t="shared" si="403"/>
        <v/>
      </c>
      <c r="I144" s="637" t="str">
        <f t="shared" si="403"/>
        <v/>
      </c>
      <c r="J144" s="637" t="str">
        <f t="shared" si="403"/>
        <v/>
      </c>
      <c r="K144" s="637" t="str">
        <f t="shared" si="403"/>
        <v/>
      </c>
      <c r="L144" s="637" t="str">
        <f t="shared" si="403"/>
        <v/>
      </c>
      <c r="M144" s="637" t="str">
        <f t="shared" si="403"/>
        <v/>
      </c>
      <c r="N144" s="637" t="str">
        <f t="shared" si="403"/>
        <v/>
      </c>
      <c r="O144" s="637" t="str">
        <f t="shared" si="403"/>
        <v/>
      </c>
      <c r="P144" s="637" t="str">
        <f t="shared" si="403"/>
        <v/>
      </c>
      <c r="Q144" s="637" t="str">
        <f t="shared" si="403"/>
        <v/>
      </c>
      <c r="R144" s="637" t="str">
        <f t="shared" si="403"/>
        <v/>
      </c>
      <c r="S144" s="601"/>
      <c r="T144" s="637" t="str">
        <f t="shared" ref="T144:AJ144" si="404">IF(T139="","",(SUM(T123)*4522-SUM(T124,T128)*(4522-3098*(T127=0))-SUM(T140,T141)*32930)/$G$1/365/T$46)</f>
        <v/>
      </c>
      <c r="U144" s="637" t="str">
        <f t="shared" si="404"/>
        <v/>
      </c>
      <c r="V144" s="637" t="str">
        <f t="shared" si="404"/>
        <v/>
      </c>
      <c r="W144" s="637" t="str">
        <f t="shared" si="404"/>
        <v/>
      </c>
      <c r="X144" s="637" t="str">
        <f t="shared" si="404"/>
        <v/>
      </c>
      <c r="Y144" s="637" t="str">
        <f t="shared" si="404"/>
        <v/>
      </c>
      <c r="Z144" s="637" t="str">
        <f>IF(Z139="","",(SUM(Z123)*4522-SUM(Z124,Z128)*(4522-3098*(Z127=0))-SUM(Z140,Z141)*32930)/$G$1/365/Z$46)</f>
        <v/>
      </c>
      <c r="AA144" s="637" t="str">
        <f t="shared" si="404"/>
        <v/>
      </c>
      <c r="AB144" s="637" t="str">
        <f t="shared" si="404"/>
        <v/>
      </c>
      <c r="AC144" s="637" t="str">
        <f t="shared" si="404"/>
        <v/>
      </c>
      <c r="AD144" s="637" t="str">
        <f t="shared" si="404"/>
        <v/>
      </c>
      <c r="AE144" s="637" t="str">
        <f t="shared" si="404"/>
        <v/>
      </c>
      <c r="AF144" s="637" t="str">
        <f t="shared" si="404"/>
        <v/>
      </c>
      <c r="AG144" s="637" t="str">
        <f t="shared" si="404"/>
        <v/>
      </c>
      <c r="AH144" s="637" t="str">
        <f t="shared" si="404"/>
        <v/>
      </c>
      <c r="AI144" s="637" t="str">
        <f t="shared" si="404"/>
        <v/>
      </c>
      <c r="AJ144" s="637" t="str">
        <f t="shared" si="404"/>
        <v/>
      </c>
      <c r="AK144" s="601"/>
      <c r="AL144" s="637" t="str">
        <f t="shared" ref="AL144:BB144" si="405">IF(AL139="","",(SUM(AL123)*4522-SUM(AL124,AL128)*(4522-3098*(AL127=0))-SUM(AL140,AL141)*32930)/$G$1/365/AL$46)</f>
        <v/>
      </c>
      <c r="AM144" s="637" t="str">
        <f t="shared" si="405"/>
        <v/>
      </c>
      <c r="AN144" s="637" t="str">
        <f t="shared" si="405"/>
        <v/>
      </c>
      <c r="AO144" s="637" t="str">
        <f t="shared" si="405"/>
        <v/>
      </c>
      <c r="AP144" s="637" t="str">
        <f t="shared" si="405"/>
        <v/>
      </c>
      <c r="AQ144" s="637" t="str">
        <f t="shared" si="405"/>
        <v/>
      </c>
      <c r="AR144" s="637" t="str">
        <f t="shared" si="405"/>
        <v/>
      </c>
      <c r="AS144" s="637" t="str">
        <f t="shared" si="405"/>
        <v/>
      </c>
      <c r="AT144" s="637" t="str">
        <f t="shared" si="405"/>
        <v/>
      </c>
      <c r="AU144" s="637" t="str">
        <f t="shared" si="405"/>
        <v/>
      </c>
      <c r="AV144" s="637" t="str">
        <f t="shared" si="405"/>
        <v/>
      </c>
      <c r="AW144" s="637" t="str">
        <f t="shared" si="405"/>
        <v/>
      </c>
      <c r="AX144" s="637" t="str">
        <f t="shared" si="405"/>
        <v/>
      </c>
      <c r="AY144" s="637" t="str">
        <f t="shared" si="405"/>
        <v/>
      </c>
      <c r="AZ144" s="637" t="str">
        <f t="shared" si="405"/>
        <v/>
      </c>
      <c r="BA144" s="637" t="str">
        <f t="shared" si="405"/>
        <v/>
      </c>
      <c r="BB144" s="637" t="str">
        <f t="shared" si="405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6">IF(BF139="","",(SUM(BF123)*4522-SUM(BF124,BF128)*(4522-3098*(BF127=0))-SUM(BF140,BF141)*32930)/$G$1/365/BF$46)</f>
        <v/>
      </c>
      <c r="BG144" s="637" t="str">
        <f t="shared" si="406"/>
        <v/>
      </c>
      <c r="BH144" s="637" t="str">
        <f t="shared" si="406"/>
        <v/>
      </c>
      <c r="BI144" s="637" t="str">
        <f t="shared" si="406"/>
        <v/>
      </c>
      <c r="BJ144" s="637" t="str">
        <f t="shared" si="406"/>
        <v/>
      </c>
      <c r="BK144" s="637" t="str">
        <f t="shared" si="406"/>
        <v/>
      </c>
      <c r="BL144" s="637" t="str">
        <f t="shared" si="406"/>
        <v/>
      </c>
      <c r="BM144" s="637" t="str">
        <f t="shared" si="406"/>
        <v/>
      </c>
      <c r="BN144" s="637" t="str">
        <f t="shared" si="406"/>
        <v/>
      </c>
      <c r="BO144" s="637" t="str">
        <f t="shared" si="406"/>
        <v/>
      </c>
      <c r="BP144" s="637" t="str">
        <f t="shared" si="406"/>
        <v/>
      </c>
      <c r="BQ144" s="637" t="str">
        <f t="shared" si="406"/>
        <v/>
      </c>
      <c r="BR144" s="637" t="str">
        <f t="shared" si="406"/>
        <v/>
      </c>
      <c r="BS144" s="637" t="str">
        <f t="shared" si="406"/>
        <v/>
      </c>
      <c r="BT144" s="637" t="str">
        <f t="shared" si="406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7"/>
        <v/>
      </c>
      <c r="CA144" s="602" t="str">
        <f t="shared" si="288"/>
        <v/>
      </c>
      <c r="CB144" s="602" t="str">
        <f t="shared" si="289"/>
        <v/>
      </c>
      <c r="CC144" s="602" t="str">
        <f t="shared" si="290"/>
        <v/>
      </c>
      <c r="CD144" s="1367" t="str">
        <f t="shared" si="337"/>
        <v/>
      </c>
      <c r="CE144" s="1368" t="str">
        <f t="shared" si="338"/>
        <v/>
      </c>
      <c r="CF144" s="1369" t="str">
        <f t="shared" si="339"/>
        <v/>
      </c>
      <c r="CG144" s="1369" t="str">
        <f t="shared" si="340"/>
        <v/>
      </c>
      <c r="CH144" s="1369" t="str">
        <f t="shared" si="341"/>
        <v/>
      </c>
      <c r="CI144" s="1369" t="str">
        <f t="shared" si="342"/>
        <v/>
      </c>
      <c r="CJ144" s="1369" t="str">
        <f t="shared" si="343"/>
        <v/>
      </c>
      <c r="CK144" s="1370" t="str">
        <f t="shared" si="344"/>
        <v/>
      </c>
      <c r="CL144" s="1370" t="str">
        <f t="shared" si="345"/>
        <v/>
      </c>
      <c r="CM144" s="1370" t="str">
        <f t="shared" si="346"/>
        <v/>
      </c>
      <c r="CN144" s="1369" t="str">
        <f t="shared" si="347"/>
        <v/>
      </c>
      <c r="CO144" s="1369" t="str">
        <f t="shared" si="348"/>
        <v/>
      </c>
      <c r="CP144" s="1369" t="str">
        <f t="shared" si="349"/>
        <v/>
      </c>
      <c r="CQ144" s="1369" t="str">
        <f t="shared" si="350"/>
        <v/>
      </c>
      <c r="CR144" s="1369" t="str">
        <f t="shared" si="351"/>
        <v/>
      </c>
      <c r="CS144" s="1368" t="str">
        <f t="shared" si="352"/>
        <v/>
      </c>
      <c r="CT144" s="1371" t="str">
        <f t="shared" si="353"/>
        <v/>
      </c>
      <c r="CU144" s="541" t="str">
        <f t="shared" si="354"/>
        <v/>
      </c>
      <c r="CV144" s="542" t="str">
        <f t="shared" si="355"/>
        <v/>
      </c>
      <c r="CW144" s="543" t="str">
        <f t="shared" si="356"/>
        <v/>
      </c>
      <c r="CX144" s="543" t="str">
        <f t="shared" si="357"/>
        <v/>
      </c>
      <c r="CY144" s="543" t="str">
        <f t="shared" si="358"/>
        <v/>
      </c>
      <c r="CZ144" s="543" t="str">
        <f t="shared" si="359"/>
        <v/>
      </c>
      <c r="DA144" s="543" t="str">
        <f t="shared" si="360"/>
        <v/>
      </c>
      <c r="DB144" s="544" t="str">
        <f t="shared" si="361"/>
        <v/>
      </c>
      <c r="DC144" s="544" t="str">
        <f t="shared" si="362"/>
        <v/>
      </c>
      <c r="DD144" s="544" t="str">
        <f t="shared" si="363"/>
        <v/>
      </c>
      <c r="DE144" s="543" t="str">
        <f t="shared" si="364"/>
        <v/>
      </c>
      <c r="DF144" s="543" t="str">
        <f t="shared" si="365"/>
        <v/>
      </c>
      <c r="DG144" s="543" t="str">
        <f t="shared" si="366"/>
        <v/>
      </c>
      <c r="DH144" s="543" t="str">
        <f t="shared" si="367"/>
        <v/>
      </c>
      <c r="DI144" s="543" t="str">
        <f t="shared" si="368"/>
        <v/>
      </c>
      <c r="DJ144" s="542" t="str">
        <f t="shared" si="369"/>
        <v/>
      </c>
      <c r="DK144" s="541" t="str">
        <f t="shared" si="370"/>
        <v/>
      </c>
      <c r="DL144" s="658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761</v>
      </c>
      <c r="B145" s="637" t="str">
        <f t="shared" ref="B145:R145" si="407">IF(B139="","",(SUM(B132)*4522-SUM(B133,B137)*(4522-3098*(B136=0)))/$G$1/365/B$46)</f>
        <v/>
      </c>
      <c r="C145" s="637" t="str">
        <f t="shared" si="407"/>
        <v/>
      </c>
      <c r="D145" s="637" t="str">
        <f t="shared" si="407"/>
        <v/>
      </c>
      <c r="E145" s="637" t="str">
        <f t="shared" si="407"/>
        <v/>
      </c>
      <c r="F145" s="637" t="str">
        <f t="shared" si="407"/>
        <v/>
      </c>
      <c r="G145" s="637" t="str">
        <f t="shared" si="407"/>
        <v/>
      </c>
      <c r="H145" s="637" t="str">
        <f t="shared" si="407"/>
        <v/>
      </c>
      <c r="I145" s="637" t="str">
        <f t="shared" si="407"/>
        <v/>
      </c>
      <c r="J145" s="637" t="str">
        <f t="shared" si="407"/>
        <v/>
      </c>
      <c r="K145" s="637" t="str">
        <f t="shared" si="407"/>
        <v/>
      </c>
      <c r="L145" s="637" t="str">
        <f t="shared" si="407"/>
        <v/>
      </c>
      <c r="M145" s="637" t="str">
        <f t="shared" si="407"/>
        <v/>
      </c>
      <c r="N145" s="637" t="str">
        <f t="shared" si="407"/>
        <v/>
      </c>
      <c r="O145" s="637" t="str">
        <f t="shared" si="407"/>
        <v/>
      </c>
      <c r="P145" s="637" t="str">
        <f t="shared" si="407"/>
        <v/>
      </c>
      <c r="Q145" s="637" t="str">
        <f t="shared" si="407"/>
        <v/>
      </c>
      <c r="R145" s="637" t="str">
        <f t="shared" si="407"/>
        <v/>
      </c>
      <c r="S145" s="601"/>
      <c r="T145" s="637" t="str">
        <f t="shared" ref="T145:AJ145" si="408">IF(T139="","",(SUM(T132)*4522-SUM(T133,T137)*(4522-3098*(T136=0)))/$G$1/365/T$46)</f>
        <v/>
      </c>
      <c r="U145" s="637" t="str">
        <f t="shared" si="408"/>
        <v/>
      </c>
      <c r="V145" s="637" t="str">
        <f t="shared" si="408"/>
        <v/>
      </c>
      <c r="W145" s="637" t="str">
        <f t="shared" si="408"/>
        <v/>
      </c>
      <c r="X145" s="637" t="str">
        <f t="shared" si="408"/>
        <v/>
      </c>
      <c r="Y145" s="637" t="str">
        <f t="shared" si="408"/>
        <v/>
      </c>
      <c r="Z145" s="637" t="str">
        <f t="shared" si="408"/>
        <v/>
      </c>
      <c r="AA145" s="637" t="str">
        <f t="shared" si="408"/>
        <v/>
      </c>
      <c r="AB145" s="637" t="str">
        <f t="shared" si="408"/>
        <v/>
      </c>
      <c r="AC145" s="637" t="str">
        <f t="shared" si="408"/>
        <v/>
      </c>
      <c r="AD145" s="637" t="str">
        <f t="shared" si="408"/>
        <v/>
      </c>
      <c r="AE145" s="637" t="str">
        <f t="shared" si="408"/>
        <v/>
      </c>
      <c r="AF145" s="637" t="str">
        <f t="shared" si="408"/>
        <v/>
      </c>
      <c r="AG145" s="637" t="str">
        <f t="shared" si="408"/>
        <v/>
      </c>
      <c r="AH145" s="637" t="str">
        <f t="shared" si="408"/>
        <v/>
      </c>
      <c r="AI145" s="637" t="str">
        <f t="shared" si="408"/>
        <v/>
      </c>
      <c r="AJ145" s="637" t="str">
        <f t="shared" si="408"/>
        <v/>
      </c>
      <c r="AK145" s="601"/>
      <c r="AL145" s="637" t="str">
        <f t="shared" ref="AL145:BB145" si="409">IF(AL139="","",(SUM(AL132)*4522-SUM(AL133,AL137)*(4522-3098*(AL136=0)))/$G$1/365/AL$46)</f>
        <v/>
      </c>
      <c r="AM145" s="637" t="str">
        <f t="shared" si="409"/>
        <v/>
      </c>
      <c r="AN145" s="637" t="str">
        <f t="shared" si="409"/>
        <v/>
      </c>
      <c r="AO145" s="637" t="str">
        <f t="shared" si="409"/>
        <v/>
      </c>
      <c r="AP145" s="637" t="str">
        <f t="shared" si="409"/>
        <v/>
      </c>
      <c r="AQ145" s="637" t="str">
        <f t="shared" si="409"/>
        <v/>
      </c>
      <c r="AR145" s="637" t="str">
        <f t="shared" si="409"/>
        <v/>
      </c>
      <c r="AS145" s="637" t="str">
        <f t="shared" si="409"/>
        <v/>
      </c>
      <c r="AT145" s="637" t="str">
        <f t="shared" si="409"/>
        <v/>
      </c>
      <c r="AU145" s="637" t="str">
        <f t="shared" si="409"/>
        <v/>
      </c>
      <c r="AV145" s="637" t="str">
        <f t="shared" si="409"/>
        <v/>
      </c>
      <c r="AW145" s="637" t="str">
        <f t="shared" si="409"/>
        <v/>
      </c>
      <c r="AX145" s="637" t="str">
        <f t="shared" si="409"/>
        <v/>
      </c>
      <c r="AY145" s="637" t="str">
        <f t="shared" si="409"/>
        <v/>
      </c>
      <c r="AZ145" s="637" t="str">
        <f t="shared" si="409"/>
        <v/>
      </c>
      <c r="BA145" s="637" t="str">
        <f t="shared" si="409"/>
        <v/>
      </c>
      <c r="BB145" s="637" t="str">
        <f t="shared" si="409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10">IF(BF139="","",(SUM(BF132)*4522-SUM(BF133,BF137)*(4522-3098*(BF136=0)))/$G$1/365/BF$46)</f>
        <v/>
      </c>
      <c r="BG145" s="637" t="str">
        <f t="shared" si="410"/>
        <v/>
      </c>
      <c r="BH145" s="637" t="str">
        <f t="shared" si="410"/>
        <v/>
      </c>
      <c r="BI145" s="637" t="str">
        <f t="shared" si="410"/>
        <v/>
      </c>
      <c r="BJ145" s="637" t="str">
        <f t="shared" si="410"/>
        <v/>
      </c>
      <c r="BK145" s="637" t="str">
        <f t="shared" si="410"/>
        <v/>
      </c>
      <c r="BL145" s="637" t="str">
        <f t="shared" si="410"/>
        <v/>
      </c>
      <c r="BM145" s="637" t="str">
        <f t="shared" si="410"/>
        <v/>
      </c>
      <c r="BN145" s="637" t="str">
        <f t="shared" si="410"/>
        <v/>
      </c>
      <c r="BO145" s="637" t="str">
        <f t="shared" si="410"/>
        <v/>
      </c>
      <c r="BP145" s="637" t="str">
        <f t="shared" si="410"/>
        <v/>
      </c>
      <c r="BQ145" s="637" t="str">
        <f t="shared" si="410"/>
        <v/>
      </c>
      <c r="BR145" s="637" t="str">
        <f t="shared" si="410"/>
        <v/>
      </c>
      <c r="BS145" s="637" t="str">
        <f t="shared" si="410"/>
        <v/>
      </c>
      <c r="BT145" s="637" t="str">
        <f t="shared" si="410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7"/>
        <v/>
      </c>
      <c r="CA145" s="602" t="str">
        <f t="shared" si="288"/>
        <v/>
      </c>
      <c r="CB145" s="602" t="str">
        <f t="shared" si="289"/>
        <v/>
      </c>
      <c r="CC145" s="602" t="str">
        <f t="shared" si="290"/>
        <v/>
      </c>
      <c r="CD145" s="1367" t="str">
        <f t="shared" si="337"/>
        <v/>
      </c>
      <c r="CE145" s="1368" t="str">
        <f t="shared" si="338"/>
        <v/>
      </c>
      <c r="CF145" s="1369" t="str">
        <f t="shared" si="339"/>
        <v/>
      </c>
      <c r="CG145" s="1369" t="str">
        <f t="shared" si="340"/>
        <v/>
      </c>
      <c r="CH145" s="1369" t="str">
        <f t="shared" si="341"/>
        <v/>
      </c>
      <c r="CI145" s="1369" t="str">
        <f t="shared" si="342"/>
        <v/>
      </c>
      <c r="CJ145" s="1369" t="str">
        <f t="shared" si="343"/>
        <v/>
      </c>
      <c r="CK145" s="1370" t="str">
        <f t="shared" si="344"/>
        <v/>
      </c>
      <c r="CL145" s="1370" t="str">
        <f t="shared" si="345"/>
        <v/>
      </c>
      <c r="CM145" s="1370" t="str">
        <f t="shared" si="346"/>
        <v/>
      </c>
      <c r="CN145" s="1369" t="str">
        <f t="shared" si="347"/>
        <v/>
      </c>
      <c r="CO145" s="1369" t="str">
        <f t="shared" si="348"/>
        <v/>
      </c>
      <c r="CP145" s="1369" t="str">
        <f t="shared" si="349"/>
        <v/>
      </c>
      <c r="CQ145" s="1369" t="str">
        <f t="shared" si="350"/>
        <v/>
      </c>
      <c r="CR145" s="1369" t="str">
        <f t="shared" si="351"/>
        <v/>
      </c>
      <c r="CS145" s="1368" t="str">
        <f t="shared" si="352"/>
        <v/>
      </c>
      <c r="CT145" s="1371" t="str">
        <f t="shared" si="353"/>
        <v/>
      </c>
      <c r="CU145" s="541" t="str">
        <f t="shared" si="354"/>
        <v/>
      </c>
      <c r="CV145" s="542" t="str">
        <f t="shared" si="355"/>
        <v/>
      </c>
      <c r="CW145" s="543" t="str">
        <f t="shared" si="356"/>
        <v/>
      </c>
      <c r="CX145" s="543" t="str">
        <f t="shared" si="357"/>
        <v/>
      </c>
      <c r="CY145" s="543" t="str">
        <f t="shared" si="358"/>
        <v/>
      </c>
      <c r="CZ145" s="543" t="str">
        <f t="shared" si="359"/>
        <v/>
      </c>
      <c r="DA145" s="543" t="str">
        <f t="shared" si="360"/>
        <v/>
      </c>
      <c r="DB145" s="544" t="str">
        <f t="shared" si="361"/>
        <v/>
      </c>
      <c r="DC145" s="544" t="str">
        <f t="shared" si="362"/>
        <v/>
      </c>
      <c r="DD145" s="544" t="str">
        <f t="shared" si="363"/>
        <v/>
      </c>
      <c r="DE145" s="543" t="str">
        <f t="shared" si="364"/>
        <v/>
      </c>
      <c r="DF145" s="543" t="str">
        <f t="shared" si="365"/>
        <v/>
      </c>
      <c r="DG145" s="543" t="str">
        <f t="shared" si="366"/>
        <v/>
      </c>
      <c r="DH145" s="543" t="str">
        <f t="shared" si="367"/>
        <v/>
      </c>
      <c r="DI145" s="543" t="str">
        <f t="shared" si="368"/>
        <v/>
      </c>
      <c r="DJ145" s="542" t="str">
        <f t="shared" si="369"/>
        <v/>
      </c>
      <c r="DK145" s="541" t="str">
        <f t="shared" si="370"/>
        <v/>
      </c>
      <c r="DL145" s="658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11">IF(SUM(B139)&gt;0,B141/B139,"")</f>
        <v/>
      </c>
      <c r="C146" s="625" t="str">
        <f t="shared" si="411"/>
        <v/>
      </c>
      <c r="D146" s="625" t="str">
        <f t="shared" si="411"/>
        <v/>
      </c>
      <c r="E146" s="625" t="str">
        <f t="shared" si="411"/>
        <v/>
      </c>
      <c r="F146" s="625" t="str">
        <f t="shared" si="411"/>
        <v/>
      </c>
      <c r="G146" s="625" t="str">
        <f t="shared" si="411"/>
        <v/>
      </c>
      <c r="H146" s="625" t="str">
        <f t="shared" si="411"/>
        <v/>
      </c>
      <c r="I146" s="625" t="str">
        <f t="shared" si="411"/>
        <v/>
      </c>
      <c r="J146" s="625" t="str">
        <f t="shared" si="411"/>
        <v/>
      </c>
      <c r="K146" s="625" t="str">
        <f t="shared" si="411"/>
        <v/>
      </c>
      <c r="L146" s="625" t="str">
        <f t="shared" si="411"/>
        <v/>
      </c>
      <c r="M146" s="625" t="str">
        <f t="shared" si="411"/>
        <v/>
      </c>
      <c r="N146" s="625" t="str">
        <f t="shared" si="411"/>
        <v/>
      </c>
      <c r="O146" s="625" t="str">
        <f t="shared" si="411"/>
        <v/>
      </c>
      <c r="P146" s="625" t="str">
        <f t="shared" si="411"/>
        <v/>
      </c>
      <c r="Q146" s="625" t="str">
        <f t="shared" si="411"/>
        <v/>
      </c>
      <c r="R146" s="625" t="str">
        <f t="shared" si="411"/>
        <v/>
      </c>
      <c r="S146" s="601"/>
      <c r="T146" s="625" t="str">
        <f t="shared" ref="T146:AJ146" si="412">IF(SUM(T139)&gt;0,T141/T139,"")</f>
        <v/>
      </c>
      <c r="U146" s="625" t="str">
        <f t="shared" si="412"/>
        <v/>
      </c>
      <c r="V146" s="625" t="str">
        <f t="shared" si="412"/>
        <v/>
      </c>
      <c r="W146" s="625" t="str">
        <f t="shared" si="412"/>
        <v/>
      </c>
      <c r="X146" s="625" t="str">
        <f t="shared" si="412"/>
        <v/>
      </c>
      <c r="Y146" s="625" t="str">
        <f t="shared" si="412"/>
        <v/>
      </c>
      <c r="Z146" s="625" t="str">
        <f>IF(SUM(Z139)&gt;0,Z141/Z139,"")</f>
        <v/>
      </c>
      <c r="AA146" s="625" t="str">
        <f t="shared" si="412"/>
        <v/>
      </c>
      <c r="AB146" s="625" t="str">
        <f t="shared" si="412"/>
        <v/>
      </c>
      <c r="AC146" s="625" t="str">
        <f t="shared" si="412"/>
        <v/>
      </c>
      <c r="AD146" s="625" t="str">
        <f t="shared" si="412"/>
        <v/>
      </c>
      <c r="AE146" s="625" t="str">
        <f t="shared" si="412"/>
        <v/>
      </c>
      <c r="AF146" s="625" t="str">
        <f t="shared" si="412"/>
        <v/>
      </c>
      <c r="AG146" s="625" t="str">
        <f t="shared" si="412"/>
        <v/>
      </c>
      <c r="AH146" s="625" t="str">
        <f t="shared" si="412"/>
        <v/>
      </c>
      <c r="AI146" s="625" t="str">
        <f t="shared" si="412"/>
        <v/>
      </c>
      <c r="AJ146" s="625" t="str">
        <f t="shared" si="412"/>
        <v/>
      </c>
      <c r="AK146" s="601"/>
      <c r="AL146" s="625" t="str">
        <f t="shared" ref="AL146:BB146" si="413">IF(SUM(AL139)&gt;0,AL141/AL139,"")</f>
        <v/>
      </c>
      <c r="AM146" s="625" t="str">
        <f t="shared" si="413"/>
        <v/>
      </c>
      <c r="AN146" s="625" t="str">
        <f t="shared" si="413"/>
        <v/>
      </c>
      <c r="AO146" s="625" t="str">
        <f t="shared" si="413"/>
        <v/>
      </c>
      <c r="AP146" s="625" t="str">
        <f t="shared" si="413"/>
        <v/>
      </c>
      <c r="AQ146" s="625" t="str">
        <f t="shared" si="413"/>
        <v/>
      </c>
      <c r="AR146" s="625" t="str">
        <f t="shared" si="413"/>
        <v/>
      </c>
      <c r="AS146" s="625" t="str">
        <f t="shared" si="413"/>
        <v/>
      </c>
      <c r="AT146" s="625" t="str">
        <f t="shared" si="413"/>
        <v/>
      </c>
      <c r="AU146" s="625" t="str">
        <f t="shared" si="413"/>
        <v/>
      </c>
      <c r="AV146" s="625" t="str">
        <f t="shared" si="413"/>
        <v/>
      </c>
      <c r="AW146" s="625" t="str">
        <f t="shared" si="413"/>
        <v/>
      </c>
      <c r="AX146" s="625" t="str">
        <f t="shared" si="413"/>
        <v/>
      </c>
      <c r="AY146" s="625" t="str">
        <f t="shared" si="413"/>
        <v/>
      </c>
      <c r="AZ146" s="625" t="str">
        <f t="shared" si="413"/>
        <v/>
      </c>
      <c r="BA146" s="625" t="str">
        <f t="shared" si="413"/>
        <v/>
      </c>
      <c r="BB146" s="625" t="str">
        <f t="shared" si="413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4">IF(SUM(BF139)&gt;0,BF141/BF139,"")</f>
        <v/>
      </c>
      <c r="BG146" s="625" t="str">
        <f t="shared" si="414"/>
        <v/>
      </c>
      <c r="BH146" s="625" t="str">
        <f t="shared" si="414"/>
        <v/>
      </c>
      <c r="BI146" s="625" t="str">
        <f t="shared" si="414"/>
        <v/>
      </c>
      <c r="BJ146" s="625" t="str">
        <f t="shared" si="414"/>
        <v/>
      </c>
      <c r="BK146" s="625" t="str">
        <f t="shared" si="414"/>
        <v/>
      </c>
      <c r="BL146" s="625" t="str">
        <f t="shared" si="414"/>
        <v/>
      </c>
      <c r="BM146" s="625" t="str">
        <f t="shared" si="414"/>
        <v/>
      </c>
      <c r="BN146" s="625" t="str">
        <f t="shared" si="414"/>
        <v/>
      </c>
      <c r="BO146" s="625" t="str">
        <f t="shared" si="414"/>
        <v/>
      </c>
      <c r="BP146" s="625" t="str">
        <f t="shared" si="414"/>
        <v/>
      </c>
      <c r="BQ146" s="625" t="str">
        <f t="shared" si="414"/>
        <v/>
      </c>
      <c r="BR146" s="625" t="str">
        <f t="shared" si="414"/>
        <v/>
      </c>
      <c r="BS146" s="625" t="str">
        <f t="shared" si="414"/>
        <v/>
      </c>
      <c r="BT146" s="625" t="str">
        <f t="shared" si="414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7"/>
        <v/>
      </c>
      <c r="CA146" s="602" t="str">
        <f t="shared" si="288"/>
        <v/>
      </c>
      <c r="CB146" s="602" t="str">
        <f t="shared" si="289"/>
        <v/>
      </c>
      <c r="CC146" s="602" t="str">
        <f t="shared" si="290"/>
        <v/>
      </c>
      <c r="CD146" s="1367" t="str">
        <f t="shared" si="337"/>
        <v/>
      </c>
      <c r="CE146" s="1368" t="str">
        <f t="shared" si="338"/>
        <v/>
      </c>
      <c r="CF146" s="1369" t="str">
        <f t="shared" si="339"/>
        <v/>
      </c>
      <c r="CG146" s="1369" t="str">
        <f t="shared" si="340"/>
        <v/>
      </c>
      <c r="CH146" s="1369" t="str">
        <f t="shared" si="341"/>
        <v/>
      </c>
      <c r="CI146" s="1369" t="str">
        <f t="shared" si="342"/>
        <v/>
      </c>
      <c r="CJ146" s="1369" t="str">
        <f t="shared" si="343"/>
        <v/>
      </c>
      <c r="CK146" s="1370" t="str">
        <f t="shared" si="344"/>
        <v/>
      </c>
      <c r="CL146" s="1370" t="str">
        <f t="shared" si="345"/>
        <v/>
      </c>
      <c r="CM146" s="1370" t="str">
        <f t="shared" si="346"/>
        <v/>
      </c>
      <c r="CN146" s="1369" t="str">
        <f t="shared" si="347"/>
        <v/>
      </c>
      <c r="CO146" s="1369" t="str">
        <f t="shared" si="348"/>
        <v/>
      </c>
      <c r="CP146" s="1369" t="str">
        <f t="shared" si="349"/>
        <v/>
      </c>
      <c r="CQ146" s="1369" t="str">
        <f t="shared" si="350"/>
        <v/>
      </c>
      <c r="CR146" s="1369" t="str">
        <f t="shared" si="351"/>
        <v/>
      </c>
      <c r="CS146" s="1368" t="str">
        <f t="shared" si="352"/>
        <v/>
      </c>
      <c r="CT146" s="1371" t="str">
        <f t="shared" si="353"/>
        <v/>
      </c>
      <c r="CU146" s="541" t="str">
        <f t="shared" si="354"/>
        <v/>
      </c>
      <c r="CV146" s="542" t="str">
        <f t="shared" si="355"/>
        <v/>
      </c>
      <c r="CW146" s="543" t="str">
        <f t="shared" si="356"/>
        <v/>
      </c>
      <c r="CX146" s="543" t="str">
        <f t="shared" si="357"/>
        <v/>
      </c>
      <c r="CY146" s="543" t="str">
        <f t="shared" si="358"/>
        <v/>
      </c>
      <c r="CZ146" s="543" t="str">
        <f t="shared" si="359"/>
        <v/>
      </c>
      <c r="DA146" s="543" t="str">
        <f t="shared" si="360"/>
        <v/>
      </c>
      <c r="DB146" s="544" t="str">
        <f t="shared" si="361"/>
        <v/>
      </c>
      <c r="DC146" s="544" t="str">
        <f t="shared" si="362"/>
        <v/>
      </c>
      <c r="DD146" s="544" t="str">
        <f t="shared" si="363"/>
        <v/>
      </c>
      <c r="DE146" s="543" t="str">
        <f t="shared" si="364"/>
        <v/>
      </c>
      <c r="DF146" s="543" t="str">
        <f t="shared" si="365"/>
        <v/>
      </c>
      <c r="DG146" s="543" t="str">
        <f t="shared" si="366"/>
        <v/>
      </c>
      <c r="DH146" s="543" t="str">
        <f t="shared" si="367"/>
        <v/>
      </c>
      <c r="DI146" s="543" t="str">
        <f t="shared" si="368"/>
        <v/>
      </c>
      <c r="DJ146" s="542" t="str">
        <f t="shared" si="369"/>
        <v/>
      </c>
      <c r="DK146" s="541" t="str">
        <f t="shared" si="370"/>
        <v/>
      </c>
      <c r="DL146" s="658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7"/>
        <v/>
      </c>
      <c r="CA147" s="594" t="str">
        <f t="shared" si="288"/>
        <v/>
      </c>
      <c r="CB147" s="594" t="str">
        <f t="shared" si="289"/>
        <v/>
      </c>
      <c r="CC147" s="594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7"/>
        <v>1.1333333333333333</v>
      </c>
      <c r="CA148" s="602">
        <f t="shared" si="288"/>
        <v>1.4666666666666666</v>
      </c>
      <c r="CB148" s="602">
        <f t="shared" si="289"/>
        <v>1.4666666666666666</v>
      </c>
      <c r="CC148" s="602">
        <f t="shared" si="290"/>
        <v>3.0666666666666669</v>
      </c>
      <c r="CD148" s="1379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81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5</v>
      </c>
      <c r="CT148" s="1383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5</v>
      </c>
      <c r="CU148" s="553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6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5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5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555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5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5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5</v>
      </c>
      <c r="DJ148" s="554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5</v>
      </c>
      <c r="DK148" s="553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658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7"/>
        <v>45</v>
      </c>
      <c r="CA149" s="602">
        <f t="shared" si="288"/>
        <v>45</v>
      </c>
      <c r="CB149" s="602">
        <f t="shared" si="289"/>
        <v>45</v>
      </c>
      <c r="CC149" s="602">
        <f t="shared" si="290"/>
        <v>45.2</v>
      </c>
      <c r="CD149" s="1379">
        <f t="shared" si="415"/>
        <v>45</v>
      </c>
      <c r="CE149" s="1380">
        <f t="shared" si="416"/>
        <v>45</v>
      </c>
      <c r="CF149" s="1381">
        <f t="shared" si="417"/>
        <v>45</v>
      </c>
      <c r="CG149" s="1381">
        <f t="shared" si="418"/>
        <v>45</v>
      </c>
      <c r="CH149" s="1381">
        <f t="shared" si="419"/>
        <v>45</v>
      </c>
      <c r="CI149" s="1381">
        <f t="shared" si="420"/>
        <v>45</v>
      </c>
      <c r="CJ149" s="1381">
        <f t="shared" si="421"/>
        <v>45</v>
      </c>
      <c r="CK149" s="1382">
        <f t="shared" si="422"/>
        <v>45</v>
      </c>
      <c r="CL149" s="1382">
        <f t="shared" si="423"/>
        <v>45</v>
      </c>
      <c r="CM149" s="1382">
        <f t="shared" si="424"/>
        <v>45</v>
      </c>
      <c r="CN149" s="1381">
        <f t="shared" si="425"/>
        <v>45</v>
      </c>
      <c r="CO149" s="1381">
        <f t="shared" si="426"/>
        <v>45</v>
      </c>
      <c r="CP149" s="1381">
        <f t="shared" si="427"/>
        <v>45</v>
      </c>
      <c r="CQ149" s="1381">
        <f t="shared" si="428"/>
        <v>45</v>
      </c>
      <c r="CR149" s="1381">
        <f t="shared" si="429"/>
        <v>45</v>
      </c>
      <c r="CS149" s="1380">
        <f t="shared" si="430"/>
        <v>45</v>
      </c>
      <c r="CT149" s="1383">
        <f t="shared" si="431"/>
        <v>45</v>
      </c>
      <c r="CU149" s="553">
        <f t="shared" si="432"/>
        <v>45</v>
      </c>
      <c r="CV149" s="554">
        <f t="shared" si="433"/>
        <v>45</v>
      </c>
      <c r="CW149" s="555">
        <f t="shared" si="434"/>
        <v>45</v>
      </c>
      <c r="CX149" s="555">
        <f t="shared" si="435"/>
        <v>45</v>
      </c>
      <c r="CY149" s="555">
        <f t="shared" si="436"/>
        <v>45</v>
      </c>
      <c r="CZ149" s="555">
        <f t="shared" si="437"/>
        <v>45</v>
      </c>
      <c r="DA149" s="555">
        <f t="shared" si="438"/>
        <v>45</v>
      </c>
      <c r="DB149" s="556">
        <f t="shared" si="439"/>
        <v>45</v>
      </c>
      <c r="DC149" s="556">
        <f t="shared" si="440"/>
        <v>45</v>
      </c>
      <c r="DD149" s="556">
        <f t="shared" si="441"/>
        <v>45</v>
      </c>
      <c r="DE149" s="555">
        <f t="shared" si="442"/>
        <v>45</v>
      </c>
      <c r="DF149" s="555">
        <f t="shared" si="443"/>
        <v>45</v>
      </c>
      <c r="DG149" s="555">
        <f t="shared" si="444"/>
        <v>45</v>
      </c>
      <c r="DH149" s="555">
        <f t="shared" si="445"/>
        <v>45</v>
      </c>
      <c r="DI149" s="555">
        <f t="shared" si="446"/>
        <v>45</v>
      </c>
      <c r="DJ149" s="554">
        <f t="shared" si="447"/>
        <v>45</v>
      </c>
      <c r="DK149" s="553">
        <f t="shared" si="448"/>
        <v>45</v>
      </c>
      <c r="DL149" s="658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7"/>
        <v/>
      </c>
      <c r="CA150" s="602" t="str">
        <f t="shared" si="288"/>
        <v/>
      </c>
      <c r="CB150" s="602" t="str">
        <f t="shared" si="289"/>
        <v/>
      </c>
      <c r="CC150" s="602" t="str">
        <f t="shared" si="290"/>
        <v/>
      </c>
      <c r="CD150" s="1379" t="str">
        <f t="shared" si="415"/>
        <v/>
      </c>
      <c r="CE150" s="1380" t="str">
        <f t="shared" si="416"/>
        <v/>
      </c>
      <c r="CF150" s="1381" t="str">
        <f t="shared" si="417"/>
        <v/>
      </c>
      <c r="CG150" s="1381" t="str">
        <f t="shared" si="418"/>
        <v/>
      </c>
      <c r="CH150" s="1381" t="str">
        <f t="shared" si="419"/>
        <v/>
      </c>
      <c r="CI150" s="1381" t="str">
        <f t="shared" si="420"/>
        <v/>
      </c>
      <c r="CJ150" s="1381" t="str">
        <f t="shared" si="421"/>
        <v/>
      </c>
      <c r="CK150" s="1382" t="str">
        <f t="shared" si="422"/>
        <v/>
      </c>
      <c r="CL150" s="1382" t="str">
        <f t="shared" si="423"/>
        <v/>
      </c>
      <c r="CM150" s="1382" t="str">
        <f t="shared" si="424"/>
        <v/>
      </c>
      <c r="CN150" s="1381" t="str">
        <f t="shared" si="425"/>
        <v/>
      </c>
      <c r="CO150" s="1381" t="str">
        <f t="shared" si="426"/>
        <v/>
      </c>
      <c r="CP150" s="1381" t="str">
        <f t="shared" si="427"/>
        <v/>
      </c>
      <c r="CQ150" s="1381" t="str">
        <f t="shared" si="428"/>
        <v/>
      </c>
      <c r="CR150" s="1381" t="str">
        <f t="shared" si="429"/>
        <v/>
      </c>
      <c r="CS150" s="1380" t="str">
        <f t="shared" si="430"/>
        <v/>
      </c>
      <c r="CT150" s="1383" t="str">
        <f t="shared" si="431"/>
        <v/>
      </c>
      <c r="CU150" s="553" t="str">
        <f t="shared" si="432"/>
        <v/>
      </c>
      <c r="CV150" s="554" t="str">
        <f t="shared" si="433"/>
        <v/>
      </c>
      <c r="CW150" s="555" t="str">
        <f t="shared" si="434"/>
        <v/>
      </c>
      <c r="CX150" s="555" t="str">
        <f t="shared" si="435"/>
        <v/>
      </c>
      <c r="CY150" s="555" t="str">
        <f t="shared" si="436"/>
        <v/>
      </c>
      <c r="CZ150" s="555" t="str">
        <f t="shared" si="437"/>
        <v/>
      </c>
      <c r="DA150" s="555" t="str">
        <f t="shared" si="438"/>
        <v/>
      </c>
      <c r="DB150" s="556" t="str">
        <f t="shared" si="439"/>
        <v/>
      </c>
      <c r="DC150" s="556" t="str">
        <f t="shared" si="440"/>
        <v/>
      </c>
      <c r="DD150" s="556" t="str">
        <f t="shared" si="441"/>
        <v/>
      </c>
      <c r="DE150" s="555" t="str">
        <f t="shared" si="442"/>
        <v/>
      </c>
      <c r="DF150" s="555" t="str">
        <f t="shared" si="443"/>
        <v/>
      </c>
      <c r="DG150" s="555" t="str">
        <f t="shared" si="444"/>
        <v/>
      </c>
      <c r="DH150" s="555" t="str">
        <f t="shared" si="445"/>
        <v/>
      </c>
      <c r="DI150" s="555" t="str">
        <f t="shared" si="446"/>
        <v/>
      </c>
      <c r="DJ150" s="554" t="str">
        <f t="shared" si="447"/>
        <v/>
      </c>
      <c r="DK150" s="553" t="str">
        <f t="shared" si="448"/>
        <v/>
      </c>
      <c r="DL150" s="658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3">IF(B150="","",B148*B149*B150)</f>
        <v/>
      </c>
      <c r="C151" s="611" t="str">
        <f t="shared" si="453"/>
        <v/>
      </c>
      <c r="D151" s="611" t="str">
        <f t="shared" si="453"/>
        <v/>
      </c>
      <c r="E151" s="611" t="str">
        <f t="shared" si="453"/>
        <v/>
      </c>
      <c r="F151" s="611" t="str">
        <f t="shared" si="453"/>
        <v/>
      </c>
      <c r="G151" s="611" t="str">
        <f t="shared" si="453"/>
        <v/>
      </c>
      <c r="H151" s="611" t="str">
        <f t="shared" si="453"/>
        <v/>
      </c>
      <c r="I151" s="611" t="str">
        <f t="shared" si="453"/>
        <v/>
      </c>
      <c r="J151" s="611" t="str">
        <f t="shared" si="453"/>
        <v/>
      </c>
      <c r="K151" s="611" t="str">
        <f t="shared" si="453"/>
        <v/>
      </c>
      <c r="L151" s="611" t="str">
        <f t="shared" si="453"/>
        <v/>
      </c>
      <c r="M151" s="611" t="str">
        <f t="shared" si="453"/>
        <v/>
      </c>
      <c r="N151" s="611" t="str">
        <f t="shared" si="453"/>
        <v/>
      </c>
      <c r="O151" s="611" t="str">
        <f t="shared" si="453"/>
        <v/>
      </c>
      <c r="P151" s="611" t="str">
        <f t="shared" si="453"/>
        <v/>
      </c>
      <c r="Q151" s="611" t="str">
        <f t="shared" si="453"/>
        <v/>
      </c>
      <c r="R151" s="611" t="str">
        <f t="shared" si="453"/>
        <v/>
      </c>
      <c r="S151" s="649"/>
      <c r="T151" s="611" t="str">
        <f t="shared" ref="T151:AJ151" si="454">IF(T150="","",T148*T149*T150)</f>
        <v/>
      </c>
      <c r="U151" s="611" t="str">
        <f t="shared" si="454"/>
        <v/>
      </c>
      <c r="V151" s="611" t="str">
        <f t="shared" si="454"/>
        <v/>
      </c>
      <c r="W151" s="611" t="str">
        <f t="shared" si="454"/>
        <v/>
      </c>
      <c r="X151" s="611" t="str">
        <f t="shared" si="454"/>
        <v/>
      </c>
      <c r="Y151" s="611" t="str">
        <f t="shared" si="454"/>
        <v/>
      </c>
      <c r="Z151" s="611" t="str">
        <f t="shared" si="454"/>
        <v/>
      </c>
      <c r="AA151" s="611" t="str">
        <f t="shared" si="454"/>
        <v/>
      </c>
      <c r="AB151" s="611" t="str">
        <f t="shared" si="454"/>
        <v/>
      </c>
      <c r="AC151" s="611" t="str">
        <f t="shared" si="454"/>
        <v/>
      </c>
      <c r="AD151" s="611" t="str">
        <f t="shared" si="454"/>
        <v/>
      </c>
      <c r="AE151" s="611" t="str">
        <f t="shared" si="454"/>
        <v/>
      </c>
      <c r="AF151" s="611" t="str">
        <f t="shared" si="454"/>
        <v/>
      </c>
      <c r="AG151" s="611" t="str">
        <f t="shared" si="454"/>
        <v/>
      </c>
      <c r="AH151" s="611" t="str">
        <f t="shared" si="454"/>
        <v/>
      </c>
      <c r="AI151" s="611" t="str">
        <f t="shared" si="454"/>
        <v/>
      </c>
      <c r="AJ151" s="611" t="str">
        <f t="shared" si="454"/>
        <v/>
      </c>
      <c r="AK151" s="649"/>
      <c r="AL151" s="611" t="str">
        <f t="shared" ref="AL151:BB151" si="455">IF(AL150="","",AL148*AL149*AL150)</f>
        <v/>
      </c>
      <c r="AM151" s="611" t="str">
        <f t="shared" si="455"/>
        <v/>
      </c>
      <c r="AN151" s="611" t="str">
        <f t="shared" si="455"/>
        <v/>
      </c>
      <c r="AO151" s="611" t="str">
        <f t="shared" si="455"/>
        <v/>
      </c>
      <c r="AP151" s="611" t="str">
        <f t="shared" si="455"/>
        <v/>
      </c>
      <c r="AQ151" s="611" t="str">
        <f t="shared" si="455"/>
        <v/>
      </c>
      <c r="AR151" s="611" t="str">
        <f t="shared" si="455"/>
        <v/>
      </c>
      <c r="AS151" s="611" t="str">
        <f t="shared" si="455"/>
        <v/>
      </c>
      <c r="AT151" s="611" t="str">
        <f t="shared" si="455"/>
        <v/>
      </c>
      <c r="AU151" s="611" t="str">
        <f t="shared" si="455"/>
        <v/>
      </c>
      <c r="AV151" s="611" t="str">
        <f t="shared" si="455"/>
        <v/>
      </c>
      <c r="AW151" s="611" t="str">
        <f t="shared" si="455"/>
        <v/>
      </c>
      <c r="AX151" s="611" t="str">
        <f t="shared" si="455"/>
        <v/>
      </c>
      <c r="AY151" s="611" t="str">
        <f t="shared" si="455"/>
        <v/>
      </c>
      <c r="AZ151" s="611" t="str">
        <f t="shared" si="455"/>
        <v/>
      </c>
      <c r="BA151" s="611" t="str">
        <f t="shared" si="455"/>
        <v/>
      </c>
      <c r="BB151" s="611" t="str">
        <f t="shared" si="455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6">IF(BF150="","",BF148*BF149*BF150)</f>
        <v/>
      </c>
      <c r="BG151" s="611" t="str">
        <f t="shared" si="456"/>
        <v/>
      </c>
      <c r="BH151" s="611" t="str">
        <f t="shared" si="456"/>
        <v/>
      </c>
      <c r="BI151" s="611" t="str">
        <f t="shared" si="456"/>
        <v/>
      </c>
      <c r="BJ151" s="611" t="str">
        <f t="shared" si="456"/>
        <v/>
      </c>
      <c r="BK151" s="611" t="str">
        <f t="shared" si="456"/>
        <v/>
      </c>
      <c r="BL151" s="611" t="str">
        <f t="shared" si="456"/>
        <v/>
      </c>
      <c r="BM151" s="611" t="str">
        <f t="shared" si="456"/>
        <v/>
      </c>
      <c r="BN151" s="611" t="str">
        <f t="shared" si="456"/>
        <v/>
      </c>
      <c r="BO151" s="611" t="str">
        <f t="shared" si="456"/>
        <v/>
      </c>
      <c r="BP151" s="611" t="str">
        <f t="shared" si="456"/>
        <v/>
      </c>
      <c r="BQ151" s="611" t="str">
        <f t="shared" si="456"/>
        <v/>
      </c>
      <c r="BR151" s="611" t="str">
        <f t="shared" si="456"/>
        <v/>
      </c>
      <c r="BS151" s="611" t="str">
        <f t="shared" si="456"/>
        <v/>
      </c>
      <c r="BT151" s="611" t="str">
        <f t="shared" si="456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7"/>
        <v/>
      </c>
      <c r="CA151" s="602" t="str">
        <f t="shared" si="288"/>
        <v/>
      </c>
      <c r="CB151" s="602" t="str">
        <f t="shared" si="289"/>
        <v/>
      </c>
      <c r="CC151" s="602" t="str">
        <f t="shared" si="290"/>
        <v/>
      </c>
      <c r="CD151" s="1379" t="str">
        <f t="shared" si="415"/>
        <v/>
      </c>
      <c r="CE151" s="1380" t="str">
        <f t="shared" si="416"/>
        <v/>
      </c>
      <c r="CF151" s="1381" t="str">
        <f t="shared" si="417"/>
        <v/>
      </c>
      <c r="CG151" s="1381" t="str">
        <f t="shared" si="418"/>
        <v/>
      </c>
      <c r="CH151" s="1381" t="str">
        <f t="shared" si="419"/>
        <v/>
      </c>
      <c r="CI151" s="1381" t="str">
        <f t="shared" si="420"/>
        <v/>
      </c>
      <c r="CJ151" s="1381" t="str">
        <f t="shared" si="421"/>
        <v/>
      </c>
      <c r="CK151" s="1382" t="str">
        <f t="shared" si="422"/>
        <v/>
      </c>
      <c r="CL151" s="1382" t="str">
        <f t="shared" si="423"/>
        <v/>
      </c>
      <c r="CM151" s="1382" t="str">
        <f t="shared" si="424"/>
        <v/>
      </c>
      <c r="CN151" s="1381" t="str">
        <f t="shared" si="425"/>
        <v/>
      </c>
      <c r="CO151" s="1381" t="str">
        <f t="shared" si="426"/>
        <v/>
      </c>
      <c r="CP151" s="1381" t="str">
        <f t="shared" si="427"/>
        <v/>
      </c>
      <c r="CQ151" s="1381" t="str">
        <f t="shared" si="428"/>
        <v/>
      </c>
      <c r="CR151" s="1381" t="str">
        <f t="shared" si="429"/>
        <v/>
      </c>
      <c r="CS151" s="1380" t="str">
        <f t="shared" si="430"/>
        <v/>
      </c>
      <c r="CT151" s="1383" t="str">
        <f t="shared" si="431"/>
        <v/>
      </c>
      <c r="CU151" s="553" t="str">
        <f t="shared" si="432"/>
        <v/>
      </c>
      <c r="CV151" s="554" t="str">
        <f t="shared" si="433"/>
        <v/>
      </c>
      <c r="CW151" s="555" t="str">
        <f t="shared" si="434"/>
        <v/>
      </c>
      <c r="CX151" s="555" t="str">
        <f t="shared" si="435"/>
        <v/>
      </c>
      <c r="CY151" s="555" t="str">
        <f t="shared" si="436"/>
        <v/>
      </c>
      <c r="CZ151" s="555" t="str">
        <f t="shared" si="437"/>
        <v/>
      </c>
      <c r="DA151" s="555" t="str">
        <f t="shared" si="438"/>
        <v/>
      </c>
      <c r="DB151" s="556" t="str">
        <f t="shared" si="439"/>
        <v/>
      </c>
      <c r="DC151" s="556" t="str">
        <f t="shared" si="440"/>
        <v/>
      </c>
      <c r="DD151" s="556" t="str">
        <f t="shared" si="441"/>
        <v/>
      </c>
      <c r="DE151" s="555" t="str">
        <f t="shared" si="442"/>
        <v/>
      </c>
      <c r="DF151" s="555" t="str">
        <f t="shared" si="443"/>
        <v/>
      </c>
      <c r="DG151" s="555" t="str">
        <f t="shared" si="444"/>
        <v/>
      </c>
      <c r="DH151" s="555" t="str">
        <f t="shared" si="445"/>
        <v/>
      </c>
      <c r="DI151" s="555" t="str">
        <f t="shared" si="446"/>
        <v/>
      </c>
      <c r="DJ151" s="554" t="str">
        <f t="shared" si="447"/>
        <v/>
      </c>
      <c r="DK151" s="553" t="str">
        <f t="shared" si="448"/>
        <v/>
      </c>
      <c r="DL151" s="658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7"/>
        <v/>
      </c>
      <c r="CA152" s="602" t="str">
        <f t="shared" si="288"/>
        <v/>
      </c>
      <c r="CB152" s="602" t="str">
        <f t="shared" si="289"/>
        <v/>
      </c>
      <c r="CC152" s="602" t="str">
        <f t="shared" si="290"/>
        <v/>
      </c>
      <c r="CD152" s="1379" t="str">
        <f t="shared" si="415"/>
        <v/>
      </c>
      <c r="CE152" s="1380" t="str">
        <f t="shared" si="416"/>
        <v/>
      </c>
      <c r="CF152" s="1381" t="str">
        <f t="shared" si="417"/>
        <v/>
      </c>
      <c r="CG152" s="1381" t="str">
        <f t="shared" si="418"/>
        <v/>
      </c>
      <c r="CH152" s="1381" t="str">
        <f t="shared" si="419"/>
        <v/>
      </c>
      <c r="CI152" s="1381" t="str">
        <f t="shared" si="420"/>
        <v/>
      </c>
      <c r="CJ152" s="1381" t="str">
        <f t="shared" si="421"/>
        <v/>
      </c>
      <c r="CK152" s="1382" t="str">
        <f t="shared" si="422"/>
        <v/>
      </c>
      <c r="CL152" s="1382" t="str">
        <f t="shared" si="423"/>
        <v/>
      </c>
      <c r="CM152" s="1382" t="str">
        <f t="shared" si="424"/>
        <v/>
      </c>
      <c r="CN152" s="1381" t="str">
        <f t="shared" si="425"/>
        <v/>
      </c>
      <c r="CO152" s="1381" t="str">
        <f t="shared" si="426"/>
        <v/>
      </c>
      <c r="CP152" s="1381" t="str">
        <f t="shared" si="427"/>
        <v/>
      </c>
      <c r="CQ152" s="1381" t="str">
        <f t="shared" si="428"/>
        <v/>
      </c>
      <c r="CR152" s="1381" t="str">
        <f t="shared" si="429"/>
        <v/>
      </c>
      <c r="CS152" s="1380" t="str">
        <f t="shared" si="430"/>
        <v/>
      </c>
      <c r="CT152" s="1383" t="str">
        <f t="shared" si="431"/>
        <v/>
      </c>
      <c r="CU152" s="553" t="str">
        <f t="shared" si="432"/>
        <v/>
      </c>
      <c r="CV152" s="554" t="str">
        <f t="shared" si="433"/>
        <v/>
      </c>
      <c r="CW152" s="555" t="str">
        <f t="shared" si="434"/>
        <v/>
      </c>
      <c r="CX152" s="555" t="str">
        <f t="shared" si="435"/>
        <v/>
      </c>
      <c r="CY152" s="555" t="str">
        <f t="shared" si="436"/>
        <v/>
      </c>
      <c r="CZ152" s="555" t="str">
        <f t="shared" si="437"/>
        <v/>
      </c>
      <c r="DA152" s="555" t="str">
        <f t="shared" si="438"/>
        <v/>
      </c>
      <c r="DB152" s="556" t="str">
        <f t="shared" si="439"/>
        <v/>
      </c>
      <c r="DC152" s="556" t="str">
        <f t="shared" si="440"/>
        <v/>
      </c>
      <c r="DD152" s="556" t="str">
        <f t="shared" si="441"/>
        <v/>
      </c>
      <c r="DE152" s="555" t="str">
        <f t="shared" si="442"/>
        <v/>
      </c>
      <c r="DF152" s="555" t="str">
        <f t="shared" si="443"/>
        <v/>
      </c>
      <c r="DG152" s="555" t="str">
        <f t="shared" si="444"/>
        <v/>
      </c>
      <c r="DH152" s="555" t="str">
        <f t="shared" si="445"/>
        <v/>
      </c>
      <c r="DI152" s="555" t="str">
        <f t="shared" si="446"/>
        <v/>
      </c>
      <c r="DJ152" s="554" t="str">
        <f t="shared" si="447"/>
        <v/>
      </c>
      <c r="DK152" s="553" t="str">
        <f t="shared" si="448"/>
        <v/>
      </c>
      <c r="DL152" s="658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7"/>
        <v/>
      </c>
      <c r="CA153" s="602" t="str">
        <f t="shared" si="288"/>
        <v/>
      </c>
      <c r="CB153" s="602" t="str">
        <f t="shared" si="289"/>
        <v/>
      </c>
      <c r="CC153" s="602" t="str">
        <f t="shared" si="290"/>
        <v/>
      </c>
      <c r="CD153" s="1379" t="str">
        <f t="shared" si="415"/>
        <v/>
      </c>
      <c r="CE153" s="1380" t="str">
        <f t="shared" si="416"/>
        <v/>
      </c>
      <c r="CF153" s="1381" t="str">
        <f t="shared" si="417"/>
        <v/>
      </c>
      <c r="CG153" s="1381" t="str">
        <f t="shared" si="418"/>
        <v/>
      </c>
      <c r="CH153" s="1381" t="str">
        <f t="shared" si="419"/>
        <v/>
      </c>
      <c r="CI153" s="1381" t="str">
        <f t="shared" si="420"/>
        <v/>
      </c>
      <c r="CJ153" s="1381" t="str">
        <f t="shared" si="421"/>
        <v/>
      </c>
      <c r="CK153" s="1382" t="str">
        <f t="shared" si="422"/>
        <v/>
      </c>
      <c r="CL153" s="1382" t="str">
        <f t="shared" si="423"/>
        <v/>
      </c>
      <c r="CM153" s="1382" t="str">
        <f t="shared" si="424"/>
        <v/>
      </c>
      <c r="CN153" s="1381" t="str">
        <f t="shared" si="425"/>
        <v/>
      </c>
      <c r="CO153" s="1381" t="str">
        <f t="shared" si="426"/>
        <v/>
      </c>
      <c r="CP153" s="1381" t="str">
        <f t="shared" si="427"/>
        <v/>
      </c>
      <c r="CQ153" s="1381" t="str">
        <f t="shared" si="428"/>
        <v/>
      </c>
      <c r="CR153" s="1381" t="str">
        <f t="shared" si="429"/>
        <v/>
      </c>
      <c r="CS153" s="1380" t="str">
        <f t="shared" si="430"/>
        <v/>
      </c>
      <c r="CT153" s="1383" t="str">
        <f t="shared" si="431"/>
        <v/>
      </c>
      <c r="CU153" s="553" t="str">
        <f t="shared" si="432"/>
        <v/>
      </c>
      <c r="CV153" s="554" t="str">
        <f t="shared" si="433"/>
        <v/>
      </c>
      <c r="CW153" s="555" t="str">
        <f t="shared" si="434"/>
        <v/>
      </c>
      <c r="CX153" s="555" t="str">
        <f t="shared" si="435"/>
        <v/>
      </c>
      <c r="CY153" s="555" t="str">
        <f t="shared" si="436"/>
        <v/>
      </c>
      <c r="CZ153" s="555" t="str">
        <f t="shared" si="437"/>
        <v/>
      </c>
      <c r="DA153" s="555" t="str">
        <f t="shared" si="438"/>
        <v/>
      </c>
      <c r="DB153" s="556" t="str">
        <f t="shared" si="439"/>
        <v/>
      </c>
      <c r="DC153" s="556" t="str">
        <f t="shared" si="440"/>
        <v/>
      </c>
      <c r="DD153" s="556" t="str">
        <f t="shared" si="441"/>
        <v/>
      </c>
      <c r="DE153" s="555" t="str">
        <f t="shared" si="442"/>
        <v/>
      </c>
      <c r="DF153" s="555" t="str">
        <f t="shared" si="443"/>
        <v/>
      </c>
      <c r="DG153" s="555" t="str">
        <f t="shared" si="444"/>
        <v/>
      </c>
      <c r="DH153" s="555" t="str">
        <f t="shared" si="445"/>
        <v/>
      </c>
      <c r="DI153" s="555" t="str">
        <f t="shared" si="446"/>
        <v/>
      </c>
      <c r="DJ153" s="554" t="str">
        <f t="shared" si="447"/>
        <v/>
      </c>
      <c r="DK153" s="553" t="str">
        <f t="shared" si="448"/>
        <v/>
      </c>
      <c r="DL153" s="658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7">IF(B152="","",B152*B153)</f>
        <v/>
      </c>
      <c r="C154" s="612" t="str">
        <f t="shared" si="457"/>
        <v/>
      </c>
      <c r="D154" s="612" t="str">
        <f t="shared" si="457"/>
        <v/>
      </c>
      <c r="E154" s="612" t="str">
        <f t="shared" si="457"/>
        <v/>
      </c>
      <c r="F154" s="612" t="str">
        <f t="shared" si="457"/>
        <v/>
      </c>
      <c r="G154" s="612" t="str">
        <f t="shared" si="457"/>
        <v/>
      </c>
      <c r="H154" s="612" t="str">
        <f t="shared" si="457"/>
        <v/>
      </c>
      <c r="I154" s="612" t="str">
        <f t="shared" si="457"/>
        <v/>
      </c>
      <c r="J154" s="612" t="str">
        <f t="shared" si="457"/>
        <v/>
      </c>
      <c r="K154" s="612" t="str">
        <f t="shared" si="457"/>
        <v/>
      </c>
      <c r="L154" s="612" t="str">
        <f t="shared" si="457"/>
        <v/>
      </c>
      <c r="M154" s="612" t="str">
        <f t="shared" si="457"/>
        <v/>
      </c>
      <c r="N154" s="612" t="str">
        <f t="shared" si="457"/>
        <v/>
      </c>
      <c r="O154" s="612" t="str">
        <f t="shared" si="457"/>
        <v/>
      </c>
      <c r="P154" s="612" t="str">
        <f t="shared" si="457"/>
        <v/>
      </c>
      <c r="Q154" s="612" t="str">
        <f t="shared" si="457"/>
        <v/>
      </c>
      <c r="R154" s="612" t="str">
        <f t="shared" si="457"/>
        <v/>
      </c>
      <c r="S154" s="652"/>
      <c r="T154" s="612" t="str">
        <f t="shared" ref="T154:AJ154" si="458">IF(T152="","",T152*T153)</f>
        <v/>
      </c>
      <c r="U154" s="612" t="str">
        <f t="shared" si="458"/>
        <v/>
      </c>
      <c r="V154" s="612" t="str">
        <f t="shared" si="458"/>
        <v/>
      </c>
      <c r="W154" s="612" t="str">
        <f t="shared" si="458"/>
        <v/>
      </c>
      <c r="X154" s="612" t="str">
        <f t="shared" si="458"/>
        <v/>
      </c>
      <c r="Y154" s="612" t="str">
        <f t="shared" si="458"/>
        <v/>
      </c>
      <c r="Z154" s="612" t="str">
        <f t="shared" si="458"/>
        <v/>
      </c>
      <c r="AA154" s="612" t="str">
        <f t="shared" si="458"/>
        <v/>
      </c>
      <c r="AB154" s="612" t="str">
        <f t="shared" si="458"/>
        <v/>
      </c>
      <c r="AC154" s="612" t="str">
        <f t="shared" si="458"/>
        <v/>
      </c>
      <c r="AD154" s="612" t="str">
        <f t="shared" si="458"/>
        <v/>
      </c>
      <c r="AE154" s="612" t="str">
        <f t="shared" si="458"/>
        <v/>
      </c>
      <c r="AF154" s="612" t="str">
        <f t="shared" si="458"/>
        <v/>
      </c>
      <c r="AG154" s="612" t="str">
        <f t="shared" si="458"/>
        <v/>
      </c>
      <c r="AH154" s="612" t="str">
        <f t="shared" si="458"/>
        <v/>
      </c>
      <c r="AI154" s="612" t="str">
        <f t="shared" si="458"/>
        <v/>
      </c>
      <c r="AJ154" s="612" t="str">
        <f t="shared" si="458"/>
        <v/>
      </c>
      <c r="AK154" s="652"/>
      <c r="AL154" s="612" t="str">
        <f t="shared" ref="AL154:AT154" si="459">IF(AL152="","",AL152*AL153)</f>
        <v/>
      </c>
      <c r="AM154" s="612" t="str">
        <f t="shared" si="459"/>
        <v/>
      </c>
      <c r="AN154" s="612" t="str">
        <f t="shared" si="459"/>
        <v/>
      </c>
      <c r="AO154" s="612" t="str">
        <f t="shared" si="459"/>
        <v/>
      </c>
      <c r="AP154" s="612" t="str">
        <f t="shared" si="459"/>
        <v/>
      </c>
      <c r="AQ154" s="612" t="str">
        <f t="shared" si="459"/>
        <v/>
      </c>
      <c r="AR154" s="612" t="str">
        <f t="shared" si="459"/>
        <v/>
      </c>
      <c r="AS154" s="612" t="str">
        <f t="shared" si="459"/>
        <v/>
      </c>
      <c r="AT154" s="612" t="str">
        <f t="shared" si="459"/>
        <v/>
      </c>
      <c r="AU154" s="612"/>
      <c r="AV154" s="612"/>
      <c r="AW154" s="612" t="str">
        <f t="shared" ref="AW154:BB154" si="460">IF(AW152="","",AW152*AW153)</f>
        <v/>
      </c>
      <c r="AX154" s="612" t="str">
        <f t="shared" si="460"/>
        <v/>
      </c>
      <c r="AY154" s="612" t="str">
        <f t="shared" si="460"/>
        <v/>
      </c>
      <c r="AZ154" s="612" t="str">
        <f t="shared" si="460"/>
        <v/>
      </c>
      <c r="BA154" s="612" t="str">
        <f t="shared" si="460"/>
        <v/>
      </c>
      <c r="BB154" s="612" t="str">
        <f t="shared" si="460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61">IF(BF152="","",BF152*BF153)</f>
        <v/>
      </c>
      <c r="BG154" s="612" t="str">
        <f t="shared" si="461"/>
        <v/>
      </c>
      <c r="BH154" s="612" t="str">
        <f t="shared" si="461"/>
        <v/>
      </c>
      <c r="BI154" s="612" t="str">
        <f t="shared" si="461"/>
        <v/>
      </c>
      <c r="BJ154" s="612" t="str">
        <f t="shared" si="461"/>
        <v/>
      </c>
      <c r="BK154" s="612" t="str">
        <f t="shared" si="461"/>
        <v/>
      </c>
      <c r="BL154" s="612" t="str">
        <f t="shared" si="461"/>
        <v/>
      </c>
      <c r="BM154" s="612" t="str">
        <f t="shared" si="461"/>
        <v/>
      </c>
      <c r="BN154" s="612" t="str">
        <f t="shared" si="461"/>
        <v/>
      </c>
      <c r="BO154" s="612" t="str">
        <f t="shared" si="461"/>
        <v/>
      </c>
      <c r="BP154" s="612" t="str">
        <f t="shared" si="461"/>
        <v/>
      </c>
      <c r="BQ154" s="612" t="str">
        <f t="shared" si="461"/>
        <v/>
      </c>
      <c r="BR154" s="612" t="str">
        <f t="shared" si="461"/>
        <v/>
      </c>
      <c r="BS154" s="612" t="str">
        <f t="shared" si="461"/>
        <v/>
      </c>
      <c r="BT154" s="612" t="str">
        <f t="shared" si="461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7"/>
        <v/>
      </c>
      <c r="CA154" s="602" t="str">
        <f t="shared" si="288"/>
        <v/>
      </c>
      <c r="CB154" s="602" t="str">
        <f t="shared" si="289"/>
        <v/>
      </c>
      <c r="CC154" s="602" t="str">
        <f t="shared" si="290"/>
        <v/>
      </c>
      <c r="CD154" s="1379" t="str">
        <f t="shared" si="415"/>
        <v/>
      </c>
      <c r="CE154" s="1380" t="str">
        <f t="shared" si="416"/>
        <v/>
      </c>
      <c r="CF154" s="1381" t="str">
        <f t="shared" si="417"/>
        <v/>
      </c>
      <c r="CG154" s="1381" t="str">
        <f t="shared" si="418"/>
        <v/>
      </c>
      <c r="CH154" s="1381" t="str">
        <f t="shared" si="419"/>
        <v/>
      </c>
      <c r="CI154" s="1381" t="str">
        <f t="shared" si="420"/>
        <v/>
      </c>
      <c r="CJ154" s="1381" t="str">
        <f t="shared" si="421"/>
        <v/>
      </c>
      <c r="CK154" s="1382" t="str">
        <f t="shared" si="422"/>
        <v/>
      </c>
      <c r="CL154" s="1382" t="str">
        <f t="shared" si="423"/>
        <v/>
      </c>
      <c r="CM154" s="1382" t="str">
        <f t="shared" si="424"/>
        <v/>
      </c>
      <c r="CN154" s="1381" t="str">
        <f t="shared" si="425"/>
        <v/>
      </c>
      <c r="CO154" s="1381" t="str">
        <f t="shared" si="426"/>
        <v/>
      </c>
      <c r="CP154" s="1381" t="str">
        <f t="shared" si="427"/>
        <v/>
      </c>
      <c r="CQ154" s="1381" t="str">
        <f t="shared" si="428"/>
        <v/>
      </c>
      <c r="CR154" s="1381" t="str">
        <f t="shared" si="429"/>
        <v/>
      </c>
      <c r="CS154" s="1380" t="str">
        <f t="shared" si="430"/>
        <v/>
      </c>
      <c r="CT154" s="1383" t="str">
        <f t="shared" si="431"/>
        <v/>
      </c>
      <c r="CU154" s="553" t="str">
        <f t="shared" si="432"/>
        <v/>
      </c>
      <c r="CV154" s="554" t="str">
        <f t="shared" si="433"/>
        <v/>
      </c>
      <c r="CW154" s="555" t="str">
        <f t="shared" si="434"/>
        <v/>
      </c>
      <c r="CX154" s="555" t="str">
        <f t="shared" si="435"/>
        <v/>
      </c>
      <c r="CY154" s="555" t="str">
        <f t="shared" si="436"/>
        <v/>
      </c>
      <c r="CZ154" s="555" t="str">
        <f t="shared" si="437"/>
        <v/>
      </c>
      <c r="DA154" s="555" t="str">
        <f t="shared" si="438"/>
        <v/>
      </c>
      <c r="DB154" s="556" t="str">
        <f t="shared" si="439"/>
        <v/>
      </c>
      <c r="DC154" s="556" t="str">
        <f t="shared" si="440"/>
        <v/>
      </c>
      <c r="DD154" s="556" t="str">
        <f t="shared" si="441"/>
        <v/>
      </c>
      <c r="DE154" s="555" t="str">
        <f t="shared" si="442"/>
        <v/>
      </c>
      <c r="DF154" s="555" t="str">
        <f t="shared" si="443"/>
        <v/>
      </c>
      <c r="DG154" s="555" t="str">
        <f t="shared" si="444"/>
        <v/>
      </c>
      <c r="DH154" s="555" t="str">
        <f t="shared" si="445"/>
        <v/>
      </c>
      <c r="DI154" s="555" t="str">
        <f t="shared" si="446"/>
        <v/>
      </c>
      <c r="DJ154" s="554" t="str">
        <f t="shared" si="447"/>
        <v/>
      </c>
      <c r="DK154" s="553" t="str">
        <f t="shared" si="448"/>
        <v/>
      </c>
      <c r="DL154" s="658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7"/>
        <v>1</v>
      </c>
      <c r="CA155" s="602">
        <f t="shared" si="288"/>
        <v>1</v>
      </c>
      <c r="CB155" s="602">
        <f t="shared" si="289"/>
        <v>1</v>
      </c>
      <c r="CC155" s="602">
        <f t="shared" si="290"/>
        <v>1</v>
      </c>
      <c r="CD155" s="1379">
        <f t="shared" si="415"/>
        <v>1</v>
      </c>
      <c r="CE155" s="1380">
        <f t="shared" si="416"/>
        <v>1</v>
      </c>
      <c r="CF155" s="1381">
        <f t="shared" si="417"/>
        <v>1</v>
      </c>
      <c r="CG155" s="1381">
        <f t="shared" si="418"/>
        <v>1</v>
      </c>
      <c r="CH155" s="1381">
        <f t="shared" si="419"/>
        <v>1</v>
      </c>
      <c r="CI155" s="1381">
        <f t="shared" si="420"/>
        <v>1</v>
      </c>
      <c r="CJ155" s="1381">
        <f t="shared" si="421"/>
        <v>1</v>
      </c>
      <c r="CK155" s="1382">
        <f t="shared" si="422"/>
        <v>1</v>
      </c>
      <c r="CL155" s="1382">
        <f t="shared" si="423"/>
        <v>1</v>
      </c>
      <c r="CM155" s="1382">
        <f t="shared" si="424"/>
        <v>1</v>
      </c>
      <c r="CN155" s="1381">
        <f t="shared" si="425"/>
        <v>1</v>
      </c>
      <c r="CO155" s="1381">
        <f t="shared" si="426"/>
        <v>1</v>
      </c>
      <c r="CP155" s="1381">
        <f t="shared" si="427"/>
        <v>1</v>
      </c>
      <c r="CQ155" s="1381">
        <f t="shared" si="428"/>
        <v>1</v>
      </c>
      <c r="CR155" s="1381">
        <f t="shared" si="429"/>
        <v>1</v>
      </c>
      <c r="CS155" s="1380">
        <f t="shared" si="430"/>
        <v>1</v>
      </c>
      <c r="CT155" s="1383">
        <f t="shared" si="431"/>
        <v>1</v>
      </c>
      <c r="CU155" s="553">
        <f t="shared" si="432"/>
        <v>1</v>
      </c>
      <c r="CV155" s="554">
        <f t="shared" si="433"/>
        <v>1</v>
      </c>
      <c r="CW155" s="555">
        <f t="shared" si="434"/>
        <v>1</v>
      </c>
      <c r="CX155" s="555">
        <f t="shared" si="435"/>
        <v>1</v>
      </c>
      <c r="CY155" s="555">
        <f t="shared" si="436"/>
        <v>1</v>
      </c>
      <c r="CZ155" s="555">
        <f t="shared" si="437"/>
        <v>1</v>
      </c>
      <c r="DA155" s="555">
        <f t="shared" si="438"/>
        <v>1</v>
      </c>
      <c r="DB155" s="556">
        <f t="shared" si="439"/>
        <v>1</v>
      </c>
      <c r="DC155" s="556">
        <f t="shared" si="440"/>
        <v>1</v>
      </c>
      <c r="DD155" s="556">
        <f t="shared" si="441"/>
        <v>1</v>
      </c>
      <c r="DE155" s="555">
        <f t="shared" si="442"/>
        <v>1</v>
      </c>
      <c r="DF155" s="555">
        <f t="shared" si="443"/>
        <v>1</v>
      </c>
      <c r="DG155" s="555">
        <f t="shared" si="444"/>
        <v>1</v>
      </c>
      <c r="DH155" s="555">
        <f t="shared" si="445"/>
        <v>1</v>
      </c>
      <c r="DI155" s="555">
        <f t="shared" si="446"/>
        <v>1</v>
      </c>
      <c r="DJ155" s="554">
        <f t="shared" si="447"/>
        <v>1</v>
      </c>
      <c r="DK155" s="553">
        <f t="shared" si="448"/>
        <v>1</v>
      </c>
      <c r="DL155" s="658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7"/>
        <v/>
      </c>
      <c r="CA156" s="602" t="str">
        <f t="shared" si="288"/>
        <v/>
      </c>
      <c r="CB156" s="602" t="str">
        <f t="shared" si="289"/>
        <v/>
      </c>
      <c r="CC156" s="602" t="str">
        <f t="shared" si="290"/>
        <v/>
      </c>
      <c r="CD156" s="1379" t="str">
        <f t="shared" si="415"/>
        <v/>
      </c>
      <c r="CE156" s="1380" t="str">
        <f t="shared" si="416"/>
        <v/>
      </c>
      <c r="CF156" s="1381" t="str">
        <f t="shared" si="417"/>
        <v/>
      </c>
      <c r="CG156" s="1381" t="str">
        <f t="shared" si="418"/>
        <v/>
      </c>
      <c r="CH156" s="1381" t="str">
        <f t="shared" si="419"/>
        <v/>
      </c>
      <c r="CI156" s="1381" t="str">
        <f t="shared" si="420"/>
        <v/>
      </c>
      <c r="CJ156" s="1381" t="str">
        <f t="shared" si="421"/>
        <v/>
      </c>
      <c r="CK156" s="1382" t="str">
        <f t="shared" si="422"/>
        <v/>
      </c>
      <c r="CL156" s="1382" t="str">
        <f t="shared" si="423"/>
        <v/>
      </c>
      <c r="CM156" s="1382" t="str">
        <f t="shared" si="424"/>
        <v/>
      </c>
      <c r="CN156" s="1381" t="str">
        <f t="shared" si="425"/>
        <v/>
      </c>
      <c r="CO156" s="1381" t="str">
        <f t="shared" si="426"/>
        <v/>
      </c>
      <c r="CP156" s="1381" t="str">
        <f t="shared" si="427"/>
        <v/>
      </c>
      <c r="CQ156" s="1381" t="str">
        <f t="shared" si="428"/>
        <v/>
      </c>
      <c r="CR156" s="1381" t="str">
        <f t="shared" si="429"/>
        <v/>
      </c>
      <c r="CS156" s="1380" t="str">
        <f t="shared" si="430"/>
        <v/>
      </c>
      <c r="CT156" s="1383" t="str">
        <f t="shared" si="431"/>
        <v/>
      </c>
      <c r="CU156" s="553" t="str">
        <f t="shared" si="432"/>
        <v/>
      </c>
      <c r="CV156" s="554" t="str">
        <f t="shared" si="433"/>
        <v/>
      </c>
      <c r="CW156" s="555" t="str">
        <f t="shared" si="434"/>
        <v/>
      </c>
      <c r="CX156" s="555" t="str">
        <f t="shared" si="435"/>
        <v/>
      </c>
      <c r="CY156" s="555" t="str">
        <f t="shared" si="436"/>
        <v/>
      </c>
      <c r="CZ156" s="555" t="str">
        <f t="shared" si="437"/>
        <v/>
      </c>
      <c r="DA156" s="555" t="str">
        <f t="shared" si="438"/>
        <v/>
      </c>
      <c r="DB156" s="556" t="str">
        <f t="shared" si="439"/>
        <v/>
      </c>
      <c r="DC156" s="556" t="str">
        <f t="shared" si="440"/>
        <v/>
      </c>
      <c r="DD156" s="556" t="str">
        <f t="shared" si="441"/>
        <v/>
      </c>
      <c r="DE156" s="555" t="str">
        <f t="shared" si="442"/>
        <v/>
      </c>
      <c r="DF156" s="555" t="str">
        <f t="shared" si="443"/>
        <v/>
      </c>
      <c r="DG156" s="555" t="str">
        <f t="shared" si="444"/>
        <v/>
      </c>
      <c r="DH156" s="555" t="str">
        <f t="shared" si="445"/>
        <v/>
      </c>
      <c r="DI156" s="555" t="str">
        <f t="shared" si="446"/>
        <v/>
      </c>
      <c r="DJ156" s="554" t="str">
        <f t="shared" si="447"/>
        <v/>
      </c>
      <c r="DK156" s="553" t="str">
        <f t="shared" si="448"/>
        <v/>
      </c>
      <c r="DL156" s="658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7"/>
        <v/>
      </c>
      <c r="CA157" s="602" t="str">
        <f t="shared" si="288"/>
        <v/>
      </c>
      <c r="CB157" s="602" t="str">
        <f t="shared" si="289"/>
        <v/>
      </c>
      <c r="CC157" s="602" t="str">
        <f t="shared" si="290"/>
        <v/>
      </c>
      <c r="CD157" s="1379" t="str">
        <f t="shared" si="415"/>
        <v/>
      </c>
      <c r="CE157" s="1380" t="str">
        <f t="shared" si="416"/>
        <v/>
      </c>
      <c r="CF157" s="1381" t="str">
        <f t="shared" si="417"/>
        <v/>
      </c>
      <c r="CG157" s="1381" t="str">
        <f t="shared" si="418"/>
        <v/>
      </c>
      <c r="CH157" s="1381" t="str">
        <f t="shared" si="419"/>
        <v/>
      </c>
      <c r="CI157" s="1381" t="str">
        <f t="shared" si="420"/>
        <v/>
      </c>
      <c r="CJ157" s="1381" t="str">
        <f t="shared" si="421"/>
        <v/>
      </c>
      <c r="CK157" s="1382" t="str">
        <f t="shared" si="422"/>
        <v/>
      </c>
      <c r="CL157" s="1382" t="str">
        <f t="shared" si="423"/>
        <v/>
      </c>
      <c r="CM157" s="1382" t="str">
        <f t="shared" si="424"/>
        <v/>
      </c>
      <c r="CN157" s="1381" t="str">
        <f t="shared" si="425"/>
        <v/>
      </c>
      <c r="CO157" s="1381" t="str">
        <f t="shared" si="426"/>
        <v/>
      </c>
      <c r="CP157" s="1381" t="str">
        <f t="shared" si="427"/>
        <v/>
      </c>
      <c r="CQ157" s="1381" t="str">
        <f t="shared" si="428"/>
        <v/>
      </c>
      <c r="CR157" s="1381" t="str">
        <f t="shared" si="429"/>
        <v/>
      </c>
      <c r="CS157" s="1380" t="str">
        <f t="shared" si="430"/>
        <v/>
      </c>
      <c r="CT157" s="1383" t="str">
        <f t="shared" si="431"/>
        <v/>
      </c>
      <c r="CU157" s="553" t="str">
        <f t="shared" si="432"/>
        <v/>
      </c>
      <c r="CV157" s="554" t="str">
        <f t="shared" si="433"/>
        <v/>
      </c>
      <c r="CW157" s="555" t="str">
        <f t="shared" si="434"/>
        <v/>
      </c>
      <c r="CX157" s="555" t="str">
        <f t="shared" si="435"/>
        <v/>
      </c>
      <c r="CY157" s="555" t="str">
        <f t="shared" si="436"/>
        <v/>
      </c>
      <c r="CZ157" s="555" t="str">
        <f t="shared" si="437"/>
        <v/>
      </c>
      <c r="DA157" s="555" t="str">
        <f t="shared" si="438"/>
        <v/>
      </c>
      <c r="DB157" s="556" t="str">
        <f t="shared" si="439"/>
        <v/>
      </c>
      <c r="DC157" s="556" t="str">
        <f t="shared" si="440"/>
        <v/>
      </c>
      <c r="DD157" s="556" t="str">
        <f t="shared" si="441"/>
        <v/>
      </c>
      <c r="DE157" s="555" t="str">
        <f t="shared" si="442"/>
        <v/>
      </c>
      <c r="DF157" s="555" t="str">
        <f t="shared" si="443"/>
        <v/>
      </c>
      <c r="DG157" s="555" t="str">
        <f t="shared" si="444"/>
        <v/>
      </c>
      <c r="DH157" s="555" t="str">
        <f t="shared" si="445"/>
        <v/>
      </c>
      <c r="DI157" s="555" t="str">
        <f t="shared" si="446"/>
        <v/>
      </c>
      <c r="DJ157" s="554" t="str">
        <f t="shared" si="447"/>
        <v/>
      </c>
      <c r="DK157" s="553" t="str">
        <f t="shared" si="448"/>
        <v/>
      </c>
      <c r="DL157" s="658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2">IF(DL158&lt;3,"",(SUM(B158:R158)-MIN(B158:R158)-MAX(B158:R158))/(DL158-2))</f>
        <v>45</v>
      </c>
      <c r="CA158" s="602">
        <f t="shared" ref="CA158:CA221" si="463">IF(DM158&lt;3,"",(SUM(T158:AJ158)-MIN(T158:AJ158)-MAX(T158:AJ158))/(DM158-2))</f>
        <v>45</v>
      </c>
      <c r="CB158" s="602">
        <f t="shared" ref="CB158:CB221" si="464">IF(DN158&lt;3,"",(SUM(AL158:BB158)-MIN(AL158:BB158)-MAX(AL158:BB158))/(DN158-2))</f>
        <v>45</v>
      </c>
      <c r="CC158" s="602">
        <f t="shared" ref="CC158:CC221" si="465">IF(DO158&lt;3,"",(SUM(BD158:BT158)-MIN(BD158:BT158)-MAX(BD158:BT158))/(DO158-2))</f>
        <v>45</v>
      </c>
      <c r="CD158" s="1379">
        <f t="shared" si="415"/>
        <v>45</v>
      </c>
      <c r="CE158" s="1380">
        <f t="shared" si="416"/>
        <v>45</v>
      </c>
      <c r="CF158" s="1381">
        <f t="shared" si="417"/>
        <v>45</v>
      </c>
      <c r="CG158" s="1381">
        <f t="shared" si="418"/>
        <v>45</v>
      </c>
      <c r="CH158" s="1381">
        <f t="shared" si="419"/>
        <v>45</v>
      </c>
      <c r="CI158" s="1381">
        <f t="shared" si="420"/>
        <v>45</v>
      </c>
      <c r="CJ158" s="1381">
        <f t="shared" si="421"/>
        <v>45</v>
      </c>
      <c r="CK158" s="1382">
        <f t="shared" si="422"/>
        <v>45</v>
      </c>
      <c r="CL158" s="1382">
        <f t="shared" si="423"/>
        <v>45</v>
      </c>
      <c r="CM158" s="1382">
        <f t="shared" si="424"/>
        <v>45</v>
      </c>
      <c r="CN158" s="1381">
        <f t="shared" si="425"/>
        <v>45</v>
      </c>
      <c r="CO158" s="1381">
        <f t="shared" si="426"/>
        <v>45</v>
      </c>
      <c r="CP158" s="1381">
        <f t="shared" si="427"/>
        <v>45</v>
      </c>
      <c r="CQ158" s="1381">
        <f t="shared" si="428"/>
        <v>45</v>
      </c>
      <c r="CR158" s="1381">
        <f t="shared" si="429"/>
        <v>45</v>
      </c>
      <c r="CS158" s="1380">
        <f t="shared" si="430"/>
        <v>45</v>
      </c>
      <c r="CT158" s="1383">
        <f t="shared" si="431"/>
        <v>45</v>
      </c>
      <c r="CU158" s="553">
        <f t="shared" si="432"/>
        <v>45</v>
      </c>
      <c r="CV158" s="554">
        <f t="shared" si="433"/>
        <v>45</v>
      </c>
      <c r="CW158" s="555">
        <f t="shared" si="434"/>
        <v>45</v>
      </c>
      <c r="CX158" s="555">
        <f t="shared" si="435"/>
        <v>45</v>
      </c>
      <c r="CY158" s="555">
        <f t="shared" si="436"/>
        <v>45</v>
      </c>
      <c r="CZ158" s="555">
        <f t="shared" si="437"/>
        <v>45</v>
      </c>
      <c r="DA158" s="555">
        <f t="shared" si="438"/>
        <v>45</v>
      </c>
      <c r="DB158" s="556">
        <f t="shared" si="439"/>
        <v>45</v>
      </c>
      <c r="DC158" s="556">
        <f t="shared" si="440"/>
        <v>45</v>
      </c>
      <c r="DD158" s="556">
        <f t="shared" si="441"/>
        <v>45</v>
      </c>
      <c r="DE158" s="555">
        <f t="shared" si="442"/>
        <v>45</v>
      </c>
      <c r="DF158" s="555">
        <f t="shared" si="443"/>
        <v>45</v>
      </c>
      <c r="DG158" s="555">
        <f t="shared" si="444"/>
        <v>45</v>
      </c>
      <c r="DH158" s="555">
        <f t="shared" si="445"/>
        <v>45</v>
      </c>
      <c r="DI158" s="555">
        <f t="shared" si="446"/>
        <v>45</v>
      </c>
      <c r="DJ158" s="554">
        <f t="shared" si="447"/>
        <v>45</v>
      </c>
      <c r="DK158" s="553">
        <f t="shared" si="448"/>
        <v>45</v>
      </c>
      <c r="DL158" s="658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2"/>
        <v/>
      </c>
      <c r="CA159" s="602" t="str">
        <f t="shared" si="463"/>
        <v/>
      </c>
      <c r="CB159" s="602" t="str">
        <f t="shared" si="464"/>
        <v/>
      </c>
      <c r="CC159" s="602" t="str">
        <f t="shared" si="465"/>
        <v/>
      </c>
      <c r="CD159" s="1379" t="str">
        <f t="shared" si="415"/>
        <v/>
      </c>
      <c r="CE159" s="1380" t="str">
        <f t="shared" si="416"/>
        <v/>
      </c>
      <c r="CF159" s="1381" t="str">
        <f t="shared" si="417"/>
        <v/>
      </c>
      <c r="CG159" s="1381" t="str">
        <f t="shared" si="418"/>
        <v/>
      </c>
      <c r="CH159" s="1381" t="str">
        <f t="shared" si="419"/>
        <v/>
      </c>
      <c r="CI159" s="1381" t="str">
        <f t="shared" si="420"/>
        <v/>
      </c>
      <c r="CJ159" s="1381" t="str">
        <f t="shared" si="421"/>
        <v/>
      </c>
      <c r="CK159" s="1382" t="str">
        <f t="shared" si="422"/>
        <v/>
      </c>
      <c r="CL159" s="1382" t="str">
        <f t="shared" si="423"/>
        <v/>
      </c>
      <c r="CM159" s="1382" t="str">
        <f t="shared" si="424"/>
        <v/>
      </c>
      <c r="CN159" s="1381" t="str">
        <f t="shared" si="425"/>
        <v/>
      </c>
      <c r="CO159" s="1381" t="str">
        <f t="shared" si="426"/>
        <v/>
      </c>
      <c r="CP159" s="1381" t="str">
        <f t="shared" si="427"/>
        <v/>
      </c>
      <c r="CQ159" s="1381" t="str">
        <f t="shared" si="428"/>
        <v/>
      </c>
      <c r="CR159" s="1381" t="str">
        <f t="shared" si="429"/>
        <v/>
      </c>
      <c r="CS159" s="1380" t="str">
        <f t="shared" si="430"/>
        <v/>
      </c>
      <c r="CT159" s="1383" t="str">
        <f t="shared" si="431"/>
        <v/>
      </c>
      <c r="CU159" s="553" t="str">
        <f t="shared" si="432"/>
        <v/>
      </c>
      <c r="CV159" s="554" t="str">
        <f t="shared" si="433"/>
        <v/>
      </c>
      <c r="CW159" s="555" t="str">
        <f t="shared" si="434"/>
        <v/>
      </c>
      <c r="CX159" s="555" t="str">
        <f t="shared" si="435"/>
        <v/>
      </c>
      <c r="CY159" s="555" t="str">
        <f t="shared" si="436"/>
        <v/>
      </c>
      <c r="CZ159" s="555" t="str">
        <f t="shared" si="437"/>
        <v/>
      </c>
      <c r="DA159" s="555" t="str">
        <f t="shared" si="438"/>
        <v/>
      </c>
      <c r="DB159" s="556" t="str">
        <f t="shared" si="439"/>
        <v/>
      </c>
      <c r="DC159" s="556" t="str">
        <f t="shared" si="440"/>
        <v/>
      </c>
      <c r="DD159" s="556" t="str">
        <f t="shared" si="441"/>
        <v/>
      </c>
      <c r="DE159" s="555" t="str">
        <f t="shared" si="442"/>
        <v/>
      </c>
      <c r="DF159" s="555" t="str">
        <f t="shared" si="443"/>
        <v/>
      </c>
      <c r="DG159" s="555" t="str">
        <f t="shared" si="444"/>
        <v/>
      </c>
      <c r="DH159" s="555" t="str">
        <f t="shared" si="445"/>
        <v/>
      </c>
      <c r="DI159" s="555" t="str">
        <f t="shared" si="446"/>
        <v/>
      </c>
      <c r="DJ159" s="554" t="str">
        <f t="shared" si="447"/>
        <v/>
      </c>
      <c r="DK159" s="553" t="str">
        <f t="shared" si="448"/>
        <v/>
      </c>
      <c r="DL159" s="658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6">IF(B159="","",IF(B157="",B148*B158*B159,B157*B158*B159))</f>
        <v/>
      </c>
      <c r="C160" s="611" t="str">
        <f t="shared" si="466"/>
        <v/>
      </c>
      <c r="D160" s="611" t="str">
        <f t="shared" si="466"/>
        <v/>
      </c>
      <c r="E160" s="611" t="str">
        <f t="shared" si="466"/>
        <v/>
      </c>
      <c r="F160" s="611" t="str">
        <f t="shared" si="466"/>
        <v/>
      </c>
      <c r="G160" s="611" t="str">
        <f t="shared" si="466"/>
        <v/>
      </c>
      <c r="H160" s="611" t="str">
        <f t="shared" si="466"/>
        <v/>
      </c>
      <c r="I160" s="611" t="str">
        <f t="shared" si="466"/>
        <v/>
      </c>
      <c r="J160" s="611" t="str">
        <f t="shared" si="466"/>
        <v/>
      </c>
      <c r="K160" s="611" t="str">
        <f t="shared" si="466"/>
        <v/>
      </c>
      <c r="L160" s="611" t="str">
        <f t="shared" si="466"/>
        <v/>
      </c>
      <c r="M160" s="611" t="str">
        <f t="shared" si="466"/>
        <v/>
      </c>
      <c r="N160" s="611" t="str">
        <f t="shared" si="466"/>
        <v/>
      </c>
      <c r="O160" s="611" t="str">
        <f t="shared" si="466"/>
        <v/>
      </c>
      <c r="P160" s="611" t="str">
        <f t="shared" si="466"/>
        <v/>
      </c>
      <c r="Q160" s="611" t="str">
        <f t="shared" si="466"/>
        <v/>
      </c>
      <c r="R160" s="611" t="str">
        <f t="shared" si="466"/>
        <v/>
      </c>
      <c r="S160" s="649"/>
      <c r="T160" s="611" t="str">
        <f t="shared" ref="T160:AJ160" si="467">IF(T159="","",IF(T157="",T148*T158*T159,T157*T158*T159))</f>
        <v/>
      </c>
      <c r="U160" s="611" t="str">
        <f t="shared" si="467"/>
        <v/>
      </c>
      <c r="V160" s="611" t="str">
        <f t="shared" si="467"/>
        <v/>
      </c>
      <c r="W160" s="611" t="str">
        <f t="shared" si="467"/>
        <v/>
      </c>
      <c r="X160" s="611" t="str">
        <f t="shared" si="467"/>
        <v/>
      </c>
      <c r="Y160" s="611" t="str">
        <f t="shared" si="467"/>
        <v/>
      </c>
      <c r="Z160" s="611" t="str">
        <f t="shared" si="467"/>
        <v/>
      </c>
      <c r="AA160" s="611" t="str">
        <f t="shared" si="467"/>
        <v/>
      </c>
      <c r="AB160" s="611" t="str">
        <f t="shared" si="467"/>
        <v/>
      </c>
      <c r="AC160" s="611" t="str">
        <f t="shared" si="467"/>
        <v/>
      </c>
      <c r="AD160" s="611" t="str">
        <f t="shared" si="467"/>
        <v/>
      </c>
      <c r="AE160" s="611" t="str">
        <f t="shared" si="467"/>
        <v/>
      </c>
      <c r="AF160" s="611" t="str">
        <f t="shared" si="467"/>
        <v/>
      </c>
      <c r="AG160" s="611" t="str">
        <f t="shared" si="467"/>
        <v/>
      </c>
      <c r="AH160" s="611" t="str">
        <f t="shared" si="467"/>
        <v/>
      </c>
      <c r="AI160" s="611" t="str">
        <f t="shared" si="467"/>
        <v/>
      </c>
      <c r="AJ160" s="611" t="str">
        <f t="shared" si="467"/>
        <v/>
      </c>
      <c r="AK160" s="649"/>
      <c r="AL160" s="611" t="str">
        <f t="shared" ref="AL160:BB160" si="468">IF(AL159="","",IF(AL157="",AL148*AL158*AL159,AL157*AL158*AL159))</f>
        <v/>
      </c>
      <c r="AM160" s="611" t="str">
        <f t="shared" si="468"/>
        <v/>
      </c>
      <c r="AN160" s="611" t="str">
        <f t="shared" si="468"/>
        <v/>
      </c>
      <c r="AO160" s="611" t="str">
        <f t="shared" si="468"/>
        <v/>
      </c>
      <c r="AP160" s="611" t="str">
        <f t="shared" si="468"/>
        <v/>
      </c>
      <c r="AQ160" s="611" t="str">
        <f t="shared" si="468"/>
        <v/>
      </c>
      <c r="AR160" s="611" t="str">
        <f t="shared" si="468"/>
        <v/>
      </c>
      <c r="AS160" s="611" t="str">
        <f t="shared" si="468"/>
        <v/>
      </c>
      <c r="AT160" s="611" t="str">
        <f t="shared" si="468"/>
        <v/>
      </c>
      <c r="AU160" s="611" t="str">
        <f t="shared" si="468"/>
        <v/>
      </c>
      <c r="AV160" s="611" t="str">
        <f t="shared" si="468"/>
        <v/>
      </c>
      <c r="AW160" s="611" t="str">
        <f t="shared" si="468"/>
        <v/>
      </c>
      <c r="AX160" s="611" t="str">
        <f t="shared" si="468"/>
        <v/>
      </c>
      <c r="AY160" s="611" t="str">
        <f t="shared" si="468"/>
        <v/>
      </c>
      <c r="AZ160" s="611" t="str">
        <f t="shared" si="468"/>
        <v/>
      </c>
      <c r="BA160" s="611" t="str">
        <f t="shared" si="468"/>
        <v/>
      </c>
      <c r="BB160" s="611" t="str">
        <f t="shared" si="468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9">IF(BF159="","",IF(BF157="",BF148*BF158*BF159,BF157*BF158*BF159))</f>
        <v/>
      </c>
      <c r="BG160" s="611" t="str">
        <f t="shared" si="469"/>
        <v/>
      </c>
      <c r="BH160" s="611" t="str">
        <f t="shared" si="469"/>
        <v/>
      </c>
      <c r="BI160" s="611" t="str">
        <f t="shared" si="469"/>
        <v/>
      </c>
      <c r="BJ160" s="611" t="str">
        <f t="shared" si="469"/>
        <v/>
      </c>
      <c r="BK160" s="611" t="str">
        <f t="shared" si="469"/>
        <v/>
      </c>
      <c r="BL160" s="611" t="str">
        <f t="shared" si="469"/>
        <v/>
      </c>
      <c r="BM160" s="611" t="str">
        <f t="shared" si="469"/>
        <v/>
      </c>
      <c r="BN160" s="611" t="str">
        <f t="shared" si="469"/>
        <v/>
      </c>
      <c r="BO160" s="611" t="str">
        <f t="shared" si="469"/>
        <v/>
      </c>
      <c r="BP160" s="611" t="str">
        <f t="shared" si="469"/>
        <v/>
      </c>
      <c r="BQ160" s="611" t="str">
        <f t="shared" si="469"/>
        <v/>
      </c>
      <c r="BR160" s="611" t="str">
        <f t="shared" si="469"/>
        <v/>
      </c>
      <c r="BS160" s="611" t="str">
        <f t="shared" si="469"/>
        <v/>
      </c>
      <c r="BT160" s="611" t="str">
        <f t="shared" si="469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2"/>
        <v/>
      </c>
      <c r="CA160" s="602" t="str">
        <f t="shared" si="463"/>
        <v/>
      </c>
      <c r="CB160" s="602" t="str">
        <f t="shared" si="464"/>
        <v/>
      </c>
      <c r="CC160" s="602" t="str">
        <f t="shared" si="465"/>
        <v/>
      </c>
      <c r="CD160" s="1379" t="str">
        <f t="shared" si="415"/>
        <v/>
      </c>
      <c r="CE160" s="1380" t="str">
        <f t="shared" si="416"/>
        <v/>
      </c>
      <c r="CF160" s="1381" t="str">
        <f t="shared" si="417"/>
        <v/>
      </c>
      <c r="CG160" s="1381" t="str">
        <f t="shared" si="418"/>
        <v/>
      </c>
      <c r="CH160" s="1381" t="str">
        <f t="shared" si="419"/>
        <v/>
      </c>
      <c r="CI160" s="1381" t="str">
        <f t="shared" si="420"/>
        <v/>
      </c>
      <c r="CJ160" s="1381" t="str">
        <f t="shared" si="421"/>
        <v/>
      </c>
      <c r="CK160" s="1382" t="str">
        <f t="shared" si="422"/>
        <v/>
      </c>
      <c r="CL160" s="1382" t="str">
        <f t="shared" si="423"/>
        <v/>
      </c>
      <c r="CM160" s="1382" t="str">
        <f t="shared" si="424"/>
        <v/>
      </c>
      <c r="CN160" s="1381" t="str">
        <f t="shared" si="425"/>
        <v/>
      </c>
      <c r="CO160" s="1381" t="str">
        <f t="shared" si="426"/>
        <v/>
      </c>
      <c r="CP160" s="1381" t="str">
        <f t="shared" si="427"/>
        <v/>
      </c>
      <c r="CQ160" s="1381" t="str">
        <f t="shared" si="428"/>
        <v/>
      </c>
      <c r="CR160" s="1381" t="str">
        <f t="shared" si="429"/>
        <v/>
      </c>
      <c r="CS160" s="1380" t="str">
        <f t="shared" si="430"/>
        <v/>
      </c>
      <c r="CT160" s="1383" t="str">
        <f t="shared" si="431"/>
        <v/>
      </c>
      <c r="CU160" s="553" t="str">
        <f t="shared" si="432"/>
        <v/>
      </c>
      <c r="CV160" s="554" t="str">
        <f t="shared" si="433"/>
        <v/>
      </c>
      <c r="CW160" s="555" t="str">
        <f t="shared" si="434"/>
        <v/>
      </c>
      <c r="CX160" s="555" t="str">
        <f t="shared" si="435"/>
        <v/>
      </c>
      <c r="CY160" s="555" t="str">
        <f t="shared" si="436"/>
        <v/>
      </c>
      <c r="CZ160" s="555" t="str">
        <f t="shared" si="437"/>
        <v/>
      </c>
      <c r="DA160" s="555" t="str">
        <f t="shared" si="438"/>
        <v/>
      </c>
      <c r="DB160" s="556" t="str">
        <f t="shared" si="439"/>
        <v/>
      </c>
      <c r="DC160" s="556" t="str">
        <f t="shared" si="440"/>
        <v/>
      </c>
      <c r="DD160" s="556" t="str">
        <f t="shared" si="441"/>
        <v/>
      </c>
      <c r="DE160" s="555" t="str">
        <f t="shared" si="442"/>
        <v/>
      </c>
      <c r="DF160" s="555" t="str">
        <f t="shared" si="443"/>
        <v/>
      </c>
      <c r="DG160" s="555" t="str">
        <f t="shared" si="444"/>
        <v/>
      </c>
      <c r="DH160" s="555" t="str">
        <f t="shared" si="445"/>
        <v/>
      </c>
      <c r="DI160" s="555" t="str">
        <f t="shared" si="446"/>
        <v/>
      </c>
      <c r="DJ160" s="554" t="str">
        <f t="shared" si="447"/>
        <v/>
      </c>
      <c r="DK160" s="553" t="str">
        <f t="shared" si="448"/>
        <v/>
      </c>
      <c r="DL160" s="658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2"/>
        <v/>
      </c>
      <c r="CA161" s="602" t="str">
        <f t="shared" si="463"/>
        <v/>
      </c>
      <c r="CB161" s="602" t="str">
        <f t="shared" si="464"/>
        <v/>
      </c>
      <c r="CC161" s="602" t="str">
        <f t="shared" si="465"/>
        <v/>
      </c>
      <c r="CD161" s="1379" t="str">
        <f t="shared" si="415"/>
        <v/>
      </c>
      <c r="CE161" s="1380" t="str">
        <f t="shared" si="416"/>
        <v/>
      </c>
      <c r="CF161" s="1381" t="str">
        <f t="shared" si="417"/>
        <v/>
      </c>
      <c r="CG161" s="1381" t="str">
        <f t="shared" si="418"/>
        <v/>
      </c>
      <c r="CH161" s="1381" t="str">
        <f t="shared" si="419"/>
        <v/>
      </c>
      <c r="CI161" s="1381" t="str">
        <f t="shared" si="420"/>
        <v/>
      </c>
      <c r="CJ161" s="1381" t="str">
        <f t="shared" si="421"/>
        <v/>
      </c>
      <c r="CK161" s="1382" t="str">
        <f t="shared" si="422"/>
        <v/>
      </c>
      <c r="CL161" s="1382" t="str">
        <f t="shared" si="423"/>
        <v/>
      </c>
      <c r="CM161" s="1382" t="str">
        <f t="shared" si="424"/>
        <v/>
      </c>
      <c r="CN161" s="1381" t="str">
        <f t="shared" si="425"/>
        <v/>
      </c>
      <c r="CO161" s="1381" t="str">
        <f t="shared" si="426"/>
        <v/>
      </c>
      <c r="CP161" s="1381" t="str">
        <f t="shared" si="427"/>
        <v/>
      </c>
      <c r="CQ161" s="1381" t="str">
        <f t="shared" si="428"/>
        <v/>
      </c>
      <c r="CR161" s="1381" t="str">
        <f t="shared" si="429"/>
        <v/>
      </c>
      <c r="CS161" s="1380" t="str">
        <f t="shared" si="430"/>
        <v/>
      </c>
      <c r="CT161" s="1383" t="str">
        <f t="shared" si="431"/>
        <v/>
      </c>
      <c r="CU161" s="553" t="str">
        <f t="shared" si="432"/>
        <v/>
      </c>
      <c r="CV161" s="554" t="str">
        <f t="shared" si="433"/>
        <v/>
      </c>
      <c r="CW161" s="555" t="str">
        <f t="shared" si="434"/>
        <v/>
      </c>
      <c r="CX161" s="555" t="str">
        <f t="shared" si="435"/>
        <v/>
      </c>
      <c r="CY161" s="555" t="str">
        <f t="shared" si="436"/>
        <v/>
      </c>
      <c r="CZ161" s="555" t="str">
        <f t="shared" si="437"/>
        <v/>
      </c>
      <c r="DA161" s="555" t="str">
        <f t="shared" si="438"/>
        <v/>
      </c>
      <c r="DB161" s="556" t="str">
        <f t="shared" si="439"/>
        <v/>
      </c>
      <c r="DC161" s="556" t="str">
        <f t="shared" si="440"/>
        <v/>
      </c>
      <c r="DD161" s="556" t="str">
        <f t="shared" si="441"/>
        <v/>
      </c>
      <c r="DE161" s="555" t="str">
        <f t="shared" si="442"/>
        <v/>
      </c>
      <c r="DF161" s="555" t="str">
        <f t="shared" si="443"/>
        <v/>
      </c>
      <c r="DG161" s="555" t="str">
        <f t="shared" si="444"/>
        <v/>
      </c>
      <c r="DH161" s="555" t="str">
        <f t="shared" si="445"/>
        <v/>
      </c>
      <c r="DI161" s="555" t="str">
        <f t="shared" si="446"/>
        <v/>
      </c>
      <c r="DJ161" s="554" t="str">
        <f t="shared" si="447"/>
        <v/>
      </c>
      <c r="DK161" s="553" t="str">
        <f t="shared" si="448"/>
        <v/>
      </c>
      <c r="DL161" s="658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2"/>
        <v/>
      </c>
      <c r="CA162" s="602" t="str">
        <f t="shared" si="463"/>
        <v/>
      </c>
      <c r="CB162" s="602" t="str">
        <f t="shared" si="464"/>
        <v/>
      </c>
      <c r="CC162" s="602" t="str">
        <f t="shared" si="465"/>
        <v/>
      </c>
      <c r="CD162" s="1379" t="str">
        <f t="shared" si="415"/>
        <v/>
      </c>
      <c r="CE162" s="1380" t="str">
        <f t="shared" si="416"/>
        <v/>
      </c>
      <c r="CF162" s="1381" t="str">
        <f t="shared" si="417"/>
        <v/>
      </c>
      <c r="CG162" s="1381" t="str">
        <f t="shared" si="418"/>
        <v/>
      </c>
      <c r="CH162" s="1381" t="str">
        <f t="shared" si="419"/>
        <v/>
      </c>
      <c r="CI162" s="1381" t="str">
        <f t="shared" si="420"/>
        <v/>
      </c>
      <c r="CJ162" s="1381" t="str">
        <f t="shared" si="421"/>
        <v/>
      </c>
      <c r="CK162" s="1382" t="str">
        <f t="shared" si="422"/>
        <v/>
      </c>
      <c r="CL162" s="1382" t="str">
        <f t="shared" si="423"/>
        <v/>
      </c>
      <c r="CM162" s="1382" t="str">
        <f t="shared" si="424"/>
        <v/>
      </c>
      <c r="CN162" s="1381" t="str">
        <f t="shared" si="425"/>
        <v/>
      </c>
      <c r="CO162" s="1381" t="str">
        <f t="shared" si="426"/>
        <v/>
      </c>
      <c r="CP162" s="1381" t="str">
        <f t="shared" si="427"/>
        <v/>
      </c>
      <c r="CQ162" s="1381" t="str">
        <f t="shared" si="428"/>
        <v/>
      </c>
      <c r="CR162" s="1381" t="str">
        <f t="shared" si="429"/>
        <v/>
      </c>
      <c r="CS162" s="1380" t="str">
        <f t="shared" si="430"/>
        <v/>
      </c>
      <c r="CT162" s="1383" t="str">
        <f t="shared" si="431"/>
        <v/>
      </c>
      <c r="CU162" s="553" t="str">
        <f t="shared" si="432"/>
        <v/>
      </c>
      <c r="CV162" s="554" t="str">
        <f t="shared" si="433"/>
        <v/>
      </c>
      <c r="CW162" s="555" t="str">
        <f t="shared" si="434"/>
        <v/>
      </c>
      <c r="CX162" s="555" t="str">
        <f t="shared" si="435"/>
        <v/>
      </c>
      <c r="CY162" s="555" t="str">
        <f t="shared" si="436"/>
        <v/>
      </c>
      <c r="CZ162" s="555" t="str">
        <f t="shared" si="437"/>
        <v/>
      </c>
      <c r="DA162" s="555" t="str">
        <f t="shared" si="438"/>
        <v/>
      </c>
      <c r="DB162" s="556" t="str">
        <f t="shared" si="439"/>
        <v/>
      </c>
      <c r="DC162" s="556" t="str">
        <f t="shared" si="440"/>
        <v/>
      </c>
      <c r="DD162" s="556" t="str">
        <f t="shared" si="441"/>
        <v/>
      </c>
      <c r="DE162" s="555" t="str">
        <f t="shared" si="442"/>
        <v/>
      </c>
      <c r="DF162" s="555" t="str">
        <f t="shared" si="443"/>
        <v/>
      </c>
      <c r="DG162" s="555" t="str">
        <f t="shared" si="444"/>
        <v/>
      </c>
      <c r="DH162" s="555" t="str">
        <f t="shared" si="445"/>
        <v/>
      </c>
      <c r="DI162" s="555" t="str">
        <f t="shared" si="446"/>
        <v/>
      </c>
      <c r="DJ162" s="554" t="str">
        <f t="shared" si="447"/>
        <v/>
      </c>
      <c r="DK162" s="553" t="str">
        <f t="shared" si="448"/>
        <v/>
      </c>
      <c r="DL162" s="658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70">IF(B161="","",B161*B162)</f>
        <v/>
      </c>
      <c r="C163" s="611" t="str">
        <f t="shared" si="470"/>
        <v/>
      </c>
      <c r="D163" s="611" t="str">
        <f t="shared" si="470"/>
        <v/>
      </c>
      <c r="E163" s="611" t="str">
        <f t="shared" si="470"/>
        <v/>
      </c>
      <c r="F163" s="611" t="str">
        <f t="shared" si="470"/>
        <v/>
      </c>
      <c r="G163" s="611" t="str">
        <f t="shared" si="470"/>
        <v/>
      </c>
      <c r="H163" s="611" t="str">
        <f t="shared" si="470"/>
        <v/>
      </c>
      <c r="I163" s="611" t="str">
        <f t="shared" si="470"/>
        <v/>
      </c>
      <c r="J163" s="611" t="str">
        <f t="shared" si="470"/>
        <v/>
      </c>
      <c r="K163" s="611" t="str">
        <f t="shared" si="470"/>
        <v/>
      </c>
      <c r="L163" s="611" t="str">
        <f t="shared" si="470"/>
        <v/>
      </c>
      <c r="M163" s="611" t="str">
        <f t="shared" si="470"/>
        <v/>
      </c>
      <c r="N163" s="611" t="str">
        <f t="shared" si="470"/>
        <v/>
      </c>
      <c r="O163" s="611" t="str">
        <f t="shared" si="470"/>
        <v/>
      </c>
      <c r="P163" s="611" t="str">
        <f t="shared" si="470"/>
        <v/>
      </c>
      <c r="Q163" s="611" t="str">
        <f t="shared" si="470"/>
        <v/>
      </c>
      <c r="R163" s="611" t="str">
        <f t="shared" si="470"/>
        <v/>
      </c>
      <c r="S163" s="649"/>
      <c r="T163" s="611" t="str">
        <f t="shared" ref="T163:AJ163" si="471">IF(T161="","",T161*T162)</f>
        <v/>
      </c>
      <c r="U163" s="611" t="str">
        <f t="shared" si="471"/>
        <v/>
      </c>
      <c r="V163" s="611" t="str">
        <f t="shared" si="471"/>
        <v/>
      </c>
      <c r="W163" s="611" t="str">
        <f t="shared" si="471"/>
        <v/>
      </c>
      <c r="X163" s="611" t="str">
        <f t="shared" si="471"/>
        <v/>
      </c>
      <c r="Y163" s="611" t="str">
        <f t="shared" si="471"/>
        <v/>
      </c>
      <c r="Z163" s="611" t="str">
        <f t="shared" si="471"/>
        <v/>
      </c>
      <c r="AA163" s="611" t="str">
        <f t="shared" si="471"/>
        <v/>
      </c>
      <c r="AB163" s="611" t="str">
        <f t="shared" si="471"/>
        <v/>
      </c>
      <c r="AC163" s="611" t="str">
        <f t="shared" si="471"/>
        <v/>
      </c>
      <c r="AD163" s="611" t="str">
        <f t="shared" si="471"/>
        <v/>
      </c>
      <c r="AE163" s="611" t="str">
        <f t="shared" si="471"/>
        <v/>
      </c>
      <c r="AF163" s="611" t="str">
        <f t="shared" si="471"/>
        <v/>
      </c>
      <c r="AG163" s="611" t="str">
        <f t="shared" si="471"/>
        <v/>
      </c>
      <c r="AH163" s="611" t="str">
        <f t="shared" si="471"/>
        <v/>
      </c>
      <c r="AI163" s="611" t="str">
        <f t="shared" si="471"/>
        <v/>
      </c>
      <c r="AJ163" s="611" t="str">
        <f t="shared" si="471"/>
        <v/>
      </c>
      <c r="AK163" s="649"/>
      <c r="AL163" s="611" t="str">
        <f t="shared" ref="AL163:BB163" si="472">IF(AL161="","",AL161*AL162)</f>
        <v/>
      </c>
      <c r="AM163" s="611" t="str">
        <f t="shared" si="472"/>
        <v/>
      </c>
      <c r="AN163" s="611" t="str">
        <f t="shared" si="472"/>
        <v/>
      </c>
      <c r="AO163" s="611" t="str">
        <f t="shared" si="472"/>
        <v/>
      </c>
      <c r="AP163" s="611" t="str">
        <f t="shared" si="472"/>
        <v/>
      </c>
      <c r="AQ163" s="611" t="str">
        <f t="shared" si="472"/>
        <v/>
      </c>
      <c r="AR163" s="611" t="str">
        <f t="shared" si="472"/>
        <v/>
      </c>
      <c r="AS163" s="611" t="str">
        <f t="shared" si="472"/>
        <v/>
      </c>
      <c r="AT163" s="611" t="str">
        <f t="shared" si="472"/>
        <v/>
      </c>
      <c r="AU163" s="611" t="str">
        <f t="shared" si="472"/>
        <v/>
      </c>
      <c r="AV163" s="611" t="str">
        <f t="shared" si="472"/>
        <v/>
      </c>
      <c r="AW163" s="611" t="str">
        <f t="shared" si="472"/>
        <v/>
      </c>
      <c r="AX163" s="611" t="str">
        <f t="shared" si="472"/>
        <v/>
      </c>
      <c r="AY163" s="611" t="str">
        <f t="shared" si="472"/>
        <v/>
      </c>
      <c r="AZ163" s="611" t="str">
        <f t="shared" si="472"/>
        <v/>
      </c>
      <c r="BA163" s="611" t="str">
        <f t="shared" si="472"/>
        <v/>
      </c>
      <c r="BB163" s="611" t="str">
        <f t="shared" si="472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3">IF(BF161="","",BF161*BF162)</f>
        <v/>
      </c>
      <c r="BG163" s="611" t="str">
        <f t="shared" si="473"/>
        <v/>
      </c>
      <c r="BH163" s="611" t="str">
        <f t="shared" si="473"/>
        <v/>
      </c>
      <c r="BI163" s="611" t="str">
        <f t="shared" si="473"/>
        <v/>
      </c>
      <c r="BJ163" s="611" t="str">
        <f t="shared" si="473"/>
        <v/>
      </c>
      <c r="BK163" s="611" t="str">
        <f t="shared" si="473"/>
        <v/>
      </c>
      <c r="BL163" s="611" t="str">
        <f t="shared" si="473"/>
        <v/>
      </c>
      <c r="BM163" s="611" t="str">
        <f t="shared" si="473"/>
        <v/>
      </c>
      <c r="BN163" s="611" t="str">
        <f t="shared" si="473"/>
        <v/>
      </c>
      <c r="BO163" s="611" t="str">
        <f t="shared" si="473"/>
        <v/>
      </c>
      <c r="BP163" s="611" t="str">
        <f t="shared" si="473"/>
        <v/>
      </c>
      <c r="BQ163" s="611" t="str">
        <f t="shared" si="473"/>
        <v/>
      </c>
      <c r="BR163" s="611" t="str">
        <f t="shared" si="473"/>
        <v/>
      </c>
      <c r="BS163" s="611" t="str">
        <f t="shared" si="473"/>
        <v/>
      </c>
      <c r="BT163" s="611" t="str">
        <f t="shared" si="473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2"/>
        <v/>
      </c>
      <c r="CA163" s="602" t="str">
        <f t="shared" si="463"/>
        <v/>
      </c>
      <c r="CB163" s="602" t="str">
        <f t="shared" si="464"/>
        <v/>
      </c>
      <c r="CC163" s="602" t="str">
        <f t="shared" si="465"/>
        <v/>
      </c>
      <c r="CD163" s="1379" t="str">
        <f t="shared" si="415"/>
        <v/>
      </c>
      <c r="CE163" s="1380" t="str">
        <f t="shared" si="416"/>
        <v/>
      </c>
      <c r="CF163" s="1381" t="str">
        <f t="shared" si="417"/>
        <v/>
      </c>
      <c r="CG163" s="1381" t="str">
        <f t="shared" si="418"/>
        <v/>
      </c>
      <c r="CH163" s="1381" t="str">
        <f t="shared" si="419"/>
        <v/>
      </c>
      <c r="CI163" s="1381" t="str">
        <f t="shared" si="420"/>
        <v/>
      </c>
      <c r="CJ163" s="1381" t="str">
        <f t="shared" si="421"/>
        <v/>
      </c>
      <c r="CK163" s="1382" t="str">
        <f t="shared" si="422"/>
        <v/>
      </c>
      <c r="CL163" s="1382" t="str">
        <f t="shared" si="423"/>
        <v/>
      </c>
      <c r="CM163" s="1382" t="str">
        <f t="shared" si="424"/>
        <v/>
      </c>
      <c r="CN163" s="1381" t="str">
        <f t="shared" si="425"/>
        <v/>
      </c>
      <c r="CO163" s="1381" t="str">
        <f t="shared" si="426"/>
        <v/>
      </c>
      <c r="CP163" s="1381" t="str">
        <f t="shared" si="427"/>
        <v/>
      </c>
      <c r="CQ163" s="1381" t="str">
        <f t="shared" si="428"/>
        <v/>
      </c>
      <c r="CR163" s="1381" t="str">
        <f t="shared" si="429"/>
        <v/>
      </c>
      <c r="CS163" s="1380" t="str">
        <f t="shared" si="430"/>
        <v/>
      </c>
      <c r="CT163" s="1383" t="str">
        <f t="shared" si="431"/>
        <v/>
      </c>
      <c r="CU163" s="553" t="str">
        <f t="shared" si="432"/>
        <v/>
      </c>
      <c r="CV163" s="554" t="str">
        <f t="shared" si="433"/>
        <v/>
      </c>
      <c r="CW163" s="555" t="str">
        <f t="shared" si="434"/>
        <v/>
      </c>
      <c r="CX163" s="555" t="str">
        <f t="shared" si="435"/>
        <v/>
      </c>
      <c r="CY163" s="555" t="str">
        <f t="shared" si="436"/>
        <v/>
      </c>
      <c r="CZ163" s="555" t="str">
        <f t="shared" si="437"/>
        <v/>
      </c>
      <c r="DA163" s="555" t="str">
        <f t="shared" si="438"/>
        <v/>
      </c>
      <c r="DB163" s="556" t="str">
        <f t="shared" si="439"/>
        <v/>
      </c>
      <c r="DC163" s="556" t="str">
        <f t="shared" si="440"/>
        <v/>
      </c>
      <c r="DD163" s="556" t="str">
        <f t="shared" si="441"/>
        <v/>
      </c>
      <c r="DE163" s="555" t="str">
        <f t="shared" si="442"/>
        <v/>
      </c>
      <c r="DF163" s="555" t="str">
        <f t="shared" si="443"/>
        <v/>
      </c>
      <c r="DG163" s="555" t="str">
        <f t="shared" si="444"/>
        <v/>
      </c>
      <c r="DH163" s="555" t="str">
        <f t="shared" si="445"/>
        <v/>
      </c>
      <c r="DI163" s="555" t="str">
        <f t="shared" si="446"/>
        <v/>
      </c>
      <c r="DJ163" s="554" t="str">
        <f t="shared" si="447"/>
        <v/>
      </c>
      <c r="DK163" s="553" t="str">
        <f t="shared" si="448"/>
        <v/>
      </c>
      <c r="DL163" s="658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2"/>
        <v>1</v>
      </c>
      <c r="CA164" s="602">
        <f t="shared" si="463"/>
        <v>1</v>
      </c>
      <c r="CB164" s="602">
        <f t="shared" si="464"/>
        <v>1</v>
      </c>
      <c r="CC164" s="602">
        <f t="shared" si="465"/>
        <v>1.2</v>
      </c>
      <c r="CD164" s="1379">
        <f t="shared" si="415"/>
        <v>1</v>
      </c>
      <c r="CE164" s="1380">
        <f t="shared" si="416"/>
        <v>1</v>
      </c>
      <c r="CF164" s="1381">
        <f t="shared" si="417"/>
        <v>1</v>
      </c>
      <c r="CG164" s="1381">
        <f t="shared" si="418"/>
        <v>1</v>
      </c>
      <c r="CH164" s="1381">
        <f t="shared" si="419"/>
        <v>1</v>
      </c>
      <c r="CI164" s="1381">
        <f t="shared" si="420"/>
        <v>1</v>
      </c>
      <c r="CJ164" s="1381">
        <f t="shared" si="421"/>
        <v>1</v>
      </c>
      <c r="CK164" s="1382">
        <f t="shared" si="422"/>
        <v>1</v>
      </c>
      <c r="CL164" s="1382">
        <f t="shared" si="423"/>
        <v>1</v>
      </c>
      <c r="CM164" s="1382">
        <f t="shared" si="424"/>
        <v>1</v>
      </c>
      <c r="CN164" s="1381">
        <f t="shared" si="425"/>
        <v>1</v>
      </c>
      <c r="CO164" s="1381">
        <f t="shared" si="426"/>
        <v>1</v>
      </c>
      <c r="CP164" s="1381">
        <f t="shared" si="427"/>
        <v>1</v>
      </c>
      <c r="CQ164" s="1381">
        <f t="shared" si="428"/>
        <v>1</v>
      </c>
      <c r="CR164" s="1381">
        <f t="shared" si="429"/>
        <v>1</v>
      </c>
      <c r="CS164" s="1380">
        <f t="shared" si="430"/>
        <v>1</v>
      </c>
      <c r="CT164" s="1383">
        <f t="shared" si="431"/>
        <v>1</v>
      </c>
      <c r="CU164" s="553">
        <f t="shared" si="432"/>
        <v>1</v>
      </c>
      <c r="CV164" s="554">
        <f t="shared" si="433"/>
        <v>1</v>
      </c>
      <c r="CW164" s="555">
        <f t="shared" si="434"/>
        <v>1</v>
      </c>
      <c r="CX164" s="555">
        <f t="shared" si="435"/>
        <v>1</v>
      </c>
      <c r="CY164" s="555">
        <f t="shared" si="436"/>
        <v>1</v>
      </c>
      <c r="CZ164" s="555">
        <f t="shared" si="437"/>
        <v>1</v>
      </c>
      <c r="DA164" s="555">
        <f t="shared" si="438"/>
        <v>1</v>
      </c>
      <c r="DB164" s="556">
        <f t="shared" si="439"/>
        <v>1</v>
      </c>
      <c r="DC164" s="556">
        <f t="shared" si="440"/>
        <v>1</v>
      </c>
      <c r="DD164" s="556">
        <f t="shared" si="441"/>
        <v>1</v>
      </c>
      <c r="DE164" s="555">
        <f t="shared" si="442"/>
        <v>1</v>
      </c>
      <c r="DF164" s="555">
        <f t="shared" si="443"/>
        <v>1</v>
      </c>
      <c r="DG164" s="555">
        <f t="shared" si="444"/>
        <v>1</v>
      </c>
      <c r="DH164" s="555">
        <f t="shared" si="445"/>
        <v>1</v>
      </c>
      <c r="DI164" s="555">
        <f t="shared" si="446"/>
        <v>1</v>
      </c>
      <c r="DJ164" s="554">
        <f t="shared" si="447"/>
        <v>1</v>
      </c>
      <c r="DK164" s="553">
        <f t="shared" si="448"/>
        <v>1</v>
      </c>
      <c r="DL164" s="658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2"/>
        <v/>
      </c>
      <c r="CA165" s="602" t="str">
        <f t="shared" si="463"/>
        <v/>
      </c>
      <c r="CB165" s="602" t="str">
        <f t="shared" si="464"/>
        <v/>
      </c>
      <c r="CC165" s="602" t="str">
        <f t="shared" si="465"/>
        <v/>
      </c>
      <c r="CD165" s="1379" t="str">
        <f t="shared" si="415"/>
        <v/>
      </c>
      <c r="CE165" s="1380" t="str">
        <f t="shared" si="416"/>
        <v/>
      </c>
      <c r="CF165" s="1381" t="str">
        <f t="shared" si="417"/>
        <v/>
      </c>
      <c r="CG165" s="1381" t="str">
        <f t="shared" si="418"/>
        <v/>
      </c>
      <c r="CH165" s="1381" t="str">
        <f t="shared" si="419"/>
        <v/>
      </c>
      <c r="CI165" s="1381" t="str">
        <f t="shared" si="420"/>
        <v/>
      </c>
      <c r="CJ165" s="1381" t="str">
        <f t="shared" si="421"/>
        <v/>
      </c>
      <c r="CK165" s="1382" t="str">
        <f t="shared" si="422"/>
        <v/>
      </c>
      <c r="CL165" s="1382" t="str">
        <f t="shared" si="423"/>
        <v/>
      </c>
      <c r="CM165" s="1382" t="str">
        <f t="shared" si="424"/>
        <v/>
      </c>
      <c r="CN165" s="1381" t="str">
        <f t="shared" si="425"/>
        <v/>
      </c>
      <c r="CO165" s="1381" t="str">
        <f t="shared" si="426"/>
        <v/>
      </c>
      <c r="CP165" s="1381" t="str">
        <f t="shared" si="427"/>
        <v/>
      </c>
      <c r="CQ165" s="1381" t="str">
        <f t="shared" si="428"/>
        <v/>
      </c>
      <c r="CR165" s="1381" t="str">
        <f t="shared" si="429"/>
        <v/>
      </c>
      <c r="CS165" s="1380" t="str">
        <f t="shared" si="430"/>
        <v/>
      </c>
      <c r="CT165" s="1383" t="str">
        <f t="shared" si="431"/>
        <v/>
      </c>
      <c r="CU165" s="553" t="str">
        <f t="shared" si="432"/>
        <v/>
      </c>
      <c r="CV165" s="554" t="str">
        <f t="shared" si="433"/>
        <v/>
      </c>
      <c r="CW165" s="555" t="str">
        <f t="shared" si="434"/>
        <v/>
      </c>
      <c r="CX165" s="555" t="str">
        <f t="shared" si="435"/>
        <v/>
      </c>
      <c r="CY165" s="555" t="str">
        <f t="shared" si="436"/>
        <v/>
      </c>
      <c r="CZ165" s="555" t="str">
        <f t="shared" si="437"/>
        <v/>
      </c>
      <c r="DA165" s="555" t="str">
        <f t="shared" si="438"/>
        <v/>
      </c>
      <c r="DB165" s="556" t="str">
        <f t="shared" si="439"/>
        <v/>
      </c>
      <c r="DC165" s="556" t="str">
        <f t="shared" si="440"/>
        <v/>
      </c>
      <c r="DD165" s="556" t="str">
        <f t="shared" si="441"/>
        <v/>
      </c>
      <c r="DE165" s="555" t="str">
        <f t="shared" si="442"/>
        <v/>
      </c>
      <c r="DF165" s="555" t="str">
        <f t="shared" si="443"/>
        <v/>
      </c>
      <c r="DG165" s="555" t="str">
        <f t="shared" si="444"/>
        <v/>
      </c>
      <c r="DH165" s="555" t="str">
        <f t="shared" si="445"/>
        <v/>
      </c>
      <c r="DI165" s="555" t="str">
        <f t="shared" si="446"/>
        <v/>
      </c>
      <c r="DJ165" s="554" t="str">
        <f t="shared" si="447"/>
        <v/>
      </c>
      <c r="DK165" s="553" t="str">
        <f t="shared" si="448"/>
        <v/>
      </c>
      <c r="DL165" s="658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4">IF(SUM(B151,B160)&gt;0,SUM(B152,B161)/SUM(B151,B160),"")</f>
        <v/>
      </c>
      <c r="C166" s="625" t="str">
        <f t="shared" si="474"/>
        <v/>
      </c>
      <c r="D166" s="625" t="str">
        <f t="shared" si="474"/>
        <v/>
      </c>
      <c r="E166" s="625" t="str">
        <f t="shared" si="474"/>
        <v/>
      </c>
      <c r="F166" s="625" t="str">
        <f t="shared" si="474"/>
        <v/>
      </c>
      <c r="G166" s="625" t="str">
        <f t="shared" si="474"/>
        <v/>
      </c>
      <c r="H166" s="625" t="str">
        <f t="shared" si="474"/>
        <v/>
      </c>
      <c r="I166" s="625" t="str">
        <f t="shared" si="474"/>
        <v/>
      </c>
      <c r="J166" s="625" t="str">
        <f t="shared" si="474"/>
        <v/>
      </c>
      <c r="K166" s="625" t="str">
        <f t="shared" si="474"/>
        <v/>
      </c>
      <c r="L166" s="625" t="str">
        <f t="shared" si="474"/>
        <v/>
      </c>
      <c r="M166" s="625" t="str">
        <f t="shared" si="474"/>
        <v/>
      </c>
      <c r="N166" s="625" t="str">
        <f t="shared" si="474"/>
        <v/>
      </c>
      <c r="O166" s="625" t="str">
        <f t="shared" si="474"/>
        <v/>
      </c>
      <c r="P166" s="625" t="str">
        <f t="shared" si="474"/>
        <v/>
      </c>
      <c r="Q166" s="625" t="str">
        <f t="shared" si="474"/>
        <v/>
      </c>
      <c r="R166" s="625" t="str">
        <f t="shared" si="474"/>
        <v/>
      </c>
      <c r="S166" s="657"/>
      <c r="T166" s="625" t="str">
        <f t="shared" ref="T166:AJ166" si="475">IF(SUM(T151,T160)&gt;0,SUM(T152,T161)/SUM(T151,T160),"")</f>
        <v/>
      </c>
      <c r="U166" s="625" t="str">
        <f t="shared" si="475"/>
        <v/>
      </c>
      <c r="V166" s="625" t="str">
        <f t="shared" si="475"/>
        <v/>
      </c>
      <c r="W166" s="625" t="str">
        <f t="shared" si="475"/>
        <v/>
      </c>
      <c r="X166" s="625" t="str">
        <f t="shared" si="475"/>
        <v/>
      </c>
      <c r="Y166" s="625" t="str">
        <f t="shared" si="475"/>
        <v/>
      </c>
      <c r="Z166" s="625" t="str">
        <f t="shared" si="475"/>
        <v/>
      </c>
      <c r="AA166" s="625" t="str">
        <f t="shared" si="475"/>
        <v/>
      </c>
      <c r="AB166" s="625" t="str">
        <f t="shared" si="475"/>
        <v/>
      </c>
      <c r="AC166" s="625" t="str">
        <f t="shared" si="475"/>
        <v/>
      </c>
      <c r="AD166" s="625" t="str">
        <f t="shared" si="475"/>
        <v/>
      </c>
      <c r="AE166" s="625" t="str">
        <f t="shared" si="475"/>
        <v/>
      </c>
      <c r="AF166" s="625" t="str">
        <f t="shared" si="475"/>
        <v/>
      </c>
      <c r="AG166" s="625" t="str">
        <f t="shared" si="475"/>
        <v/>
      </c>
      <c r="AH166" s="625" t="str">
        <f t="shared" si="475"/>
        <v/>
      </c>
      <c r="AI166" s="625" t="str">
        <f t="shared" si="475"/>
        <v/>
      </c>
      <c r="AJ166" s="625" t="str">
        <f t="shared" si="475"/>
        <v/>
      </c>
      <c r="AK166" s="657"/>
      <c r="AL166" s="625" t="str">
        <f t="shared" ref="AL166:BB166" si="476">IF(SUM(AL151,AL160)&gt;0,SUM(AL152,AL161)/SUM(AL151,AL160),"")</f>
        <v/>
      </c>
      <c r="AM166" s="625" t="str">
        <f t="shared" si="476"/>
        <v/>
      </c>
      <c r="AN166" s="625" t="str">
        <f t="shared" si="476"/>
        <v/>
      </c>
      <c r="AO166" s="625" t="str">
        <f t="shared" si="476"/>
        <v/>
      </c>
      <c r="AP166" s="625" t="str">
        <f t="shared" si="476"/>
        <v/>
      </c>
      <c r="AQ166" s="625" t="str">
        <f t="shared" si="476"/>
        <v/>
      </c>
      <c r="AR166" s="625" t="str">
        <f t="shared" si="476"/>
        <v/>
      </c>
      <c r="AS166" s="625" t="str">
        <f t="shared" si="476"/>
        <v/>
      </c>
      <c r="AT166" s="625" t="str">
        <f t="shared" si="476"/>
        <v/>
      </c>
      <c r="AU166" s="625" t="str">
        <f t="shared" si="476"/>
        <v/>
      </c>
      <c r="AV166" s="625" t="str">
        <f t="shared" si="476"/>
        <v/>
      </c>
      <c r="AW166" s="625" t="str">
        <f t="shared" si="476"/>
        <v/>
      </c>
      <c r="AX166" s="625" t="str">
        <f t="shared" si="476"/>
        <v/>
      </c>
      <c r="AY166" s="625" t="str">
        <f t="shared" si="476"/>
        <v/>
      </c>
      <c r="AZ166" s="625" t="str">
        <f t="shared" si="476"/>
        <v/>
      </c>
      <c r="BA166" s="625" t="str">
        <f t="shared" si="476"/>
        <v/>
      </c>
      <c r="BB166" s="625" t="str">
        <f t="shared" si="476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7">IF(SUM(BF151,BF160)&gt;0,SUM(BF152,BF161)/SUM(BF151,BF160),"")</f>
        <v/>
      </c>
      <c r="BG166" s="625" t="str">
        <f t="shared" si="477"/>
        <v/>
      </c>
      <c r="BH166" s="625" t="str">
        <f t="shared" si="477"/>
        <v/>
      </c>
      <c r="BI166" s="625" t="str">
        <f t="shared" si="477"/>
        <v/>
      </c>
      <c r="BJ166" s="625" t="str">
        <f t="shared" si="477"/>
        <v/>
      </c>
      <c r="BK166" s="625" t="str">
        <f t="shared" si="477"/>
        <v/>
      </c>
      <c r="BL166" s="625" t="str">
        <f t="shared" si="477"/>
        <v/>
      </c>
      <c r="BM166" s="625" t="str">
        <f t="shared" si="477"/>
        <v/>
      </c>
      <c r="BN166" s="625" t="str">
        <f t="shared" si="477"/>
        <v/>
      </c>
      <c r="BO166" s="625" t="str">
        <f t="shared" si="477"/>
        <v/>
      </c>
      <c r="BP166" s="625" t="str">
        <f t="shared" si="477"/>
        <v/>
      </c>
      <c r="BQ166" s="625" t="str">
        <f t="shared" si="477"/>
        <v/>
      </c>
      <c r="BR166" s="625" t="str">
        <f t="shared" si="477"/>
        <v/>
      </c>
      <c r="BS166" s="625" t="str">
        <f t="shared" si="477"/>
        <v/>
      </c>
      <c r="BT166" s="625" t="str">
        <f t="shared" si="477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2"/>
        <v/>
      </c>
      <c r="CA166" s="627" t="str">
        <f t="shared" si="463"/>
        <v/>
      </c>
      <c r="CB166" s="627" t="str">
        <f t="shared" si="464"/>
        <v/>
      </c>
      <c r="CC166" s="627" t="str">
        <f t="shared" si="465"/>
        <v/>
      </c>
      <c r="CD166" s="1367" t="str">
        <f t="shared" si="415"/>
        <v/>
      </c>
      <c r="CE166" s="1368" t="str">
        <f t="shared" si="416"/>
        <v/>
      </c>
      <c r="CF166" s="1369" t="str">
        <f t="shared" si="417"/>
        <v/>
      </c>
      <c r="CG166" s="1369" t="str">
        <f t="shared" si="418"/>
        <v/>
      </c>
      <c r="CH166" s="1369" t="str">
        <f t="shared" si="419"/>
        <v/>
      </c>
      <c r="CI166" s="1369" t="str">
        <f t="shared" si="420"/>
        <v/>
      </c>
      <c r="CJ166" s="1369" t="str">
        <f t="shared" si="421"/>
        <v/>
      </c>
      <c r="CK166" s="1370" t="str">
        <f t="shared" si="422"/>
        <v/>
      </c>
      <c r="CL166" s="1370" t="str">
        <f t="shared" si="423"/>
        <v/>
      </c>
      <c r="CM166" s="1370" t="str">
        <f t="shared" si="424"/>
        <v/>
      </c>
      <c r="CN166" s="1369" t="str">
        <f t="shared" si="425"/>
        <v/>
      </c>
      <c r="CO166" s="1369" t="str">
        <f t="shared" si="426"/>
        <v/>
      </c>
      <c r="CP166" s="1369" t="str">
        <f t="shared" si="427"/>
        <v/>
      </c>
      <c r="CQ166" s="1369" t="str">
        <f t="shared" si="428"/>
        <v/>
      </c>
      <c r="CR166" s="1369" t="str">
        <f t="shared" si="429"/>
        <v/>
      </c>
      <c r="CS166" s="1368" t="str">
        <f t="shared" si="430"/>
        <v/>
      </c>
      <c r="CT166" s="1371" t="str">
        <f t="shared" si="431"/>
        <v/>
      </c>
      <c r="CU166" s="541" t="str">
        <f t="shared" si="432"/>
        <v/>
      </c>
      <c r="CV166" s="542" t="str">
        <f t="shared" si="433"/>
        <v/>
      </c>
      <c r="CW166" s="543" t="str">
        <f t="shared" si="434"/>
        <v/>
      </c>
      <c r="CX166" s="543" t="str">
        <f t="shared" si="435"/>
        <v/>
      </c>
      <c r="CY166" s="543" t="str">
        <f t="shared" si="436"/>
        <v/>
      </c>
      <c r="CZ166" s="543" t="str">
        <f t="shared" si="437"/>
        <v/>
      </c>
      <c r="DA166" s="543" t="str">
        <f t="shared" si="438"/>
        <v/>
      </c>
      <c r="DB166" s="544" t="str">
        <f t="shared" si="439"/>
        <v/>
      </c>
      <c r="DC166" s="544" t="str">
        <f t="shared" si="440"/>
        <v/>
      </c>
      <c r="DD166" s="544" t="str">
        <f t="shared" si="441"/>
        <v/>
      </c>
      <c r="DE166" s="543" t="str">
        <f t="shared" si="442"/>
        <v/>
      </c>
      <c r="DF166" s="543" t="str">
        <f t="shared" si="443"/>
        <v/>
      </c>
      <c r="DG166" s="543" t="str">
        <f t="shared" si="444"/>
        <v/>
      </c>
      <c r="DH166" s="543" t="str">
        <f t="shared" si="445"/>
        <v/>
      </c>
      <c r="DI166" s="543" t="str">
        <f t="shared" si="446"/>
        <v/>
      </c>
      <c r="DJ166" s="542" t="str">
        <f t="shared" si="447"/>
        <v/>
      </c>
      <c r="DK166" s="541" t="str">
        <f t="shared" si="448"/>
        <v/>
      </c>
      <c r="DL166" s="658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8">IF(SUM(B151,B160)=0,"",SUM(B151,-B152*B155,-B156*B155,B160,-B161*B164,-B165*B164)*0.049)</f>
        <v/>
      </c>
      <c r="C167" s="630" t="str">
        <f t="shared" si="478"/>
        <v/>
      </c>
      <c r="D167" s="630" t="str">
        <f t="shared" si="478"/>
        <v/>
      </c>
      <c r="E167" s="630" t="str">
        <f t="shared" si="478"/>
        <v/>
      </c>
      <c r="F167" s="630" t="str">
        <f t="shared" si="478"/>
        <v/>
      </c>
      <c r="G167" s="630" t="str">
        <f t="shared" si="478"/>
        <v/>
      </c>
      <c r="H167" s="630" t="str">
        <f t="shared" si="478"/>
        <v/>
      </c>
      <c r="I167" s="630" t="str">
        <f t="shared" si="478"/>
        <v/>
      </c>
      <c r="J167" s="630" t="str">
        <f t="shared" si="478"/>
        <v/>
      </c>
      <c r="K167" s="630" t="str">
        <f t="shared" si="478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9">IF(SUM(T151,T160)=0,"",SUM(T151,-T152*T155,-T156*T155,T160,-T161*T164,-T165*T164)*0.049)</f>
        <v/>
      </c>
      <c r="U167" s="630" t="str">
        <f t="shared" si="479"/>
        <v/>
      </c>
      <c r="V167" s="630" t="str">
        <f t="shared" si="479"/>
        <v/>
      </c>
      <c r="W167" s="630" t="str">
        <f t="shared" si="479"/>
        <v/>
      </c>
      <c r="X167" s="630" t="str">
        <f t="shared" si="479"/>
        <v/>
      </c>
      <c r="Y167" s="630" t="str">
        <f t="shared" si="479"/>
        <v/>
      </c>
      <c r="Z167" s="630" t="str">
        <f t="shared" si="479"/>
        <v/>
      </c>
      <c r="AA167" s="630" t="str">
        <f t="shared" si="479"/>
        <v/>
      </c>
      <c r="AB167" s="630" t="str">
        <f t="shared" si="479"/>
        <v/>
      </c>
      <c r="AC167" s="630" t="str">
        <f t="shared" si="479"/>
        <v/>
      </c>
      <c r="AD167" s="630" t="str">
        <f t="shared" si="479"/>
        <v/>
      </c>
      <c r="AE167" s="630" t="str">
        <f t="shared" si="479"/>
        <v/>
      </c>
      <c r="AF167" s="630" t="str">
        <f t="shared" si="479"/>
        <v/>
      </c>
      <c r="AG167" s="630" t="str">
        <f t="shared" si="479"/>
        <v/>
      </c>
      <c r="AH167" s="630" t="str">
        <f t="shared" si="479"/>
        <v/>
      </c>
      <c r="AI167" s="630" t="str">
        <f t="shared" si="479"/>
        <v/>
      </c>
      <c r="AJ167" s="630" t="str">
        <f t="shared" si="479"/>
        <v/>
      </c>
      <c r="AK167" s="661"/>
      <c r="AL167" s="630" t="str">
        <f t="shared" ref="AL167:AT167" si="480">IF(SUM(AL151,AL160)=0,"",SUM(AL151,-AL152*AL155,-AL156*AL155,AL160,-AL161*AL164,-AL165*AL164)*0.049)</f>
        <v/>
      </c>
      <c r="AM167" s="630" t="str">
        <f t="shared" si="480"/>
        <v/>
      </c>
      <c r="AN167" s="630" t="str">
        <f t="shared" si="480"/>
        <v/>
      </c>
      <c r="AO167" s="630" t="str">
        <f t="shared" si="480"/>
        <v/>
      </c>
      <c r="AP167" s="630" t="str">
        <f t="shared" si="480"/>
        <v/>
      </c>
      <c r="AQ167" s="630" t="str">
        <f t="shared" si="480"/>
        <v/>
      </c>
      <c r="AR167" s="630" t="str">
        <f t="shared" si="480"/>
        <v/>
      </c>
      <c r="AS167" s="630" t="str">
        <f t="shared" si="480"/>
        <v/>
      </c>
      <c r="AT167" s="630" t="str">
        <f t="shared" si="480"/>
        <v/>
      </c>
      <c r="AU167" s="630"/>
      <c r="AV167" s="630"/>
      <c r="AW167" s="630" t="str">
        <f t="shared" ref="AW167:BB167" si="481">IF(SUM(AW151,AW160)=0,"",SUM(AW151,-AW152*AW155,-AW156*AW155,AW160,-AW161*AW164,-AW165*AW164)*0.049)</f>
        <v/>
      </c>
      <c r="AX167" s="630" t="str">
        <f t="shared" si="481"/>
        <v/>
      </c>
      <c r="AY167" s="630" t="str">
        <f t="shared" si="481"/>
        <v/>
      </c>
      <c r="AZ167" s="630" t="str">
        <f t="shared" si="481"/>
        <v/>
      </c>
      <c r="BA167" s="630" t="str">
        <f t="shared" si="481"/>
        <v/>
      </c>
      <c r="BB167" s="630" t="str">
        <f t="shared" si="481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2">IF(SUM(BF151,BF160)=0,"",SUM(BF151,-BF152*BF155,-BF156*BF155,BF160,-BF161*BF164,-BF165*BF164)*0.049)</f>
        <v/>
      </c>
      <c r="BG167" s="630" t="str">
        <f t="shared" si="482"/>
        <v/>
      </c>
      <c r="BH167" s="630" t="str">
        <f t="shared" si="482"/>
        <v/>
      </c>
      <c r="BI167" s="630" t="str">
        <f t="shared" si="482"/>
        <v/>
      </c>
      <c r="BJ167" s="630" t="str">
        <f t="shared" si="482"/>
        <v/>
      </c>
      <c r="BK167" s="630" t="str">
        <f t="shared" si="482"/>
        <v/>
      </c>
      <c r="BL167" s="630" t="str">
        <f t="shared" si="482"/>
        <v/>
      </c>
      <c r="BM167" s="630" t="str">
        <f t="shared" si="482"/>
        <v/>
      </c>
      <c r="BN167" s="630" t="str">
        <f t="shared" si="482"/>
        <v/>
      </c>
      <c r="BO167" s="630" t="str">
        <f t="shared" si="482"/>
        <v/>
      </c>
      <c r="BP167" s="630" t="str">
        <f t="shared" si="482"/>
        <v/>
      </c>
      <c r="BQ167" s="630" t="str">
        <f t="shared" si="482"/>
        <v/>
      </c>
      <c r="BR167" s="630" t="str">
        <f t="shared" si="482"/>
        <v/>
      </c>
      <c r="BS167" s="630" t="str">
        <f t="shared" si="482"/>
        <v/>
      </c>
      <c r="BT167" s="630" t="str">
        <f t="shared" si="482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2"/>
        <v/>
      </c>
      <c r="CA167" s="602" t="str">
        <f t="shared" si="463"/>
        <v/>
      </c>
      <c r="CB167" s="602" t="str">
        <f t="shared" si="464"/>
        <v/>
      </c>
      <c r="CC167" s="602" t="str">
        <f t="shared" si="465"/>
        <v/>
      </c>
      <c r="CD167" s="1379" t="str">
        <f t="shared" si="415"/>
        <v/>
      </c>
      <c r="CE167" s="1380" t="str">
        <f t="shared" si="416"/>
        <v/>
      </c>
      <c r="CF167" s="1381" t="str">
        <f t="shared" si="417"/>
        <v/>
      </c>
      <c r="CG167" s="1381" t="str">
        <f t="shared" si="418"/>
        <v/>
      </c>
      <c r="CH167" s="1381" t="str">
        <f t="shared" si="419"/>
        <v/>
      </c>
      <c r="CI167" s="1381" t="str">
        <f t="shared" si="420"/>
        <v/>
      </c>
      <c r="CJ167" s="1381" t="str">
        <f t="shared" si="421"/>
        <v/>
      </c>
      <c r="CK167" s="1382" t="str">
        <f t="shared" si="422"/>
        <v/>
      </c>
      <c r="CL167" s="1382" t="str">
        <f t="shared" si="423"/>
        <v/>
      </c>
      <c r="CM167" s="1382" t="str">
        <f t="shared" si="424"/>
        <v/>
      </c>
      <c r="CN167" s="1381" t="str">
        <f t="shared" si="425"/>
        <v/>
      </c>
      <c r="CO167" s="1381" t="str">
        <f t="shared" si="426"/>
        <v/>
      </c>
      <c r="CP167" s="1381" t="str">
        <f t="shared" si="427"/>
        <v/>
      </c>
      <c r="CQ167" s="1381" t="str">
        <f t="shared" si="428"/>
        <v/>
      </c>
      <c r="CR167" s="1381" t="str">
        <f t="shared" si="429"/>
        <v/>
      </c>
      <c r="CS167" s="1380" t="str">
        <f t="shared" si="430"/>
        <v/>
      </c>
      <c r="CT167" s="1383" t="str">
        <f t="shared" si="431"/>
        <v/>
      </c>
      <c r="CU167" s="553" t="str">
        <f t="shared" si="432"/>
        <v/>
      </c>
      <c r="CV167" s="554" t="str">
        <f t="shared" si="433"/>
        <v/>
      </c>
      <c r="CW167" s="555" t="str">
        <f t="shared" si="434"/>
        <v/>
      </c>
      <c r="CX167" s="555" t="str">
        <f t="shared" si="435"/>
        <v/>
      </c>
      <c r="CY167" s="555" t="str">
        <f t="shared" si="436"/>
        <v/>
      </c>
      <c r="CZ167" s="555" t="str">
        <f t="shared" si="437"/>
        <v/>
      </c>
      <c r="DA167" s="555" t="str">
        <f t="shared" si="438"/>
        <v/>
      </c>
      <c r="DB167" s="556" t="str">
        <f t="shared" si="439"/>
        <v/>
      </c>
      <c r="DC167" s="556" t="str">
        <f t="shared" si="440"/>
        <v/>
      </c>
      <c r="DD167" s="556" t="str">
        <f t="shared" si="441"/>
        <v/>
      </c>
      <c r="DE167" s="555" t="str">
        <f t="shared" si="442"/>
        <v/>
      </c>
      <c r="DF167" s="555" t="str">
        <f t="shared" si="443"/>
        <v/>
      </c>
      <c r="DG167" s="555" t="str">
        <f t="shared" si="444"/>
        <v/>
      </c>
      <c r="DH167" s="555" t="str">
        <f t="shared" si="445"/>
        <v/>
      </c>
      <c r="DI167" s="555" t="str">
        <f t="shared" si="446"/>
        <v/>
      </c>
      <c r="DJ167" s="554" t="str">
        <f t="shared" si="447"/>
        <v/>
      </c>
      <c r="DK167" s="553" t="str">
        <f t="shared" si="448"/>
        <v/>
      </c>
      <c r="DL167" s="658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2"/>
        <v/>
      </c>
      <c r="CA168" s="602" t="str">
        <f t="shared" si="463"/>
        <v/>
      </c>
      <c r="CB168" s="602" t="str">
        <f t="shared" si="464"/>
        <v/>
      </c>
      <c r="CC168" s="602" t="str">
        <f t="shared" si="465"/>
        <v/>
      </c>
      <c r="CD168" s="1379" t="str">
        <f t="shared" si="415"/>
        <v/>
      </c>
      <c r="CE168" s="1380" t="str">
        <f t="shared" si="416"/>
        <v/>
      </c>
      <c r="CF168" s="1381" t="str">
        <f t="shared" si="417"/>
        <v/>
      </c>
      <c r="CG168" s="1381" t="str">
        <f t="shared" si="418"/>
        <v/>
      </c>
      <c r="CH168" s="1381" t="str">
        <f t="shared" si="419"/>
        <v/>
      </c>
      <c r="CI168" s="1381" t="str">
        <f t="shared" si="420"/>
        <v/>
      </c>
      <c r="CJ168" s="1381" t="str">
        <f t="shared" si="421"/>
        <v/>
      </c>
      <c r="CK168" s="1382" t="str">
        <f t="shared" si="422"/>
        <v/>
      </c>
      <c r="CL168" s="1382" t="str">
        <f t="shared" si="423"/>
        <v/>
      </c>
      <c r="CM168" s="1382" t="str">
        <f t="shared" si="424"/>
        <v/>
      </c>
      <c r="CN168" s="1381" t="str">
        <f t="shared" si="425"/>
        <v/>
      </c>
      <c r="CO168" s="1381" t="str">
        <f t="shared" si="426"/>
        <v/>
      </c>
      <c r="CP168" s="1381" t="str">
        <f t="shared" si="427"/>
        <v/>
      </c>
      <c r="CQ168" s="1381" t="str">
        <f t="shared" si="428"/>
        <v/>
      </c>
      <c r="CR168" s="1381" t="str">
        <f t="shared" si="429"/>
        <v/>
      </c>
      <c r="CS168" s="1380" t="str">
        <f t="shared" si="430"/>
        <v/>
      </c>
      <c r="CT168" s="1383" t="str">
        <f t="shared" si="431"/>
        <v/>
      </c>
      <c r="CU168" s="553" t="str">
        <f t="shared" si="432"/>
        <v/>
      </c>
      <c r="CV168" s="554" t="str">
        <f t="shared" si="433"/>
        <v/>
      </c>
      <c r="CW168" s="555" t="str">
        <f t="shared" si="434"/>
        <v/>
      </c>
      <c r="CX168" s="555" t="str">
        <f t="shared" si="435"/>
        <v/>
      </c>
      <c r="CY168" s="555" t="str">
        <f t="shared" si="436"/>
        <v/>
      </c>
      <c r="CZ168" s="555" t="str">
        <f t="shared" si="437"/>
        <v/>
      </c>
      <c r="DA168" s="555" t="str">
        <f t="shared" si="438"/>
        <v/>
      </c>
      <c r="DB168" s="556" t="str">
        <f t="shared" si="439"/>
        <v/>
      </c>
      <c r="DC168" s="556" t="str">
        <f t="shared" si="440"/>
        <v/>
      </c>
      <c r="DD168" s="556" t="str">
        <f t="shared" si="441"/>
        <v/>
      </c>
      <c r="DE168" s="555" t="str">
        <f t="shared" si="442"/>
        <v/>
      </c>
      <c r="DF168" s="555" t="str">
        <f t="shared" si="443"/>
        <v/>
      </c>
      <c r="DG168" s="555" t="str">
        <f t="shared" si="444"/>
        <v/>
      </c>
      <c r="DH168" s="555" t="str">
        <f t="shared" si="445"/>
        <v/>
      </c>
      <c r="DI168" s="555" t="str">
        <f t="shared" si="446"/>
        <v/>
      </c>
      <c r="DJ168" s="554" t="str">
        <f t="shared" si="447"/>
        <v/>
      </c>
      <c r="DK168" s="553" t="str">
        <f t="shared" si="448"/>
        <v/>
      </c>
      <c r="DL168" s="658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2"/>
        <v/>
      </c>
      <c r="CA169" s="602" t="str">
        <f t="shared" si="463"/>
        <v/>
      </c>
      <c r="CB169" s="602" t="str">
        <f t="shared" si="464"/>
        <v/>
      </c>
      <c r="CC169" s="602" t="str">
        <f t="shared" si="465"/>
        <v/>
      </c>
      <c r="CD169" s="1379" t="str">
        <f t="shared" si="415"/>
        <v/>
      </c>
      <c r="CE169" s="1380" t="str">
        <f t="shared" si="416"/>
        <v/>
      </c>
      <c r="CF169" s="1381" t="str">
        <f t="shared" si="417"/>
        <v/>
      </c>
      <c r="CG169" s="1381" t="str">
        <f t="shared" si="418"/>
        <v/>
      </c>
      <c r="CH169" s="1381" t="str">
        <f t="shared" si="419"/>
        <v/>
      </c>
      <c r="CI169" s="1381" t="str">
        <f t="shared" si="420"/>
        <v/>
      </c>
      <c r="CJ169" s="1381" t="str">
        <f t="shared" si="421"/>
        <v/>
      </c>
      <c r="CK169" s="1382" t="str">
        <f t="shared" si="422"/>
        <v/>
      </c>
      <c r="CL169" s="1382" t="str">
        <f t="shared" si="423"/>
        <v/>
      </c>
      <c r="CM169" s="1382" t="str">
        <f t="shared" si="424"/>
        <v/>
      </c>
      <c r="CN169" s="1381" t="str">
        <f t="shared" si="425"/>
        <v/>
      </c>
      <c r="CO169" s="1381" t="str">
        <f t="shared" si="426"/>
        <v/>
      </c>
      <c r="CP169" s="1381" t="str">
        <f t="shared" si="427"/>
        <v/>
      </c>
      <c r="CQ169" s="1381" t="str">
        <f t="shared" si="428"/>
        <v/>
      </c>
      <c r="CR169" s="1381" t="str">
        <f t="shared" si="429"/>
        <v/>
      </c>
      <c r="CS169" s="1380" t="str">
        <f t="shared" si="430"/>
        <v/>
      </c>
      <c r="CT169" s="1383" t="str">
        <f t="shared" si="431"/>
        <v/>
      </c>
      <c r="CU169" s="553" t="str">
        <f t="shared" si="432"/>
        <v/>
      </c>
      <c r="CV169" s="554" t="str">
        <f t="shared" si="433"/>
        <v/>
      </c>
      <c r="CW169" s="555" t="str">
        <f t="shared" si="434"/>
        <v/>
      </c>
      <c r="CX169" s="555" t="str">
        <f t="shared" si="435"/>
        <v/>
      </c>
      <c r="CY169" s="555" t="str">
        <f t="shared" si="436"/>
        <v/>
      </c>
      <c r="CZ169" s="555" t="str">
        <f t="shared" si="437"/>
        <v/>
      </c>
      <c r="DA169" s="555" t="str">
        <f t="shared" si="438"/>
        <v/>
      </c>
      <c r="DB169" s="556" t="str">
        <f t="shared" si="439"/>
        <v/>
      </c>
      <c r="DC169" s="556" t="str">
        <f t="shared" si="440"/>
        <v/>
      </c>
      <c r="DD169" s="556" t="str">
        <f t="shared" si="441"/>
        <v/>
      </c>
      <c r="DE169" s="555" t="str">
        <f t="shared" si="442"/>
        <v/>
      </c>
      <c r="DF169" s="555" t="str">
        <f t="shared" si="443"/>
        <v/>
      </c>
      <c r="DG169" s="555" t="str">
        <f t="shared" si="444"/>
        <v/>
      </c>
      <c r="DH169" s="555" t="str">
        <f t="shared" si="445"/>
        <v/>
      </c>
      <c r="DI169" s="555" t="str">
        <f t="shared" si="446"/>
        <v/>
      </c>
      <c r="DJ169" s="554" t="str">
        <f t="shared" si="447"/>
        <v/>
      </c>
      <c r="DK169" s="553" t="str">
        <f t="shared" si="448"/>
        <v/>
      </c>
      <c r="DL169" s="658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2"/>
        <v/>
      </c>
      <c r="CA170" s="602" t="str">
        <f t="shared" si="463"/>
        <v/>
      </c>
      <c r="CB170" s="602" t="str">
        <f t="shared" si="464"/>
        <v/>
      </c>
      <c r="CC170" s="602" t="str">
        <f t="shared" si="465"/>
        <v/>
      </c>
      <c r="CD170" s="1379" t="str">
        <f t="shared" si="415"/>
        <v/>
      </c>
      <c r="CE170" s="1380" t="str">
        <f t="shared" si="416"/>
        <v/>
      </c>
      <c r="CF170" s="1381" t="str">
        <f t="shared" si="417"/>
        <v/>
      </c>
      <c r="CG170" s="1381" t="str">
        <f t="shared" si="418"/>
        <v/>
      </c>
      <c r="CH170" s="1381" t="str">
        <f t="shared" si="419"/>
        <v/>
      </c>
      <c r="CI170" s="1381" t="str">
        <f t="shared" si="420"/>
        <v/>
      </c>
      <c r="CJ170" s="1381" t="str">
        <f t="shared" si="421"/>
        <v/>
      </c>
      <c r="CK170" s="1382" t="str">
        <f t="shared" si="422"/>
        <v/>
      </c>
      <c r="CL170" s="1382" t="str">
        <f t="shared" si="423"/>
        <v/>
      </c>
      <c r="CM170" s="1382" t="str">
        <f t="shared" si="424"/>
        <v/>
      </c>
      <c r="CN170" s="1381" t="str">
        <f t="shared" si="425"/>
        <v/>
      </c>
      <c r="CO170" s="1381" t="str">
        <f t="shared" si="426"/>
        <v/>
      </c>
      <c r="CP170" s="1381" t="str">
        <f t="shared" si="427"/>
        <v/>
      </c>
      <c r="CQ170" s="1381" t="str">
        <f t="shared" si="428"/>
        <v/>
      </c>
      <c r="CR170" s="1381" t="str">
        <f t="shared" si="429"/>
        <v/>
      </c>
      <c r="CS170" s="1380" t="str">
        <f t="shared" si="430"/>
        <v/>
      </c>
      <c r="CT170" s="1383" t="str">
        <f t="shared" si="431"/>
        <v/>
      </c>
      <c r="CU170" s="553" t="str">
        <f t="shared" si="432"/>
        <v/>
      </c>
      <c r="CV170" s="554" t="str">
        <f t="shared" si="433"/>
        <v/>
      </c>
      <c r="CW170" s="555" t="str">
        <f t="shared" si="434"/>
        <v/>
      </c>
      <c r="CX170" s="555" t="str">
        <f t="shared" si="435"/>
        <v/>
      </c>
      <c r="CY170" s="555" t="str">
        <f t="shared" si="436"/>
        <v/>
      </c>
      <c r="CZ170" s="555" t="str">
        <f t="shared" si="437"/>
        <v/>
      </c>
      <c r="DA170" s="555" t="str">
        <f t="shared" si="438"/>
        <v/>
      </c>
      <c r="DB170" s="556" t="str">
        <f t="shared" si="439"/>
        <v/>
      </c>
      <c r="DC170" s="556" t="str">
        <f t="shared" si="440"/>
        <v/>
      </c>
      <c r="DD170" s="556" t="str">
        <f t="shared" si="441"/>
        <v/>
      </c>
      <c r="DE170" s="555" t="str">
        <f t="shared" si="442"/>
        <v/>
      </c>
      <c r="DF170" s="555" t="str">
        <f t="shared" si="443"/>
        <v/>
      </c>
      <c r="DG170" s="555" t="str">
        <f t="shared" si="444"/>
        <v/>
      </c>
      <c r="DH170" s="555" t="str">
        <f t="shared" si="445"/>
        <v/>
      </c>
      <c r="DI170" s="555" t="str">
        <f t="shared" si="446"/>
        <v/>
      </c>
      <c r="DJ170" s="554" t="str">
        <f t="shared" si="447"/>
        <v/>
      </c>
      <c r="DK170" s="553" t="str">
        <f t="shared" si="448"/>
        <v/>
      </c>
      <c r="DL170" s="658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3">IF(B169="","",B169*B170)</f>
        <v/>
      </c>
      <c r="C171" s="634" t="str">
        <f t="shared" si="483"/>
        <v/>
      </c>
      <c r="D171" s="634" t="str">
        <f t="shared" si="483"/>
        <v/>
      </c>
      <c r="E171" s="634" t="str">
        <f t="shared" si="483"/>
        <v/>
      </c>
      <c r="F171" s="634" t="str">
        <f t="shared" si="483"/>
        <v/>
      </c>
      <c r="G171" s="634" t="str">
        <f t="shared" si="483"/>
        <v/>
      </c>
      <c r="H171" s="634" t="str">
        <f t="shared" si="483"/>
        <v/>
      </c>
      <c r="I171" s="634" t="str">
        <f t="shared" si="483"/>
        <v/>
      </c>
      <c r="J171" s="634" t="str">
        <f t="shared" si="483"/>
        <v/>
      </c>
      <c r="K171" s="634" t="str">
        <f t="shared" si="483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4">IF(T169="","",T169*T170)</f>
        <v/>
      </c>
      <c r="U171" s="634" t="str">
        <f t="shared" si="484"/>
        <v/>
      </c>
      <c r="V171" s="634" t="str">
        <f t="shared" si="484"/>
        <v/>
      </c>
      <c r="W171" s="634" t="str">
        <f t="shared" si="484"/>
        <v/>
      </c>
      <c r="X171" s="634" t="str">
        <f t="shared" si="484"/>
        <v/>
      </c>
      <c r="Y171" s="634" t="str">
        <f t="shared" si="484"/>
        <v/>
      </c>
      <c r="Z171" s="634" t="str">
        <f t="shared" si="484"/>
        <v/>
      </c>
      <c r="AA171" s="634" t="str">
        <f t="shared" si="484"/>
        <v/>
      </c>
      <c r="AB171" s="634" t="str">
        <f t="shared" si="484"/>
        <v/>
      </c>
      <c r="AC171" s="634" t="str">
        <f t="shared" si="484"/>
        <v/>
      </c>
      <c r="AD171" s="634" t="str">
        <f t="shared" si="484"/>
        <v/>
      </c>
      <c r="AE171" s="634" t="str">
        <f t="shared" si="484"/>
        <v/>
      </c>
      <c r="AF171" s="634" t="str">
        <f t="shared" si="484"/>
        <v/>
      </c>
      <c r="AG171" s="634" t="str">
        <f t="shared" si="484"/>
        <v/>
      </c>
      <c r="AH171" s="634" t="str">
        <f t="shared" si="484"/>
        <v/>
      </c>
      <c r="AI171" s="634" t="str">
        <f t="shared" si="484"/>
        <v/>
      </c>
      <c r="AJ171" s="634" t="str">
        <f t="shared" si="484"/>
        <v/>
      </c>
      <c r="AK171" s="667"/>
      <c r="AL171" s="634" t="str">
        <f t="shared" ref="AL171:AT171" si="485">IF(AL169="","",AL169*AL170)</f>
        <v/>
      </c>
      <c r="AM171" s="634" t="str">
        <f t="shared" si="485"/>
        <v/>
      </c>
      <c r="AN171" s="634" t="str">
        <f t="shared" si="485"/>
        <v/>
      </c>
      <c r="AO171" s="634" t="str">
        <f t="shared" si="485"/>
        <v/>
      </c>
      <c r="AP171" s="634" t="str">
        <f t="shared" si="485"/>
        <v/>
      </c>
      <c r="AQ171" s="634" t="str">
        <f t="shared" si="485"/>
        <v/>
      </c>
      <c r="AR171" s="634" t="str">
        <f t="shared" si="485"/>
        <v/>
      </c>
      <c r="AS171" s="634" t="str">
        <f t="shared" si="485"/>
        <v/>
      </c>
      <c r="AT171" s="634" t="str">
        <f t="shared" si="485"/>
        <v/>
      </c>
      <c r="AU171" s="634"/>
      <c r="AV171" s="634"/>
      <c r="AW171" s="634" t="str">
        <f t="shared" ref="AW171:BB171" si="486">IF(AW169="","",AW169*AW170)</f>
        <v/>
      </c>
      <c r="AX171" s="634" t="str">
        <f t="shared" si="486"/>
        <v/>
      </c>
      <c r="AY171" s="634" t="str">
        <f t="shared" si="486"/>
        <v/>
      </c>
      <c r="AZ171" s="634" t="str">
        <f t="shared" si="486"/>
        <v/>
      </c>
      <c r="BA171" s="634" t="str">
        <f t="shared" si="486"/>
        <v/>
      </c>
      <c r="BB171" s="634" t="str">
        <f t="shared" si="486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7">IF(BF169="","",BF169*BF170)</f>
        <v/>
      </c>
      <c r="BG171" s="634" t="str">
        <f t="shared" si="487"/>
        <v/>
      </c>
      <c r="BH171" s="634" t="str">
        <f t="shared" si="487"/>
        <v/>
      </c>
      <c r="BI171" s="634" t="str">
        <f t="shared" si="487"/>
        <v/>
      </c>
      <c r="BJ171" s="634" t="str">
        <f t="shared" si="487"/>
        <v/>
      </c>
      <c r="BK171" s="634" t="str">
        <f t="shared" si="487"/>
        <v/>
      </c>
      <c r="BL171" s="634" t="str">
        <f t="shared" si="487"/>
        <v/>
      </c>
      <c r="BM171" s="634" t="str">
        <f t="shared" si="487"/>
        <v/>
      </c>
      <c r="BN171" s="634" t="str">
        <f t="shared" si="487"/>
        <v/>
      </c>
      <c r="BO171" s="634" t="str">
        <f t="shared" si="487"/>
        <v/>
      </c>
      <c r="BP171" s="634" t="str">
        <f t="shared" si="487"/>
        <v/>
      </c>
      <c r="BQ171" s="634" t="str">
        <f t="shared" si="487"/>
        <v/>
      </c>
      <c r="BR171" s="634" t="str">
        <f t="shared" si="487"/>
        <v/>
      </c>
      <c r="BS171" s="634" t="str">
        <f t="shared" si="487"/>
        <v/>
      </c>
      <c r="BT171" s="634" t="str">
        <f t="shared" si="487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2"/>
        <v/>
      </c>
      <c r="CA171" s="602" t="str">
        <f t="shared" si="463"/>
        <v/>
      </c>
      <c r="CB171" s="602" t="str">
        <f t="shared" si="464"/>
        <v/>
      </c>
      <c r="CC171" s="602" t="str">
        <f t="shared" si="465"/>
        <v/>
      </c>
      <c r="CD171" s="1379" t="str">
        <f t="shared" si="415"/>
        <v/>
      </c>
      <c r="CE171" s="1380" t="str">
        <f t="shared" si="416"/>
        <v/>
      </c>
      <c r="CF171" s="1381" t="str">
        <f t="shared" si="417"/>
        <v/>
      </c>
      <c r="CG171" s="1381" t="str">
        <f t="shared" si="418"/>
        <v/>
      </c>
      <c r="CH171" s="1381" t="str">
        <f t="shared" si="419"/>
        <v/>
      </c>
      <c r="CI171" s="1381" t="str">
        <f t="shared" si="420"/>
        <v/>
      </c>
      <c r="CJ171" s="1381" t="str">
        <f t="shared" si="421"/>
        <v/>
      </c>
      <c r="CK171" s="1382" t="str">
        <f t="shared" si="422"/>
        <v/>
      </c>
      <c r="CL171" s="1382" t="str">
        <f t="shared" si="423"/>
        <v/>
      </c>
      <c r="CM171" s="1382" t="str">
        <f t="shared" si="424"/>
        <v/>
      </c>
      <c r="CN171" s="1381" t="str">
        <f t="shared" si="425"/>
        <v/>
      </c>
      <c r="CO171" s="1381" t="str">
        <f t="shared" si="426"/>
        <v/>
      </c>
      <c r="CP171" s="1381" t="str">
        <f t="shared" si="427"/>
        <v/>
      </c>
      <c r="CQ171" s="1381" t="str">
        <f t="shared" si="428"/>
        <v/>
      </c>
      <c r="CR171" s="1381" t="str">
        <f t="shared" si="429"/>
        <v/>
      </c>
      <c r="CS171" s="1380" t="str">
        <f t="shared" si="430"/>
        <v/>
      </c>
      <c r="CT171" s="1383" t="str">
        <f t="shared" si="431"/>
        <v/>
      </c>
      <c r="CU171" s="553" t="str">
        <f t="shared" si="432"/>
        <v/>
      </c>
      <c r="CV171" s="554" t="str">
        <f t="shared" si="433"/>
        <v/>
      </c>
      <c r="CW171" s="555" t="str">
        <f t="shared" si="434"/>
        <v/>
      </c>
      <c r="CX171" s="555" t="str">
        <f t="shared" si="435"/>
        <v/>
      </c>
      <c r="CY171" s="555" t="str">
        <f t="shared" si="436"/>
        <v/>
      </c>
      <c r="CZ171" s="555" t="str">
        <f t="shared" si="437"/>
        <v/>
      </c>
      <c r="DA171" s="555" t="str">
        <f t="shared" si="438"/>
        <v/>
      </c>
      <c r="DB171" s="556" t="str">
        <f t="shared" si="439"/>
        <v/>
      </c>
      <c r="DC171" s="556" t="str">
        <f t="shared" si="440"/>
        <v/>
      </c>
      <c r="DD171" s="556" t="str">
        <f t="shared" si="441"/>
        <v/>
      </c>
      <c r="DE171" s="555" t="str">
        <f t="shared" si="442"/>
        <v/>
      </c>
      <c r="DF171" s="555" t="str">
        <f t="shared" si="443"/>
        <v/>
      </c>
      <c r="DG171" s="555" t="str">
        <f t="shared" si="444"/>
        <v/>
      </c>
      <c r="DH171" s="555" t="str">
        <f t="shared" si="445"/>
        <v/>
      </c>
      <c r="DI171" s="555" t="str">
        <f t="shared" si="446"/>
        <v/>
      </c>
      <c r="DJ171" s="554" t="str">
        <f t="shared" si="447"/>
        <v/>
      </c>
      <c r="DK171" s="553" t="str">
        <f t="shared" si="448"/>
        <v/>
      </c>
      <c r="DL171" s="658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760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8">IF(D167="","",(SUM(D151)*710*$K$1-SUM(D152,D156)*(710*$K$1-370*$K$1*(D155=0))-SUM(D168,D169)*8280*$K$1)/$G$1/365/D$46)</f>
        <v/>
      </c>
      <c r="E172" s="637" t="str">
        <f t="shared" si="488"/>
        <v/>
      </c>
      <c r="F172" s="637" t="str">
        <f t="shared" si="488"/>
        <v/>
      </c>
      <c r="G172" s="637" t="str">
        <f t="shared" si="488"/>
        <v/>
      </c>
      <c r="H172" s="637" t="str">
        <f t="shared" si="488"/>
        <v/>
      </c>
      <c r="I172" s="637" t="str">
        <f t="shared" si="488"/>
        <v/>
      </c>
      <c r="J172" s="637" t="str">
        <f t="shared" si="488"/>
        <v/>
      </c>
      <c r="K172" s="637" t="str">
        <f t="shared" si="488"/>
        <v/>
      </c>
      <c r="L172" s="637" t="str">
        <f t="shared" si="488"/>
        <v/>
      </c>
      <c r="M172" s="637" t="str">
        <f t="shared" si="488"/>
        <v/>
      </c>
      <c r="N172" s="637" t="str">
        <f t="shared" si="488"/>
        <v/>
      </c>
      <c r="O172" s="637" t="str">
        <f t="shared" si="488"/>
        <v/>
      </c>
      <c r="P172" s="637" t="str">
        <f t="shared" si="488"/>
        <v/>
      </c>
      <c r="Q172" s="637" t="str">
        <f t="shared" si="488"/>
        <v/>
      </c>
      <c r="R172" s="637" t="str">
        <f t="shared" si="488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9">IF(V167="","",(SUM(V151)*710*$K$1-SUM(V152,V156)*(710*$K$1-370*$K$1*(V155=0))-SUM(V168,V169)*8280*$K$1)/$G$1/365/V$46)</f>
        <v/>
      </c>
      <c r="W172" s="637" t="str">
        <f t="shared" si="489"/>
        <v/>
      </c>
      <c r="X172" s="637" t="str">
        <f t="shared" si="489"/>
        <v/>
      </c>
      <c r="Y172" s="637" t="str">
        <f t="shared" si="489"/>
        <v/>
      </c>
      <c r="Z172" s="637" t="str">
        <f t="shared" si="489"/>
        <v/>
      </c>
      <c r="AA172" s="637" t="str">
        <f t="shared" si="489"/>
        <v/>
      </c>
      <c r="AB172" s="637" t="str">
        <f t="shared" si="489"/>
        <v/>
      </c>
      <c r="AC172" s="637" t="str">
        <f t="shared" si="489"/>
        <v/>
      </c>
      <c r="AD172" s="637" t="str">
        <f t="shared" si="489"/>
        <v/>
      </c>
      <c r="AE172" s="637" t="str">
        <f t="shared" si="489"/>
        <v/>
      </c>
      <c r="AF172" s="637" t="str">
        <f t="shared" si="489"/>
        <v/>
      </c>
      <c r="AG172" s="637" t="str">
        <f t="shared" si="489"/>
        <v/>
      </c>
      <c r="AH172" s="637" t="str">
        <f t="shared" si="489"/>
        <v/>
      </c>
      <c r="AI172" s="637" t="str">
        <f t="shared" si="489"/>
        <v/>
      </c>
      <c r="AJ172" s="637" t="str">
        <f t="shared" si="489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90">IF(AN167="","",(SUM(AN151)*710*$K$1-SUM(AN152,AN156)*(710*$K$1-370*$K$1*(AN155=0))-SUM(AN168,AN169)*8280*$K$1)/$G$1/365/AN$46)</f>
        <v/>
      </c>
      <c r="AO172" s="637" t="str">
        <f t="shared" si="490"/>
        <v/>
      </c>
      <c r="AP172" s="637" t="str">
        <f t="shared" si="490"/>
        <v/>
      </c>
      <c r="AQ172" s="637" t="str">
        <f t="shared" si="490"/>
        <v/>
      </c>
      <c r="AR172" s="637" t="str">
        <f t="shared" si="490"/>
        <v/>
      </c>
      <c r="AS172" s="637" t="str">
        <f t="shared" si="490"/>
        <v/>
      </c>
      <c r="AT172" s="637" t="str">
        <f t="shared" si="490"/>
        <v/>
      </c>
      <c r="AU172" s="637" t="str">
        <f t="shared" si="490"/>
        <v/>
      </c>
      <c r="AV172" s="637" t="str">
        <f t="shared" si="490"/>
        <v/>
      </c>
      <c r="AW172" s="637" t="str">
        <f t="shared" si="490"/>
        <v/>
      </c>
      <c r="AX172" s="637" t="str">
        <f t="shared" si="490"/>
        <v/>
      </c>
      <c r="AY172" s="637" t="str">
        <f t="shared" si="490"/>
        <v/>
      </c>
      <c r="AZ172" s="637" t="str">
        <f t="shared" si="490"/>
        <v/>
      </c>
      <c r="BA172" s="637" t="str">
        <f t="shared" si="490"/>
        <v/>
      </c>
      <c r="BB172" s="637" t="str">
        <f t="shared" si="490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91">IF(BF167="","",(SUM(BF151)*710*$K$1-SUM(BF152,BF156)*(710*$K$1-370*$K$1*(BF155=0))-SUM(BF168,BF169)*8280*$K$1)/$G$1/365/BF$46)</f>
        <v/>
      </c>
      <c r="BG172" s="637" t="str">
        <f t="shared" si="491"/>
        <v/>
      </c>
      <c r="BH172" s="637" t="str">
        <f t="shared" si="491"/>
        <v/>
      </c>
      <c r="BI172" s="637" t="str">
        <f t="shared" si="491"/>
        <v/>
      </c>
      <c r="BJ172" s="637" t="str">
        <f t="shared" si="491"/>
        <v/>
      </c>
      <c r="BK172" s="637" t="str">
        <f t="shared" si="491"/>
        <v/>
      </c>
      <c r="BL172" s="637" t="str">
        <f t="shared" si="491"/>
        <v/>
      </c>
      <c r="BM172" s="637" t="str">
        <f t="shared" si="491"/>
        <v/>
      </c>
      <c r="BN172" s="637" t="str">
        <f t="shared" si="491"/>
        <v/>
      </c>
      <c r="BO172" s="637" t="str">
        <f t="shared" si="491"/>
        <v/>
      </c>
      <c r="BP172" s="637" t="str">
        <f t="shared" si="491"/>
        <v/>
      </c>
      <c r="BQ172" s="637" t="str">
        <f t="shared" si="491"/>
        <v/>
      </c>
      <c r="BR172" s="637" t="str">
        <f t="shared" si="491"/>
        <v/>
      </c>
      <c r="BS172" s="637" t="str">
        <f t="shared" si="491"/>
        <v/>
      </c>
      <c r="BT172" s="637" t="str">
        <f t="shared" si="491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2"/>
        <v/>
      </c>
      <c r="CA172" s="627" t="str">
        <f t="shared" si="463"/>
        <v/>
      </c>
      <c r="CB172" s="627" t="str">
        <f t="shared" si="464"/>
        <v/>
      </c>
      <c r="CC172" s="627" t="str">
        <f t="shared" si="465"/>
        <v/>
      </c>
      <c r="CD172" s="1367" t="str">
        <f t="shared" si="415"/>
        <v/>
      </c>
      <c r="CE172" s="1368" t="str">
        <f t="shared" si="416"/>
        <v/>
      </c>
      <c r="CF172" s="1369" t="str">
        <f t="shared" si="417"/>
        <v/>
      </c>
      <c r="CG172" s="1369" t="str">
        <f t="shared" si="418"/>
        <v/>
      </c>
      <c r="CH172" s="1369" t="str">
        <f t="shared" si="419"/>
        <v/>
      </c>
      <c r="CI172" s="1369" t="str">
        <f t="shared" si="420"/>
        <v/>
      </c>
      <c r="CJ172" s="1369" t="str">
        <f t="shared" si="421"/>
        <v/>
      </c>
      <c r="CK172" s="1370" t="str">
        <f t="shared" si="422"/>
        <v/>
      </c>
      <c r="CL172" s="1370" t="str">
        <f t="shared" si="423"/>
        <v/>
      </c>
      <c r="CM172" s="1370" t="str">
        <f t="shared" si="424"/>
        <v/>
      </c>
      <c r="CN172" s="1369" t="str">
        <f t="shared" si="425"/>
        <v/>
      </c>
      <c r="CO172" s="1369" t="str">
        <f t="shared" si="426"/>
        <v/>
      </c>
      <c r="CP172" s="1369" t="str">
        <f t="shared" si="427"/>
        <v/>
      </c>
      <c r="CQ172" s="1369" t="str">
        <f t="shared" si="428"/>
        <v/>
      </c>
      <c r="CR172" s="1369" t="str">
        <f t="shared" si="429"/>
        <v/>
      </c>
      <c r="CS172" s="1368" t="str">
        <f t="shared" si="430"/>
        <v/>
      </c>
      <c r="CT172" s="1371" t="str">
        <f t="shared" si="431"/>
        <v/>
      </c>
      <c r="CU172" s="541" t="str">
        <f t="shared" si="432"/>
        <v/>
      </c>
      <c r="CV172" s="542" t="str">
        <f t="shared" si="433"/>
        <v/>
      </c>
      <c r="CW172" s="543" t="str">
        <f t="shared" si="434"/>
        <v/>
      </c>
      <c r="CX172" s="543" t="str">
        <f t="shared" si="435"/>
        <v/>
      </c>
      <c r="CY172" s="543" t="str">
        <f t="shared" si="436"/>
        <v/>
      </c>
      <c r="CZ172" s="543" t="str">
        <f t="shared" si="437"/>
        <v/>
      </c>
      <c r="DA172" s="543" t="str">
        <f t="shared" si="438"/>
        <v/>
      </c>
      <c r="DB172" s="544" t="str">
        <f t="shared" si="439"/>
        <v/>
      </c>
      <c r="DC172" s="544" t="str">
        <f t="shared" si="440"/>
        <v/>
      </c>
      <c r="DD172" s="544" t="str">
        <f t="shared" si="441"/>
        <v/>
      </c>
      <c r="DE172" s="543" t="str">
        <f t="shared" si="442"/>
        <v/>
      </c>
      <c r="DF172" s="543" t="str">
        <f t="shared" si="443"/>
        <v/>
      </c>
      <c r="DG172" s="543" t="str">
        <f t="shared" si="444"/>
        <v/>
      </c>
      <c r="DH172" s="543" t="str">
        <f t="shared" si="445"/>
        <v/>
      </c>
      <c r="DI172" s="543" t="str">
        <f t="shared" si="446"/>
        <v/>
      </c>
      <c r="DJ172" s="542" t="str">
        <f t="shared" si="447"/>
        <v/>
      </c>
      <c r="DK172" s="541" t="str">
        <f t="shared" si="448"/>
        <v/>
      </c>
      <c r="DL172" s="658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761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2">IF(D167="","",(SUM(D160)*710*$K$1-SUM(D161,D165)*(710*$K$1-370*$K$1*(D164=0)))/$G$1/365/D$46)</f>
        <v/>
      </c>
      <c r="E173" s="637" t="str">
        <f t="shared" si="492"/>
        <v/>
      </c>
      <c r="F173" s="637" t="str">
        <f t="shared" si="492"/>
        <v/>
      </c>
      <c r="G173" s="637" t="str">
        <f t="shared" si="492"/>
        <v/>
      </c>
      <c r="H173" s="637" t="str">
        <f t="shared" si="492"/>
        <v/>
      </c>
      <c r="I173" s="637" t="str">
        <f t="shared" si="492"/>
        <v/>
      </c>
      <c r="J173" s="637" t="str">
        <f t="shared" si="492"/>
        <v/>
      </c>
      <c r="K173" s="637" t="str">
        <f t="shared" si="492"/>
        <v/>
      </c>
      <c r="L173" s="637" t="str">
        <f t="shared" si="492"/>
        <v/>
      </c>
      <c r="M173" s="637" t="str">
        <f t="shared" si="492"/>
        <v/>
      </c>
      <c r="N173" s="637" t="str">
        <f t="shared" si="492"/>
        <v/>
      </c>
      <c r="O173" s="637" t="str">
        <f t="shared" si="492"/>
        <v/>
      </c>
      <c r="P173" s="637" t="str">
        <f t="shared" si="492"/>
        <v/>
      </c>
      <c r="Q173" s="637" t="str">
        <f t="shared" si="492"/>
        <v/>
      </c>
      <c r="R173" s="637" t="str">
        <f t="shared" si="492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3">IF(V167="","",(SUM(V160)*710*$K$1-SUM(V161,V165)*(710*$K$1-370*$K$1*(V164=0)))/$G$1/365/V$46)</f>
        <v/>
      </c>
      <c r="W173" s="637" t="str">
        <f t="shared" si="493"/>
        <v/>
      </c>
      <c r="X173" s="637" t="str">
        <f t="shared" si="493"/>
        <v/>
      </c>
      <c r="Y173" s="637" t="str">
        <f t="shared" si="493"/>
        <v/>
      </c>
      <c r="Z173" s="637" t="str">
        <f t="shared" si="493"/>
        <v/>
      </c>
      <c r="AA173" s="637" t="str">
        <f t="shared" si="493"/>
        <v/>
      </c>
      <c r="AB173" s="637" t="str">
        <f t="shared" si="493"/>
        <v/>
      </c>
      <c r="AC173" s="637" t="str">
        <f t="shared" si="493"/>
        <v/>
      </c>
      <c r="AD173" s="637" t="str">
        <f t="shared" si="493"/>
        <v/>
      </c>
      <c r="AE173" s="637" t="str">
        <f t="shared" si="493"/>
        <v/>
      </c>
      <c r="AF173" s="637" t="str">
        <f t="shared" si="493"/>
        <v/>
      </c>
      <c r="AG173" s="637" t="str">
        <f t="shared" si="493"/>
        <v/>
      </c>
      <c r="AH173" s="637" t="str">
        <f t="shared" si="493"/>
        <v/>
      </c>
      <c r="AI173" s="637" t="str">
        <f t="shared" si="493"/>
        <v/>
      </c>
      <c r="AJ173" s="637" t="str">
        <f t="shared" si="493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4">IF(AN167="","",(SUM(AN160)*710*$K$1-SUM(AN161,AN165)*(710*$K$1-370*$K$1*(AN164=0)))/$G$1/365/AN$46)</f>
        <v/>
      </c>
      <c r="AO173" s="637" t="str">
        <f t="shared" si="494"/>
        <v/>
      </c>
      <c r="AP173" s="637" t="str">
        <f t="shared" si="494"/>
        <v/>
      </c>
      <c r="AQ173" s="637" t="str">
        <f t="shared" si="494"/>
        <v/>
      </c>
      <c r="AR173" s="637" t="str">
        <f t="shared" si="494"/>
        <v/>
      </c>
      <c r="AS173" s="637" t="str">
        <f t="shared" si="494"/>
        <v/>
      </c>
      <c r="AT173" s="637" t="str">
        <f t="shared" si="494"/>
        <v/>
      </c>
      <c r="AU173" s="637" t="str">
        <f t="shared" si="494"/>
        <v/>
      </c>
      <c r="AV173" s="637" t="str">
        <f t="shared" si="494"/>
        <v/>
      </c>
      <c r="AW173" s="637" t="str">
        <f t="shared" si="494"/>
        <v/>
      </c>
      <c r="AX173" s="637" t="str">
        <f t="shared" si="494"/>
        <v/>
      </c>
      <c r="AY173" s="637" t="str">
        <f t="shared" si="494"/>
        <v/>
      </c>
      <c r="AZ173" s="637" t="str">
        <f t="shared" si="494"/>
        <v/>
      </c>
      <c r="BA173" s="637" t="str">
        <f t="shared" si="494"/>
        <v/>
      </c>
      <c r="BB173" s="637" t="str">
        <f t="shared" si="494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5">IF(BF167="","",(SUM(BF160)*710*$K$1-SUM(BF161,BF165)*(710*$K$1-370*$K$1*(BF164=0)))/$G$1/365/BF$46)</f>
        <v/>
      </c>
      <c r="BG173" s="637" t="str">
        <f t="shared" si="495"/>
        <v/>
      </c>
      <c r="BH173" s="637" t="str">
        <f t="shared" si="495"/>
        <v/>
      </c>
      <c r="BI173" s="637" t="str">
        <f t="shared" si="495"/>
        <v/>
      </c>
      <c r="BJ173" s="637" t="str">
        <f t="shared" si="495"/>
        <v/>
      </c>
      <c r="BK173" s="637" t="str">
        <f t="shared" si="495"/>
        <v/>
      </c>
      <c r="BL173" s="637" t="str">
        <f t="shared" si="495"/>
        <v/>
      </c>
      <c r="BM173" s="637" t="str">
        <f t="shared" si="495"/>
        <v/>
      </c>
      <c r="BN173" s="637" t="str">
        <f t="shared" si="495"/>
        <v/>
      </c>
      <c r="BO173" s="637" t="str">
        <f t="shared" si="495"/>
        <v/>
      </c>
      <c r="BP173" s="637" t="str">
        <f t="shared" si="495"/>
        <v/>
      </c>
      <c r="BQ173" s="637" t="str">
        <f t="shared" si="495"/>
        <v/>
      </c>
      <c r="BR173" s="637" t="str">
        <f t="shared" si="495"/>
        <v/>
      </c>
      <c r="BS173" s="637" t="str">
        <f t="shared" si="495"/>
        <v/>
      </c>
      <c r="BT173" s="637" t="str">
        <f t="shared" si="495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2"/>
        <v/>
      </c>
      <c r="CA173" s="627" t="str">
        <f t="shared" si="463"/>
        <v/>
      </c>
      <c r="CB173" s="627" t="str">
        <f t="shared" si="464"/>
        <v/>
      </c>
      <c r="CC173" s="627" t="str">
        <f t="shared" si="465"/>
        <v/>
      </c>
      <c r="CD173" s="1367" t="str">
        <f t="shared" si="415"/>
        <v/>
      </c>
      <c r="CE173" s="1368" t="str">
        <f t="shared" si="416"/>
        <v/>
      </c>
      <c r="CF173" s="1369" t="str">
        <f t="shared" si="417"/>
        <v/>
      </c>
      <c r="CG173" s="1369" t="str">
        <f t="shared" si="418"/>
        <v/>
      </c>
      <c r="CH173" s="1369" t="str">
        <f t="shared" si="419"/>
        <v/>
      </c>
      <c r="CI173" s="1369" t="str">
        <f t="shared" si="420"/>
        <v/>
      </c>
      <c r="CJ173" s="1369" t="str">
        <f t="shared" si="421"/>
        <v/>
      </c>
      <c r="CK173" s="1370" t="str">
        <f t="shared" si="422"/>
        <v/>
      </c>
      <c r="CL173" s="1370" t="str">
        <f t="shared" si="423"/>
        <v/>
      </c>
      <c r="CM173" s="1370" t="str">
        <f t="shared" si="424"/>
        <v/>
      </c>
      <c r="CN173" s="1369" t="str">
        <f t="shared" si="425"/>
        <v/>
      </c>
      <c r="CO173" s="1369" t="str">
        <f t="shared" si="426"/>
        <v/>
      </c>
      <c r="CP173" s="1369" t="str">
        <f t="shared" si="427"/>
        <v/>
      </c>
      <c r="CQ173" s="1369" t="str">
        <f t="shared" si="428"/>
        <v/>
      </c>
      <c r="CR173" s="1369" t="str">
        <f t="shared" si="429"/>
        <v/>
      </c>
      <c r="CS173" s="1368" t="str">
        <f t="shared" si="430"/>
        <v/>
      </c>
      <c r="CT173" s="1371" t="str">
        <f t="shared" si="431"/>
        <v/>
      </c>
      <c r="CU173" s="541" t="str">
        <f t="shared" si="432"/>
        <v/>
      </c>
      <c r="CV173" s="542" t="str">
        <f t="shared" si="433"/>
        <v/>
      </c>
      <c r="CW173" s="543" t="str">
        <f t="shared" si="434"/>
        <v/>
      </c>
      <c r="CX173" s="543" t="str">
        <f t="shared" si="435"/>
        <v/>
      </c>
      <c r="CY173" s="543" t="str">
        <f t="shared" si="436"/>
        <v/>
      </c>
      <c r="CZ173" s="543" t="str">
        <f t="shared" si="437"/>
        <v/>
      </c>
      <c r="DA173" s="543" t="str">
        <f t="shared" si="438"/>
        <v/>
      </c>
      <c r="DB173" s="544" t="str">
        <f t="shared" si="439"/>
        <v/>
      </c>
      <c r="DC173" s="544" t="str">
        <f t="shared" si="440"/>
        <v/>
      </c>
      <c r="DD173" s="544" t="str">
        <f t="shared" si="441"/>
        <v/>
      </c>
      <c r="DE173" s="543" t="str">
        <f t="shared" si="442"/>
        <v/>
      </c>
      <c r="DF173" s="543" t="str">
        <f t="shared" si="443"/>
        <v/>
      </c>
      <c r="DG173" s="543" t="str">
        <f t="shared" si="444"/>
        <v/>
      </c>
      <c r="DH173" s="543" t="str">
        <f t="shared" si="445"/>
        <v/>
      </c>
      <c r="DI173" s="543" t="str">
        <f t="shared" si="446"/>
        <v/>
      </c>
      <c r="DJ173" s="542" t="str">
        <f t="shared" si="447"/>
        <v/>
      </c>
      <c r="DK173" s="541" t="str">
        <f t="shared" si="448"/>
        <v/>
      </c>
      <c r="DL173" s="658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6">IF(SUM(B167)&gt;0,B169/B167,"")</f>
        <v/>
      </c>
      <c r="C174" s="625" t="str">
        <f t="shared" si="496"/>
        <v/>
      </c>
      <c r="D174" s="625" t="str">
        <f t="shared" si="496"/>
        <v/>
      </c>
      <c r="E174" s="625" t="str">
        <f t="shared" si="496"/>
        <v/>
      </c>
      <c r="F174" s="625" t="str">
        <f t="shared" si="496"/>
        <v/>
      </c>
      <c r="G174" s="625" t="str">
        <f t="shared" si="496"/>
        <v/>
      </c>
      <c r="H174" s="625" t="str">
        <f t="shared" si="496"/>
        <v/>
      </c>
      <c r="I174" s="625" t="str">
        <f t="shared" si="496"/>
        <v/>
      </c>
      <c r="J174" s="625" t="str">
        <f t="shared" si="496"/>
        <v/>
      </c>
      <c r="K174" s="625" t="str">
        <f t="shared" si="496"/>
        <v/>
      </c>
      <c r="L174" s="625" t="str">
        <f t="shared" si="496"/>
        <v/>
      </c>
      <c r="M174" s="625" t="str">
        <f t="shared" si="496"/>
        <v/>
      </c>
      <c r="N174" s="625" t="str">
        <f t="shared" si="496"/>
        <v/>
      </c>
      <c r="O174" s="625" t="str">
        <f t="shared" si="496"/>
        <v/>
      </c>
      <c r="P174" s="625" t="str">
        <f t="shared" si="496"/>
        <v/>
      </c>
      <c r="Q174" s="625" t="str">
        <f t="shared" si="496"/>
        <v/>
      </c>
      <c r="R174" s="625" t="str">
        <f t="shared" si="496"/>
        <v/>
      </c>
      <c r="S174" s="657"/>
      <c r="T174" s="625" t="str">
        <f t="shared" ref="T174:AJ174" si="497">IF(SUM(T167)&gt;0,T169/T167,"")</f>
        <v/>
      </c>
      <c r="U174" s="625" t="str">
        <f t="shared" si="497"/>
        <v/>
      </c>
      <c r="V174" s="625" t="str">
        <f t="shared" si="497"/>
        <v/>
      </c>
      <c r="W174" s="625" t="str">
        <f t="shared" si="497"/>
        <v/>
      </c>
      <c r="X174" s="625" t="str">
        <f t="shared" si="497"/>
        <v/>
      </c>
      <c r="Y174" s="625" t="str">
        <f t="shared" si="497"/>
        <v/>
      </c>
      <c r="Z174" s="625" t="str">
        <f>IF(SUM(Z167)&gt;0,Z169/Z167,"")</f>
        <v/>
      </c>
      <c r="AA174" s="625" t="str">
        <f t="shared" si="497"/>
        <v/>
      </c>
      <c r="AB174" s="625" t="str">
        <f t="shared" si="497"/>
        <v/>
      </c>
      <c r="AC174" s="625" t="str">
        <f t="shared" si="497"/>
        <v/>
      </c>
      <c r="AD174" s="625" t="str">
        <f t="shared" si="497"/>
        <v/>
      </c>
      <c r="AE174" s="625" t="str">
        <f t="shared" si="497"/>
        <v/>
      </c>
      <c r="AF174" s="625" t="str">
        <f t="shared" si="497"/>
        <v/>
      </c>
      <c r="AG174" s="625" t="str">
        <f t="shared" si="497"/>
        <v/>
      </c>
      <c r="AH174" s="625" t="str">
        <f t="shared" si="497"/>
        <v/>
      </c>
      <c r="AI174" s="625" t="str">
        <f t="shared" si="497"/>
        <v/>
      </c>
      <c r="AJ174" s="625" t="str">
        <f t="shared" si="497"/>
        <v/>
      </c>
      <c r="AK174" s="657"/>
      <c r="AL174" s="625" t="str">
        <f t="shared" ref="AL174:BB174" si="498">IF(SUM(AL167)&gt;0,AL169/AL167,"")</f>
        <v/>
      </c>
      <c r="AM174" s="625" t="str">
        <f t="shared" si="498"/>
        <v/>
      </c>
      <c r="AN174" s="625" t="str">
        <f t="shared" si="498"/>
        <v/>
      </c>
      <c r="AO174" s="625" t="str">
        <f t="shared" si="498"/>
        <v/>
      </c>
      <c r="AP174" s="625" t="str">
        <f t="shared" si="498"/>
        <v/>
      </c>
      <c r="AQ174" s="625" t="str">
        <f t="shared" si="498"/>
        <v/>
      </c>
      <c r="AR174" s="625" t="str">
        <f t="shared" si="498"/>
        <v/>
      </c>
      <c r="AS174" s="625" t="str">
        <f t="shared" si="498"/>
        <v/>
      </c>
      <c r="AT174" s="625" t="str">
        <f t="shared" si="498"/>
        <v/>
      </c>
      <c r="AU174" s="625" t="str">
        <f t="shared" si="498"/>
        <v/>
      </c>
      <c r="AV174" s="625" t="str">
        <f t="shared" si="498"/>
        <v/>
      </c>
      <c r="AW174" s="625" t="str">
        <f t="shared" si="498"/>
        <v/>
      </c>
      <c r="AX174" s="625" t="str">
        <f t="shared" si="498"/>
        <v/>
      </c>
      <c r="AY174" s="625" t="str">
        <f t="shared" si="498"/>
        <v/>
      </c>
      <c r="AZ174" s="625" t="str">
        <f t="shared" si="498"/>
        <v/>
      </c>
      <c r="BA174" s="625" t="str">
        <f t="shared" si="498"/>
        <v/>
      </c>
      <c r="BB174" s="625" t="str">
        <f t="shared" si="498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9">IF(SUM(BF167)&gt;0,BF169/BF167,"")</f>
        <v/>
      </c>
      <c r="BG174" s="625" t="str">
        <f t="shared" si="499"/>
        <v/>
      </c>
      <c r="BH174" s="625" t="str">
        <f t="shared" si="499"/>
        <v/>
      </c>
      <c r="BI174" s="625" t="str">
        <f t="shared" si="499"/>
        <v/>
      </c>
      <c r="BJ174" s="625" t="str">
        <f t="shared" si="499"/>
        <v/>
      </c>
      <c r="BK174" s="625" t="str">
        <f t="shared" si="499"/>
        <v/>
      </c>
      <c r="BL174" s="625" t="str">
        <f t="shared" si="499"/>
        <v/>
      </c>
      <c r="BM174" s="625" t="str">
        <f t="shared" si="499"/>
        <v/>
      </c>
      <c r="BN174" s="625" t="str">
        <f t="shared" si="499"/>
        <v/>
      </c>
      <c r="BO174" s="625" t="str">
        <f t="shared" si="499"/>
        <v/>
      </c>
      <c r="BP174" s="625" t="str">
        <f t="shared" si="499"/>
        <v/>
      </c>
      <c r="BQ174" s="625" t="str">
        <f t="shared" si="499"/>
        <v/>
      </c>
      <c r="BR174" s="625" t="str">
        <f t="shared" si="499"/>
        <v/>
      </c>
      <c r="BS174" s="625" t="str">
        <f t="shared" si="499"/>
        <v/>
      </c>
      <c r="BT174" s="625" t="str">
        <f t="shared" si="499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2"/>
        <v/>
      </c>
      <c r="CA174" s="627" t="str">
        <f t="shared" si="463"/>
        <v/>
      </c>
      <c r="CB174" s="627" t="str">
        <f t="shared" si="464"/>
        <v/>
      </c>
      <c r="CC174" s="627" t="str">
        <f t="shared" si="465"/>
        <v/>
      </c>
      <c r="CD174" s="1367" t="str">
        <f t="shared" si="415"/>
        <v/>
      </c>
      <c r="CE174" s="1368" t="str">
        <f t="shared" si="416"/>
        <v/>
      </c>
      <c r="CF174" s="1369" t="str">
        <f t="shared" si="417"/>
        <v/>
      </c>
      <c r="CG174" s="1369" t="str">
        <f t="shared" si="418"/>
        <v/>
      </c>
      <c r="CH174" s="1369" t="str">
        <f t="shared" si="419"/>
        <v/>
      </c>
      <c r="CI174" s="1369" t="str">
        <f t="shared" si="420"/>
        <v/>
      </c>
      <c r="CJ174" s="1369" t="str">
        <f t="shared" si="421"/>
        <v/>
      </c>
      <c r="CK174" s="1370" t="str">
        <f t="shared" si="422"/>
        <v/>
      </c>
      <c r="CL174" s="1370" t="str">
        <f t="shared" si="423"/>
        <v/>
      </c>
      <c r="CM174" s="1370" t="str">
        <f t="shared" si="424"/>
        <v/>
      </c>
      <c r="CN174" s="1369" t="str">
        <f t="shared" si="425"/>
        <v/>
      </c>
      <c r="CO174" s="1369" t="str">
        <f t="shared" si="426"/>
        <v/>
      </c>
      <c r="CP174" s="1369" t="str">
        <f t="shared" si="427"/>
        <v/>
      </c>
      <c r="CQ174" s="1369" t="str">
        <f t="shared" si="428"/>
        <v/>
      </c>
      <c r="CR174" s="1369" t="str">
        <f t="shared" si="429"/>
        <v/>
      </c>
      <c r="CS174" s="1368" t="str">
        <f t="shared" si="430"/>
        <v/>
      </c>
      <c r="CT174" s="1371" t="str">
        <f t="shared" si="431"/>
        <v/>
      </c>
      <c r="CU174" s="541" t="str">
        <f t="shared" si="432"/>
        <v/>
      </c>
      <c r="CV174" s="542" t="str">
        <f t="shared" si="433"/>
        <v/>
      </c>
      <c r="CW174" s="543" t="str">
        <f t="shared" si="434"/>
        <v/>
      </c>
      <c r="CX174" s="543" t="str">
        <f t="shared" si="435"/>
        <v/>
      </c>
      <c r="CY174" s="543" t="str">
        <f t="shared" si="436"/>
        <v/>
      </c>
      <c r="CZ174" s="543" t="str">
        <f t="shared" si="437"/>
        <v/>
      </c>
      <c r="DA174" s="543" t="str">
        <f t="shared" si="438"/>
        <v/>
      </c>
      <c r="DB174" s="544" t="str">
        <f t="shared" si="439"/>
        <v/>
      </c>
      <c r="DC174" s="544" t="str">
        <f t="shared" si="440"/>
        <v/>
      </c>
      <c r="DD174" s="544" t="str">
        <f t="shared" si="441"/>
        <v/>
      </c>
      <c r="DE174" s="543" t="str">
        <f t="shared" si="442"/>
        <v/>
      </c>
      <c r="DF174" s="543" t="str">
        <f t="shared" si="443"/>
        <v/>
      </c>
      <c r="DG174" s="543" t="str">
        <f t="shared" si="444"/>
        <v/>
      </c>
      <c r="DH174" s="543" t="str">
        <f t="shared" si="445"/>
        <v/>
      </c>
      <c r="DI174" s="543" t="str">
        <f t="shared" si="446"/>
        <v/>
      </c>
      <c r="DJ174" s="542" t="str">
        <f t="shared" si="447"/>
        <v/>
      </c>
      <c r="DK174" s="541" t="str">
        <f t="shared" si="448"/>
        <v/>
      </c>
      <c r="DL174" s="658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2"/>
        <v/>
      </c>
      <c r="CA175" s="602" t="str">
        <f t="shared" si="463"/>
        <v/>
      </c>
      <c r="CB175" s="602" t="str">
        <f t="shared" si="464"/>
        <v/>
      </c>
      <c r="CC175" s="602" t="str">
        <f t="shared" si="465"/>
        <v/>
      </c>
      <c r="CD175" s="1379" t="str">
        <f t="shared" si="415"/>
        <v/>
      </c>
      <c r="CE175" s="1380" t="str">
        <f t="shared" si="416"/>
        <v/>
      </c>
      <c r="CF175" s="1381" t="str">
        <f t="shared" si="417"/>
        <v/>
      </c>
      <c r="CG175" s="1381" t="str">
        <f t="shared" si="418"/>
        <v/>
      </c>
      <c r="CH175" s="1381" t="str">
        <f t="shared" si="419"/>
        <v/>
      </c>
      <c r="CI175" s="1381" t="str">
        <f t="shared" si="420"/>
        <v/>
      </c>
      <c r="CJ175" s="1381" t="str">
        <f t="shared" si="421"/>
        <v/>
      </c>
      <c r="CK175" s="1382" t="str">
        <f t="shared" si="422"/>
        <v/>
      </c>
      <c r="CL175" s="1382" t="str">
        <f t="shared" si="423"/>
        <v/>
      </c>
      <c r="CM175" s="1382" t="str">
        <f t="shared" si="424"/>
        <v/>
      </c>
      <c r="CN175" s="1381" t="str">
        <f t="shared" si="425"/>
        <v/>
      </c>
      <c r="CO175" s="1381" t="str">
        <f t="shared" si="426"/>
        <v/>
      </c>
      <c r="CP175" s="1381" t="str">
        <f t="shared" si="427"/>
        <v/>
      </c>
      <c r="CQ175" s="1381" t="str">
        <f t="shared" si="428"/>
        <v/>
      </c>
      <c r="CR175" s="1381" t="str">
        <f t="shared" si="429"/>
        <v/>
      </c>
      <c r="CS175" s="1380" t="str">
        <f t="shared" si="430"/>
        <v/>
      </c>
      <c r="CT175" s="1383" t="str">
        <f t="shared" si="431"/>
        <v/>
      </c>
      <c r="CU175" s="553" t="str">
        <f t="shared" si="432"/>
        <v/>
      </c>
      <c r="CV175" s="554" t="str">
        <f t="shared" si="433"/>
        <v/>
      </c>
      <c r="CW175" s="555" t="str">
        <f t="shared" si="434"/>
        <v/>
      </c>
      <c r="CX175" s="555" t="str">
        <f t="shared" si="435"/>
        <v/>
      </c>
      <c r="CY175" s="555" t="str">
        <f t="shared" si="436"/>
        <v/>
      </c>
      <c r="CZ175" s="555" t="str">
        <f t="shared" si="437"/>
        <v/>
      </c>
      <c r="DA175" s="555" t="str">
        <f t="shared" si="438"/>
        <v/>
      </c>
      <c r="DB175" s="556" t="str">
        <f t="shared" si="439"/>
        <v/>
      </c>
      <c r="DC175" s="556" t="str">
        <f t="shared" si="440"/>
        <v/>
      </c>
      <c r="DD175" s="556" t="str">
        <f t="shared" si="441"/>
        <v/>
      </c>
      <c r="DE175" s="555" t="str">
        <f t="shared" si="442"/>
        <v/>
      </c>
      <c r="DF175" s="555" t="str">
        <f t="shared" si="443"/>
        <v/>
      </c>
      <c r="DG175" s="555" t="str">
        <f t="shared" si="444"/>
        <v/>
      </c>
      <c r="DH175" s="555" t="str">
        <f t="shared" si="445"/>
        <v/>
      </c>
      <c r="DI175" s="555" t="str">
        <f t="shared" si="446"/>
        <v/>
      </c>
      <c r="DJ175" s="554" t="str">
        <f t="shared" si="447"/>
        <v/>
      </c>
      <c r="DK175" s="553" t="str">
        <f t="shared" si="448"/>
        <v/>
      </c>
      <c r="DL175" s="658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2"/>
        <v/>
      </c>
      <c r="CA176" s="602" t="str">
        <f t="shared" si="463"/>
        <v/>
      </c>
      <c r="CB176" s="602" t="str">
        <f t="shared" si="464"/>
        <v/>
      </c>
      <c r="CC176" s="602" t="str">
        <f t="shared" si="465"/>
        <v/>
      </c>
      <c r="CD176" s="1379" t="str">
        <f t="shared" si="415"/>
        <v/>
      </c>
      <c r="CE176" s="1380" t="str">
        <f t="shared" si="416"/>
        <v/>
      </c>
      <c r="CF176" s="1381" t="str">
        <f t="shared" si="417"/>
        <v/>
      </c>
      <c r="CG176" s="1381" t="str">
        <f t="shared" si="418"/>
        <v/>
      </c>
      <c r="CH176" s="1381" t="str">
        <f t="shared" si="419"/>
        <v/>
      </c>
      <c r="CI176" s="1381" t="str">
        <f t="shared" si="420"/>
        <v/>
      </c>
      <c r="CJ176" s="1381" t="str">
        <f t="shared" si="421"/>
        <v/>
      </c>
      <c r="CK176" s="1382" t="str">
        <f t="shared" si="422"/>
        <v/>
      </c>
      <c r="CL176" s="1382" t="str">
        <f t="shared" si="423"/>
        <v/>
      </c>
      <c r="CM176" s="1382" t="str">
        <f t="shared" si="424"/>
        <v/>
      </c>
      <c r="CN176" s="1381" t="str">
        <f t="shared" si="425"/>
        <v/>
      </c>
      <c r="CO176" s="1381" t="str">
        <f t="shared" si="426"/>
        <v/>
      </c>
      <c r="CP176" s="1381" t="str">
        <f t="shared" si="427"/>
        <v/>
      </c>
      <c r="CQ176" s="1381" t="str">
        <f t="shared" si="428"/>
        <v/>
      </c>
      <c r="CR176" s="1381" t="str">
        <f t="shared" si="429"/>
        <v/>
      </c>
      <c r="CS176" s="1380" t="str">
        <f t="shared" si="430"/>
        <v/>
      </c>
      <c r="CT176" s="1383" t="str">
        <f t="shared" si="431"/>
        <v/>
      </c>
      <c r="CU176" s="553" t="str">
        <f t="shared" si="432"/>
        <v/>
      </c>
      <c r="CV176" s="554" t="str">
        <f t="shared" si="433"/>
        <v/>
      </c>
      <c r="CW176" s="555" t="str">
        <f t="shared" si="434"/>
        <v/>
      </c>
      <c r="CX176" s="555" t="str">
        <f t="shared" si="435"/>
        <v/>
      </c>
      <c r="CY176" s="555" t="str">
        <f t="shared" si="436"/>
        <v/>
      </c>
      <c r="CZ176" s="555" t="str">
        <f t="shared" si="437"/>
        <v/>
      </c>
      <c r="DA176" s="555" t="str">
        <f t="shared" si="438"/>
        <v/>
      </c>
      <c r="DB176" s="556" t="str">
        <f t="shared" si="439"/>
        <v/>
      </c>
      <c r="DC176" s="556" t="str">
        <f t="shared" si="440"/>
        <v/>
      </c>
      <c r="DD176" s="556" t="str">
        <f t="shared" si="441"/>
        <v/>
      </c>
      <c r="DE176" s="555" t="str">
        <f t="shared" si="442"/>
        <v/>
      </c>
      <c r="DF176" s="555" t="str">
        <f t="shared" si="443"/>
        <v/>
      </c>
      <c r="DG176" s="555" t="str">
        <f t="shared" si="444"/>
        <v/>
      </c>
      <c r="DH176" s="555" t="str">
        <f t="shared" si="445"/>
        <v/>
      </c>
      <c r="DI176" s="555" t="str">
        <f t="shared" si="446"/>
        <v/>
      </c>
      <c r="DJ176" s="554" t="str">
        <f t="shared" si="447"/>
        <v/>
      </c>
      <c r="DK176" s="553" t="str">
        <f t="shared" si="448"/>
        <v/>
      </c>
      <c r="DL176" s="658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0" t="s">
        <v>762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500">IF(D176="","",D175*D176*2350*$O$2/$G$1/365/D$46)</f>
        <v/>
      </c>
      <c r="E177" s="637" t="str">
        <f t="shared" si="500"/>
        <v/>
      </c>
      <c r="F177" s="637" t="str">
        <f t="shared" si="500"/>
        <v/>
      </c>
      <c r="G177" s="637" t="str">
        <f t="shared" si="500"/>
        <v/>
      </c>
      <c r="H177" s="637" t="str">
        <f t="shared" si="500"/>
        <v/>
      </c>
      <c r="I177" s="637" t="str">
        <f t="shared" si="500"/>
        <v/>
      </c>
      <c r="J177" s="637" t="str">
        <f t="shared" si="500"/>
        <v/>
      </c>
      <c r="K177" s="637" t="str">
        <f t="shared" si="500"/>
        <v/>
      </c>
      <c r="L177" s="637" t="str">
        <f t="shared" si="500"/>
        <v/>
      </c>
      <c r="M177" s="637" t="str">
        <f t="shared" si="500"/>
        <v/>
      </c>
      <c r="N177" s="637" t="str">
        <f t="shared" si="500"/>
        <v/>
      </c>
      <c r="O177" s="637" t="str">
        <f t="shared" si="500"/>
        <v/>
      </c>
      <c r="P177" s="637" t="str">
        <f t="shared" si="500"/>
        <v/>
      </c>
      <c r="Q177" s="637" t="str">
        <f t="shared" si="500"/>
        <v/>
      </c>
      <c r="R177" s="637" t="str">
        <f t="shared" si="500"/>
        <v/>
      </c>
      <c r="S177" s="678"/>
      <c r="T177" s="637" t="str">
        <f t="shared" ref="T177:AJ177" si="501">IF(T176="","",T175*T176*2350*$O$2/$G$1/365/T$46)</f>
        <v/>
      </c>
      <c r="U177" s="637" t="str">
        <f t="shared" si="501"/>
        <v/>
      </c>
      <c r="V177" s="637" t="str">
        <f t="shared" si="501"/>
        <v/>
      </c>
      <c r="W177" s="637" t="str">
        <f t="shared" si="501"/>
        <v/>
      </c>
      <c r="X177" s="637" t="str">
        <f t="shared" si="501"/>
        <v/>
      </c>
      <c r="Y177" s="637" t="str">
        <f t="shared" si="501"/>
        <v/>
      </c>
      <c r="Z177" s="637" t="str">
        <f t="shared" si="501"/>
        <v/>
      </c>
      <c r="AA177" s="637" t="str">
        <f t="shared" si="501"/>
        <v/>
      </c>
      <c r="AB177" s="637" t="str">
        <f t="shared" si="501"/>
        <v/>
      </c>
      <c r="AC177" s="637" t="str">
        <f t="shared" si="501"/>
        <v/>
      </c>
      <c r="AD177" s="637" t="str">
        <f t="shared" si="501"/>
        <v/>
      </c>
      <c r="AE177" s="637" t="str">
        <f t="shared" si="501"/>
        <v/>
      </c>
      <c r="AF177" s="637" t="str">
        <f t="shared" si="501"/>
        <v/>
      </c>
      <c r="AG177" s="637" t="str">
        <f t="shared" si="501"/>
        <v/>
      </c>
      <c r="AH177" s="637" t="str">
        <f t="shared" si="501"/>
        <v/>
      </c>
      <c r="AI177" s="637" t="str">
        <f t="shared" si="501"/>
        <v/>
      </c>
      <c r="AJ177" s="637" t="str">
        <f t="shared" si="501"/>
        <v/>
      </c>
      <c r="AK177" s="678"/>
      <c r="AL177" s="637" t="str">
        <f t="shared" ref="AL177:BB177" si="502">IF(AL176="","",AL175*AL176*2350*$O$2/$G$1/365/AL$46)</f>
        <v/>
      </c>
      <c r="AM177" s="637" t="str">
        <f t="shared" si="502"/>
        <v/>
      </c>
      <c r="AN177" s="637" t="str">
        <f t="shared" si="502"/>
        <v/>
      </c>
      <c r="AO177" s="637" t="str">
        <f t="shared" si="502"/>
        <v/>
      </c>
      <c r="AP177" s="637" t="str">
        <f t="shared" si="502"/>
        <v/>
      </c>
      <c r="AQ177" s="637" t="str">
        <f t="shared" si="502"/>
        <v/>
      </c>
      <c r="AR177" s="637" t="str">
        <f t="shared" si="502"/>
        <v/>
      </c>
      <c r="AS177" s="637" t="str">
        <f t="shared" si="502"/>
        <v/>
      </c>
      <c r="AT177" s="637" t="str">
        <f t="shared" si="502"/>
        <v/>
      </c>
      <c r="AU177" s="637" t="str">
        <f t="shared" si="502"/>
        <v/>
      </c>
      <c r="AV177" s="637" t="str">
        <f t="shared" si="502"/>
        <v/>
      </c>
      <c r="AW177" s="637" t="str">
        <f t="shared" si="502"/>
        <v/>
      </c>
      <c r="AX177" s="637" t="str">
        <f t="shared" si="502"/>
        <v/>
      </c>
      <c r="AY177" s="637" t="str">
        <f t="shared" si="502"/>
        <v/>
      </c>
      <c r="AZ177" s="637" t="str">
        <f t="shared" si="502"/>
        <v/>
      </c>
      <c r="BA177" s="637" t="str">
        <f t="shared" si="502"/>
        <v/>
      </c>
      <c r="BB177" s="637" t="str">
        <f t="shared" si="502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3">IF(BF176="","",BF175*BF176*2350*$O$2/$G$1/365/BF$46)</f>
        <v/>
      </c>
      <c r="BG177" s="637" t="str">
        <f t="shared" si="503"/>
        <v/>
      </c>
      <c r="BH177" s="637" t="str">
        <f t="shared" si="503"/>
        <v/>
      </c>
      <c r="BI177" s="637" t="str">
        <f t="shared" si="503"/>
        <v/>
      </c>
      <c r="BJ177" s="637" t="str">
        <f t="shared" si="503"/>
        <v/>
      </c>
      <c r="BK177" s="637" t="str">
        <f t="shared" si="503"/>
        <v/>
      </c>
      <c r="BL177" s="637" t="str">
        <f t="shared" si="503"/>
        <v/>
      </c>
      <c r="BM177" s="637" t="str">
        <f t="shared" si="503"/>
        <v/>
      </c>
      <c r="BN177" s="637" t="str">
        <f t="shared" si="503"/>
        <v/>
      </c>
      <c r="BO177" s="637" t="str">
        <f t="shared" si="503"/>
        <v/>
      </c>
      <c r="BP177" s="637" t="str">
        <f t="shared" si="503"/>
        <v/>
      </c>
      <c r="BQ177" s="637" t="str">
        <f t="shared" si="503"/>
        <v/>
      </c>
      <c r="BR177" s="637" t="str">
        <f t="shared" si="503"/>
        <v/>
      </c>
      <c r="BS177" s="637" t="str">
        <f t="shared" si="503"/>
        <v/>
      </c>
      <c r="BT177" s="637" t="str">
        <f t="shared" si="503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2"/>
        <v/>
      </c>
      <c r="CA177" s="602" t="str">
        <f t="shared" si="463"/>
        <v/>
      </c>
      <c r="CB177" s="602" t="str">
        <f t="shared" si="464"/>
        <v/>
      </c>
      <c r="CC177" s="602" t="str">
        <f t="shared" si="465"/>
        <v/>
      </c>
      <c r="CD177" s="1367" t="str">
        <f t="shared" si="415"/>
        <v/>
      </c>
      <c r="CE177" s="1368" t="str">
        <f t="shared" si="416"/>
        <v/>
      </c>
      <c r="CF177" s="1369" t="str">
        <f t="shared" si="417"/>
        <v/>
      </c>
      <c r="CG177" s="1369" t="str">
        <f t="shared" si="418"/>
        <v/>
      </c>
      <c r="CH177" s="1369" t="str">
        <f t="shared" si="419"/>
        <v/>
      </c>
      <c r="CI177" s="1369" t="str">
        <f t="shared" si="420"/>
        <v/>
      </c>
      <c r="CJ177" s="1369" t="str">
        <f t="shared" si="421"/>
        <v/>
      </c>
      <c r="CK177" s="1370" t="str">
        <f t="shared" si="422"/>
        <v/>
      </c>
      <c r="CL177" s="1370" t="str">
        <f t="shared" si="423"/>
        <v/>
      </c>
      <c r="CM177" s="1370" t="str">
        <f t="shared" si="424"/>
        <v/>
      </c>
      <c r="CN177" s="1369" t="str">
        <f t="shared" si="425"/>
        <v/>
      </c>
      <c r="CO177" s="1369" t="str">
        <f t="shared" si="426"/>
        <v/>
      </c>
      <c r="CP177" s="1369" t="str">
        <f t="shared" si="427"/>
        <v/>
      </c>
      <c r="CQ177" s="1369" t="str">
        <f t="shared" si="428"/>
        <v/>
      </c>
      <c r="CR177" s="1369" t="str">
        <f t="shared" si="429"/>
        <v/>
      </c>
      <c r="CS177" s="1368" t="str">
        <f t="shared" si="430"/>
        <v/>
      </c>
      <c r="CT177" s="1371" t="str">
        <f t="shared" si="431"/>
        <v/>
      </c>
      <c r="CU177" s="541" t="str">
        <f t="shared" si="432"/>
        <v/>
      </c>
      <c r="CV177" s="542" t="str">
        <f t="shared" si="433"/>
        <v/>
      </c>
      <c r="CW177" s="543" t="str">
        <f t="shared" si="434"/>
        <v/>
      </c>
      <c r="CX177" s="543" t="str">
        <f t="shared" si="435"/>
        <v/>
      </c>
      <c r="CY177" s="543" t="str">
        <f t="shared" si="436"/>
        <v/>
      </c>
      <c r="CZ177" s="543" t="str">
        <f t="shared" si="437"/>
        <v/>
      </c>
      <c r="DA177" s="543" t="str">
        <f t="shared" si="438"/>
        <v/>
      </c>
      <c r="DB177" s="544" t="str">
        <f t="shared" si="439"/>
        <v/>
      </c>
      <c r="DC177" s="544" t="str">
        <f t="shared" si="440"/>
        <v/>
      </c>
      <c r="DD177" s="544" t="str">
        <f t="shared" si="441"/>
        <v/>
      </c>
      <c r="DE177" s="543" t="str">
        <f t="shared" si="442"/>
        <v/>
      </c>
      <c r="DF177" s="543" t="str">
        <f t="shared" si="443"/>
        <v/>
      </c>
      <c r="DG177" s="543" t="str">
        <f t="shared" si="444"/>
        <v/>
      </c>
      <c r="DH177" s="543" t="str">
        <f t="shared" si="445"/>
        <v/>
      </c>
      <c r="DI177" s="543" t="str">
        <f t="shared" si="446"/>
        <v/>
      </c>
      <c r="DJ177" s="542" t="str">
        <f t="shared" si="447"/>
        <v/>
      </c>
      <c r="DK177" s="541" t="str">
        <f t="shared" si="448"/>
        <v/>
      </c>
      <c r="DL177" s="658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2"/>
        <v>0</v>
      </c>
      <c r="CA178" s="602">
        <f t="shared" si="463"/>
        <v>0</v>
      </c>
      <c r="CB178" s="602">
        <f t="shared" si="464"/>
        <v>6.6666666666666666E-2</v>
      </c>
      <c r="CC178" s="602">
        <f t="shared" si="465"/>
        <v>0.53333333333333333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0</v>
      </c>
      <c r="CQ178" s="1350">
        <f t="shared" si="504"/>
        <v>0</v>
      </c>
      <c r="CR178" s="1350">
        <f t="shared" si="504"/>
        <v>0</v>
      </c>
      <c r="CS178" s="1349">
        <f t="shared" si="504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2"/>
        <v>0</v>
      </c>
      <c r="CV178" s="554">
        <f t="shared" si="433"/>
        <v>0</v>
      </c>
      <c r="CW178" s="555">
        <f t="shared" si="434"/>
        <v>0</v>
      </c>
      <c r="CX178" s="555">
        <f t="shared" si="435"/>
        <v>0</v>
      </c>
      <c r="CY178" s="555">
        <f t="shared" si="436"/>
        <v>0</v>
      </c>
      <c r="CZ178" s="555">
        <f t="shared" si="437"/>
        <v>0</v>
      </c>
      <c r="DA178" s="555">
        <f t="shared" si="438"/>
        <v>0</v>
      </c>
      <c r="DB178" s="556">
        <f t="shared" si="439"/>
        <v>0</v>
      </c>
      <c r="DC178" s="556">
        <f t="shared" si="440"/>
        <v>0</v>
      </c>
      <c r="DD178" s="556">
        <f t="shared" si="441"/>
        <v>0</v>
      </c>
      <c r="DE178" s="555">
        <f t="shared" si="442"/>
        <v>0</v>
      </c>
      <c r="DF178" s="555">
        <f t="shared" si="443"/>
        <v>0</v>
      </c>
      <c r="DG178" s="555">
        <f t="shared" si="444"/>
        <v>0</v>
      </c>
      <c r="DH178" s="555">
        <f t="shared" si="445"/>
        <v>0</v>
      </c>
      <c r="DI178" s="555">
        <f t="shared" si="446"/>
        <v>0</v>
      </c>
      <c r="DJ178" s="554">
        <f t="shared" si="447"/>
        <v>0</v>
      </c>
      <c r="DK178" s="553">
        <f t="shared" si="448"/>
        <v>0</v>
      </c>
      <c r="DL178" s="658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2"/>
        <v>150</v>
      </c>
      <c r="CA179" s="602">
        <f t="shared" si="463"/>
        <v>150</v>
      </c>
      <c r="CB179" s="602">
        <f t="shared" si="464"/>
        <v>150</v>
      </c>
      <c r="CC179" s="602">
        <f t="shared" si="465"/>
        <v>146.66666666666666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2"/>
        <v>150</v>
      </c>
      <c r="CV179" s="554">
        <f t="shared" si="433"/>
        <v>150</v>
      </c>
      <c r="CW179" s="555">
        <f t="shared" si="434"/>
        <v>150</v>
      </c>
      <c r="CX179" s="555">
        <f t="shared" si="435"/>
        <v>150</v>
      </c>
      <c r="CY179" s="555">
        <f t="shared" si="436"/>
        <v>150</v>
      </c>
      <c r="CZ179" s="555">
        <f t="shared" si="437"/>
        <v>150</v>
      </c>
      <c r="DA179" s="555">
        <f t="shared" si="438"/>
        <v>150</v>
      </c>
      <c r="DB179" s="556">
        <f t="shared" si="439"/>
        <v>150</v>
      </c>
      <c r="DC179" s="556">
        <f t="shared" si="440"/>
        <v>150</v>
      </c>
      <c r="DD179" s="556">
        <f t="shared" si="441"/>
        <v>150</v>
      </c>
      <c r="DE179" s="555">
        <f t="shared" si="442"/>
        <v>150</v>
      </c>
      <c r="DF179" s="555">
        <f t="shared" si="443"/>
        <v>150</v>
      </c>
      <c r="DG179" s="555">
        <f t="shared" si="444"/>
        <v>150</v>
      </c>
      <c r="DH179" s="555">
        <f t="shared" si="445"/>
        <v>150</v>
      </c>
      <c r="DI179" s="555">
        <f t="shared" si="446"/>
        <v>150</v>
      </c>
      <c r="DJ179" s="554">
        <f t="shared" si="447"/>
        <v>150</v>
      </c>
      <c r="DK179" s="553">
        <f t="shared" si="448"/>
        <v>150</v>
      </c>
      <c r="DL179" s="658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0" t="str">
        <f>$H$1 &amp; " (%)"</f>
        <v>kcal (%)</v>
      </c>
      <c r="B180" s="637">
        <f t="shared" ref="B180:R180" si="505">IF(OR(B179="",B$46=0,B$46=""),"",B178*B179*2350*$K$1/$G$1/365/B$46)</f>
        <v>0</v>
      </c>
      <c r="C180" s="637">
        <f t="shared" si="505"/>
        <v>0</v>
      </c>
      <c r="D180" s="637">
        <f t="shared" si="505"/>
        <v>0</v>
      </c>
      <c r="E180" s="637">
        <f t="shared" si="505"/>
        <v>0</v>
      </c>
      <c r="F180" s="637">
        <f t="shared" si="505"/>
        <v>0</v>
      </c>
      <c r="G180" s="637">
        <f t="shared" si="505"/>
        <v>0</v>
      </c>
      <c r="H180" s="637">
        <f t="shared" si="505"/>
        <v>0</v>
      </c>
      <c r="I180" s="637">
        <f t="shared" si="505"/>
        <v>0</v>
      </c>
      <c r="J180" s="637">
        <f t="shared" si="505"/>
        <v>0</v>
      </c>
      <c r="K180" s="637" t="str">
        <f t="shared" si="505"/>
        <v/>
      </c>
      <c r="L180" s="637" t="str">
        <f t="shared" si="505"/>
        <v/>
      </c>
      <c r="M180" s="637" t="str">
        <f t="shared" si="505"/>
        <v/>
      </c>
      <c r="N180" s="637" t="str">
        <f t="shared" si="505"/>
        <v/>
      </c>
      <c r="O180" s="637" t="str">
        <f t="shared" si="505"/>
        <v/>
      </c>
      <c r="P180" s="637" t="str">
        <f t="shared" si="505"/>
        <v/>
      </c>
      <c r="Q180" s="637" t="str">
        <f t="shared" si="505"/>
        <v/>
      </c>
      <c r="R180" s="637" t="str">
        <f t="shared" si="505"/>
        <v/>
      </c>
      <c r="S180" s="657"/>
      <c r="T180" s="637">
        <f t="shared" ref="T180:AJ180" si="506">IF(OR(T179="",T$46=0,T$46=""),"",T178*T179*2350*$K$1/$G$1/365/T$46)</f>
        <v>0</v>
      </c>
      <c r="U180" s="637">
        <f t="shared" si="506"/>
        <v>0</v>
      </c>
      <c r="V180" s="637">
        <f t="shared" si="506"/>
        <v>0</v>
      </c>
      <c r="W180" s="637">
        <f t="shared" si="506"/>
        <v>0</v>
      </c>
      <c r="X180" s="637">
        <f t="shared" si="506"/>
        <v>0</v>
      </c>
      <c r="Y180" s="637">
        <f t="shared" si="506"/>
        <v>0</v>
      </c>
      <c r="Z180" s="637">
        <f t="shared" si="506"/>
        <v>0</v>
      </c>
      <c r="AA180" s="637">
        <f t="shared" si="506"/>
        <v>0</v>
      </c>
      <c r="AB180" s="637">
        <f t="shared" si="506"/>
        <v>0</v>
      </c>
      <c r="AC180" s="637" t="str">
        <f t="shared" si="506"/>
        <v/>
      </c>
      <c r="AD180" s="637" t="str">
        <f t="shared" si="506"/>
        <v/>
      </c>
      <c r="AE180" s="637" t="str">
        <f t="shared" si="506"/>
        <v/>
      </c>
      <c r="AF180" s="637" t="str">
        <f t="shared" si="506"/>
        <v/>
      </c>
      <c r="AG180" s="637" t="str">
        <f t="shared" si="506"/>
        <v/>
      </c>
      <c r="AH180" s="637" t="str">
        <f t="shared" si="506"/>
        <v/>
      </c>
      <c r="AI180" s="637" t="str">
        <f t="shared" si="506"/>
        <v/>
      </c>
      <c r="AJ180" s="637" t="str">
        <f t="shared" si="506"/>
        <v/>
      </c>
      <c r="AK180" s="657"/>
      <c r="AL180" s="637">
        <f t="shared" ref="AL180:BB180" si="507">IF(OR(AL179="",AL$46=0,AL$46=""),"",AL178*AL179*2350*$K$1/$G$1/365/AL$46)</f>
        <v>4.5988258317025445E-2</v>
      </c>
      <c r="AM180" s="637">
        <f t="shared" si="507"/>
        <v>0</v>
      </c>
      <c r="AN180" s="637">
        <f t="shared" si="507"/>
        <v>0</v>
      </c>
      <c r="AO180" s="637">
        <f t="shared" si="507"/>
        <v>7.664709719504241E-2</v>
      </c>
      <c r="AP180" s="637">
        <f t="shared" si="507"/>
        <v>0</v>
      </c>
      <c r="AQ180" s="637">
        <f t="shared" si="507"/>
        <v>0</v>
      </c>
      <c r="AR180" s="637">
        <f t="shared" si="507"/>
        <v>0</v>
      </c>
      <c r="AS180" s="637">
        <f t="shared" si="507"/>
        <v>0</v>
      </c>
      <c r="AT180" s="637">
        <f t="shared" si="507"/>
        <v>0</v>
      </c>
      <c r="AU180" s="637" t="str">
        <f t="shared" si="507"/>
        <v/>
      </c>
      <c r="AV180" s="637" t="str">
        <f t="shared" si="507"/>
        <v/>
      </c>
      <c r="AW180" s="637" t="str">
        <f t="shared" si="507"/>
        <v/>
      </c>
      <c r="AX180" s="637" t="str">
        <f t="shared" si="507"/>
        <v/>
      </c>
      <c r="AY180" s="637" t="str">
        <f t="shared" si="507"/>
        <v/>
      </c>
      <c r="AZ180" s="637" t="str">
        <f t="shared" si="507"/>
        <v/>
      </c>
      <c r="BA180" s="637" t="str">
        <f t="shared" si="507"/>
        <v/>
      </c>
      <c r="BB180" s="637" t="str">
        <f t="shared" si="507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8">IF(OR(BF179="",BF$46=0,BF$46=""),"",BF178*BF179*2350*$K$1/$G$1/365/BF$46)</f>
        <v>0</v>
      </c>
      <c r="BG180" s="637">
        <f t="shared" si="508"/>
        <v>5.1736790606653628E-2</v>
      </c>
      <c r="BH180" s="637">
        <f t="shared" si="508"/>
        <v>5.7485322896281804E-2</v>
      </c>
      <c r="BI180" s="637">
        <f t="shared" si="508"/>
        <v>6.5697511881464915E-2</v>
      </c>
      <c r="BJ180" s="637">
        <f t="shared" si="508"/>
        <v>9.9641226353555129E-2</v>
      </c>
      <c r="BK180" s="637">
        <f t="shared" si="508"/>
        <v>0.45988258317025443</v>
      </c>
      <c r="BL180" s="637">
        <f t="shared" si="508"/>
        <v>0.11497064579256361</v>
      </c>
      <c r="BM180" s="637" t="str">
        <f t="shared" si="508"/>
        <v/>
      </c>
      <c r="BN180" s="637" t="str">
        <f t="shared" si="508"/>
        <v/>
      </c>
      <c r="BO180" s="637" t="str">
        <f t="shared" si="508"/>
        <v/>
      </c>
      <c r="BP180" s="637" t="str">
        <f t="shared" si="508"/>
        <v/>
      </c>
      <c r="BQ180" s="637" t="str">
        <f t="shared" si="508"/>
        <v/>
      </c>
      <c r="BR180" s="637" t="str">
        <f t="shared" si="508"/>
        <v/>
      </c>
      <c r="BS180" s="637" t="str">
        <f t="shared" si="508"/>
        <v/>
      </c>
      <c r="BT180" s="637" t="str">
        <f t="shared" si="508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3.2848755940732455E-3</v>
      </c>
      <c r="BY180" s="637">
        <f>IF(OR(BY179="",BY$46=0,BY$46=""),"",BY178*BY179*2350*$K$1/$G$1/365/BY$46)</f>
        <v>3.8323548597521198E-3</v>
      </c>
      <c r="BZ180" s="602">
        <f t="shared" si="462"/>
        <v>0</v>
      </c>
      <c r="CA180" s="627">
        <f t="shared" si="463"/>
        <v>0</v>
      </c>
      <c r="CB180" s="627">
        <f t="shared" si="464"/>
        <v>6.5697511881464927E-3</v>
      </c>
      <c r="CC180" s="627">
        <f t="shared" si="465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0</v>
      </c>
      <c r="CM180" s="1356">
        <f t="shared" si="509"/>
        <v>0</v>
      </c>
      <c r="CN180" s="1355">
        <f t="shared" si="509"/>
        <v>0</v>
      </c>
      <c r="CO180" s="1355">
        <f t="shared" si="509"/>
        <v>0</v>
      </c>
      <c r="CP180" s="1355">
        <f t="shared" si="509"/>
        <v>0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1" t="str">
        <f t="shared" si="432"/>
        <v/>
      </c>
      <c r="CV180" s="542" t="str">
        <f t="shared" si="433"/>
        <v/>
      </c>
      <c r="CW180" s="543" t="str">
        <f t="shared" si="434"/>
        <v/>
      </c>
      <c r="CX180" s="543" t="str">
        <f t="shared" si="435"/>
        <v/>
      </c>
      <c r="CY180" s="543">
        <f t="shared" si="436"/>
        <v>0</v>
      </c>
      <c r="CZ180" s="543">
        <f t="shared" si="437"/>
        <v>0</v>
      </c>
      <c r="DA180" s="543">
        <f t="shared" si="438"/>
        <v>0</v>
      </c>
      <c r="DB180" s="544">
        <f t="shared" si="439"/>
        <v>0</v>
      </c>
      <c r="DC180" s="544">
        <f t="shared" si="440"/>
        <v>0</v>
      </c>
      <c r="DD180" s="544">
        <f t="shared" si="441"/>
        <v>0</v>
      </c>
      <c r="DE180" s="543">
        <f t="shared" si="442"/>
        <v>0</v>
      </c>
      <c r="DF180" s="543">
        <f t="shared" si="443"/>
        <v>0</v>
      </c>
      <c r="DG180" s="543">
        <f t="shared" si="444"/>
        <v>0</v>
      </c>
      <c r="DH180" s="543" t="str">
        <f t="shared" si="445"/>
        <v/>
      </c>
      <c r="DI180" s="543" t="str">
        <f t="shared" si="446"/>
        <v/>
      </c>
      <c r="DJ180" s="542" t="str">
        <f t="shared" si="447"/>
        <v/>
      </c>
      <c r="DK180" s="541" t="str">
        <f t="shared" si="448"/>
        <v/>
      </c>
      <c r="DL180" s="658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2"/>
        <v>0.13333333333333333</v>
      </c>
      <c r="CA181" s="602">
        <f t="shared" si="463"/>
        <v>0.4</v>
      </c>
      <c r="CB181" s="602">
        <f t="shared" si="464"/>
        <v>0.46666666666666667</v>
      </c>
      <c r="CC181" s="602">
        <f t="shared" si="465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0</v>
      </c>
      <c r="CO181" s="1350">
        <f t="shared" si="509"/>
        <v>0</v>
      </c>
      <c r="CP181" s="1350">
        <f t="shared" si="509"/>
        <v>0</v>
      </c>
      <c r="CQ181" s="1350">
        <f t="shared" si="509"/>
        <v>0</v>
      </c>
      <c r="CR181" s="1350">
        <f t="shared" si="509"/>
        <v>0</v>
      </c>
      <c r="CS181" s="1349">
        <f t="shared" si="509"/>
        <v>2</v>
      </c>
      <c r="CT181" s="1352">
        <f t="shared" si="509"/>
        <v>3</v>
      </c>
      <c r="CU181" s="553">
        <f t="shared" si="432"/>
        <v>0</v>
      </c>
      <c r="CV181" s="554">
        <f t="shared" si="433"/>
        <v>0</v>
      </c>
      <c r="CW181" s="555">
        <f t="shared" si="434"/>
        <v>0</v>
      </c>
      <c r="CX181" s="555">
        <f t="shared" si="435"/>
        <v>0</v>
      </c>
      <c r="CY181" s="555">
        <f t="shared" si="436"/>
        <v>0</v>
      </c>
      <c r="CZ181" s="555">
        <f t="shared" si="437"/>
        <v>0</v>
      </c>
      <c r="DA181" s="555">
        <f t="shared" si="438"/>
        <v>0</v>
      </c>
      <c r="DB181" s="556">
        <f t="shared" si="439"/>
        <v>0</v>
      </c>
      <c r="DC181" s="556">
        <f t="shared" si="440"/>
        <v>0</v>
      </c>
      <c r="DD181" s="556">
        <f t="shared" si="441"/>
        <v>0</v>
      </c>
      <c r="DE181" s="555">
        <f t="shared" si="442"/>
        <v>0</v>
      </c>
      <c r="DF181" s="555">
        <f t="shared" si="443"/>
        <v>0</v>
      </c>
      <c r="DG181" s="555">
        <f t="shared" si="444"/>
        <v>1</v>
      </c>
      <c r="DH181" s="555">
        <f t="shared" si="445"/>
        <v>1</v>
      </c>
      <c r="DI181" s="555">
        <f t="shared" si="446"/>
        <v>2</v>
      </c>
      <c r="DJ181" s="554">
        <f t="shared" si="447"/>
        <v>2</v>
      </c>
      <c r="DK181" s="553">
        <f t="shared" si="448"/>
        <v>3</v>
      </c>
      <c r="DL181" s="658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2"/>
        <v>25</v>
      </c>
      <c r="CA182" s="602">
        <f t="shared" si="463"/>
        <v>25</v>
      </c>
      <c r="CB182" s="602">
        <f t="shared" si="464"/>
        <v>25</v>
      </c>
      <c r="CC182" s="602">
        <f t="shared" si="465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3">
        <f t="shared" si="432"/>
        <v>15</v>
      </c>
      <c r="CV182" s="554">
        <f t="shared" si="433"/>
        <v>25</v>
      </c>
      <c r="CW182" s="555">
        <f t="shared" si="434"/>
        <v>25</v>
      </c>
      <c r="CX182" s="555">
        <f t="shared" si="435"/>
        <v>25</v>
      </c>
      <c r="CY182" s="555">
        <f t="shared" si="436"/>
        <v>25</v>
      </c>
      <c r="CZ182" s="555">
        <f t="shared" si="437"/>
        <v>25</v>
      </c>
      <c r="DA182" s="555">
        <f t="shared" si="438"/>
        <v>25</v>
      </c>
      <c r="DB182" s="556">
        <f t="shared" si="439"/>
        <v>25</v>
      </c>
      <c r="DC182" s="556">
        <f t="shared" si="440"/>
        <v>25</v>
      </c>
      <c r="DD182" s="556">
        <f t="shared" si="441"/>
        <v>25</v>
      </c>
      <c r="DE182" s="555">
        <f t="shared" si="442"/>
        <v>25</v>
      </c>
      <c r="DF182" s="555">
        <f t="shared" si="443"/>
        <v>25</v>
      </c>
      <c r="DG182" s="555">
        <f t="shared" si="444"/>
        <v>25</v>
      </c>
      <c r="DH182" s="555">
        <f t="shared" si="445"/>
        <v>25</v>
      </c>
      <c r="DI182" s="555">
        <f t="shared" si="446"/>
        <v>25</v>
      </c>
      <c r="DJ182" s="554">
        <f t="shared" si="447"/>
        <v>25</v>
      </c>
      <c r="DK182" s="553">
        <f t="shared" si="448"/>
        <v>25</v>
      </c>
      <c r="DL182" s="658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10">IF(OR(B182="",B$46=0,B$46=""),"",B181*B182*$K$1*1450/$G$1/365/B$46)</f>
        <v>0</v>
      </c>
      <c r="C183" s="637">
        <f t="shared" si="510"/>
        <v>0</v>
      </c>
      <c r="D183" s="637">
        <f t="shared" si="510"/>
        <v>0</v>
      </c>
      <c r="E183" s="637">
        <f t="shared" si="510"/>
        <v>0</v>
      </c>
      <c r="F183" s="637">
        <f t="shared" si="510"/>
        <v>2.8375733855185908E-2</v>
      </c>
      <c r="G183" s="637">
        <f t="shared" si="510"/>
        <v>0</v>
      </c>
      <c r="H183" s="637">
        <f t="shared" si="510"/>
        <v>1.4187866927592956E-2</v>
      </c>
      <c r="I183" s="637">
        <f t="shared" si="510"/>
        <v>0</v>
      </c>
      <c r="J183" s="637">
        <f t="shared" si="510"/>
        <v>0</v>
      </c>
      <c r="K183" s="637" t="str">
        <f t="shared" si="510"/>
        <v/>
      </c>
      <c r="L183" s="637" t="str">
        <f t="shared" si="510"/>
        <v/>
      </c>
      <c r="M183" s="637" t="str">
        <f t="shared" si="510"/>
        <v/>
      </c>
      <c r="N183" s="637" t="str">
        <f t="shared" si="510"/>
        <v/>
      </c>
      <c r="O183" s="637" t="str">
        <f t="shared" si="510"/>
        <v/>
      </c>
      <c r="P183" s="637" t="str">
        <f t="shared" si="510"/>
        <v/>
      </c>
      <c r="Q183" s="637" t="str">
        <f t="shared" si="510"/>
        <v/>
      </c>
      <c r="R183" s="637" t="str">
        <f t="shared" si="510"/>
        <v/>
      </c>
      <c r="S183" s="657"/>
      <c r="T183" s="637">
        <f t="shared" ref="T183:AJ183" si="511">IF(OR(T182="",T$46=0,T$46=""),"",T181*T182*$K$1*1450/$G$1/365/T$46)</f>
        <v>0</v>
      </c>
      <c r="U183" s="637">
        <f t="shared" si="511"/>
        <v>0</v>
      </c>
      <c r="V183" s="637">
        <f t="shared" si="511"/>
        <v>7.8821482931071985E-3</v>
      </c>
      <c r="W183" s="637">
        <f t="shared" si="511"/>
        <v>1.1823222439660797E-2</v>
      </c>
      <c r="X183" s="637">
        <f t="shared" si="511"/>
        <v>1.1823222439660797E-2</v>
      </c>
      <c r="Y183" s="637">
        <f t="shared" si="511"/>
        <v>0</v>
      </c>
      <c r="Z183" s="637">
        <f t="shared" si="511"/>
        <v>8.1073525300531177E-3</v>
      </c>
      <c r="AA183" s="637">
        <f t="shared" si="511"/>
        <v>2.0268381325132791E-2</v>
      </c>
      <c r="AB183" s="637">
        <f t="shared" si="511"/>
        <v>0</v>
      </c>
      <c r="AC183" s="637" t="str">
        <f t="shared" si="511"/>
        <v/>
      </c>
      <c r="AD183" s="637" t="str">
        <f t="shared" si="511"/>
        <v/>
      </c>
      <c r="AE183" s="637" t="str">
        <f t="shared" si="511"/>
        <v/>
      </c>
      <c r="AF183" s="637" t="str">
        <f t="shared" si="511"/>
        <v/>
      </c>
      <c r="AG183" s="637" t="str">
        <f t="shared" si="511"/>
        <v/>
      </c>
      <c r="AH183" s="637" t="str">
        <f t="shared" si="511"/>
        <v/>
      </c>
      <c r="AI183" s="637" t="str">
        <f t="shared" si="511"/>
        <v/>
      </c>
      <c r="AJ183" s="637" t="str">
        <f t="shared" si="511"/>
        <v/>
      </c>
      <c r="AK183" s="657"/>
      <c r="AL183" s="637">
        <f t="shared" ref="AL183:BB183" si="512">IF(OR(AL182="",AL$46=0,AL$46=""),"",AL181*AL182*$K$1*1450/$G$1/365/AL$46)</f>
        <v>9.4585779517286379E-3</v>
      </c>
      <c r="AM183" s="637">
        <f t="shared" si="512"/>
        <v>0</v>
      </c>
      <c r="AN183" s="637">
        <f t="shared" si="512"/>
        <v>7.8821482931071985E-3</v>
      </c>
      <c r="AO183" s="637">
        <f t="shared" si="512"/>
        <v>0</v>
      </c>
      <c r="AP183" s="637">
        <f t="shared" si="512"/>
        <v>7.8821482931071985E-3</v>
      </c>
      <c r="AQ183" s="637">
        <f t="shared" si="512"/>
        <v>9.4585779517286379E-3</v>
      </c>
      <c r="AR183" s="637">
        <f t="shared" si="512"/>
        <v>1.1823222439660797E-2</v>
      </c>
      <c r="AS183" s="637">
        <f t="shared" si="512"/>
        <v>9.4585779517286379E-3</v>
      </c>
      <c r="AT183" s="637">
        <f t="shared" si="512"/>
        <v>1.8917155903457276E-2</v>
      </c>
      <c r="AU183" s="637" t="str">
        <f t="shared" si="512"/>
        <v/>
      </c>
      <c r="AV183" s="637" t="str">
        <f t="shared" si="512"/>
        <v/>
      </c>
      <c r="AW183" s="637" t="str">
        <f t="shared" si="512"/>
        <v/>
      </c>
      <c r="AX183" s="637" t="str">
        <f t="shared" si="512"/>
        <v/>
      </c>
      <c r="AY183" s="637" t="str">
        <f t="shared" si="512"/>
        <v/>
      </c>
      <c r="AZ183" s="637" t="str">
        <f t="shared" si="512"/>
        <v/>
      </c>
      <c r="BA183" s="637" t="str">
        <f t="shared" si="512"/>
        <v/>
      </c>
      <c r="BB183" s="637" t="str">
        <f t="shared" si="512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3">IF(OR(BF182="",BF$46=0,BF$46=""),"",BF181*BF182*$K$1*1450/$G$1/365/BF$46)</f>
        <v>0</v>
      </c>
      <c r="BG183" s="637">
        <f t="shared" si="513"/>
        <v>4.7292889758643189E-3</v>
      </c>
      <c r="BH183" s="637">
        <f t="shared" si="513"/>
        <v>5.9116112198303985E-3</v>
      </c>
      <c r="BI183" s="637">
        <f t="shared" si="513"/>
        <v>1.3512254216755197E-2</v>
      </c>
      <c r="BJ183" s="637">
        <f t="shared" si="513"/>
        <v>1.4187866927592956E-2</v>
      </c>
      <c r="BK183" s="637">
        <f t="shared" si="513"/>
        <v>0</v>
      </c>
      <c r="BL183" s="637">
        <f t="shared" si="513"/>
        <v>1.1823222439660797E-2</v>
      </c>
      <c r="BM183" s="637" t="str">
        <f t="shared" si="513"/>
        <v/>
      </c>
      <c r="BN183" s="637" t="str">
        <f t="shared" si="513"/>
        <v/>
      </c>
      <c r="BO183" s="637" t="str">
        <f t="shared" si="513"/>
        <v/>
      </c>
      <c r="BP183" s="637" t="str">
        <f t="shared" si="513"/>
        <v/>
      </c>
      <c r="BQ183" s="637" t="str">
        <f t="shared" si="513"/>
        <v/>
      </c>
      <c r="BR183" s="637" t="str">
        <f t="shared" si="513"/>
        <v/>
      </c>
      <c r="BS183" s="637" t="str">
        <f t="shared" si="513"/>
        <v/>
      </c>
      <c r="BT183" s="637" t="str">
        <f t="shared" si="513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2"/>
        <v>2.026838132513279E-3</v>
      </c>
      <c r="CA183" s="627">
        <f t="shared" si="463"/>
        <v>5.6622779574974158E-3</v>
      </c>
      <c r="CB183" s="627">
        <f t="shared" si="464"/>
        <v>7.9947504115801572E-3</v>
      </c>
      <c r="CC183" s="627">
        <f t="shared" si="465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0</v>
      </c>
      <c r="CK183" s="1356">
        <f t="shared" si="514"/>
        <v>0</v>
      </c>
      <c r="CL183" s="1356">
        <f t="shared" si="514"/>
        <v>0</v>
      </c>
      <c r="CM183" s="1356">
        <f t="shared" si="514"/>
        <v>0</v>
      </c>
      <c r="CN183" s="1355">
        <f t="shared" si="514"/>
        <v>0</v>
      </c>
      <c r="CO183" s="1355">
        <f t="shared" si="514"/>
        <v>1.4187866927592956E-2</v>
      </c>
      <c r="CP183" s="1355">
        <f t="shared" si="514"/>
        <v>2.8375733855185908E-2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1" t="str">
        <f t="shared" si="432"/>
        <v/>
      </c>
      <c r="CV183" s="542" t="str">
        <f t="shared" si="433"/>
        <v/>
      </c>
      <c r="CW183" s="543" t="str">
        <f t="shared" si="434"/>
        <v/>
      </c>
      <c r="CX183" s="543" t="str">
        <f t="shared" si="435"/>
        <v/>
      </c>
      <c r="CY183" s="543">
        <f t="shared" si="436"/>
        <v>0</v>
      </c>
      <c r="CZ183" s="543">
        <f t="shared" si="437"/>
        <v>0</v>
      </c>
      <c r="DA183" s="543">
        <f t="shared" si="438"/>
        <v>0</v>
      </c>
      <c r="DB183" s="544">
        <f t="shared" si="439"/>
        <v>0</v>
      </c>
      <c r="DC183" s="544">
        <f t="shared" si="440"/>
        <v>7.8821482931071985E-3</v>
      </c>
      <c r="DD183" s="544">
        <f t="shared" si="441"/>
        <v>8.1073525300531177E-3</v>
      </c>
      <c r="DE183" s="543">
        <f t="shared" si="442"/>
        <v>1.1823222439660797E-2</v>
      </c>
      <c r="DF183" s="543">
        <f t="shared" si="443"/>
        <v>1.1823222439660797E-2</v>
      </c>
      <c r="DG183" s="543">
        <f t="shared" si="444"/>
        <v>2.0268381325132791E-2</v>
      </c>
      <c r="DH183" s="543" t="str">
        <f t="shared" si="445"/>
        <v/>
      </c>
      <c r="DI183" s="543" t="str">
        <f t="shared" si="446"/>
        <v/>
      </c>
      <c r="DJ183" s="542" t="str">
        <f t="shared" si="447"/>
        <v/>
      </c>
      <c r="DK183" s="541" t="str">
        <f t="shared" si="448"/>
        <v/>
      </c>
      <c r="DL183" s="658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2"/>
        <v/>
      </c>
      <c r="CA184" s="602" t="str">
        <f t="shared" si="463"/>
        <v/>
      </c>
      <c r="CB184" s="602" t="str">
        <f t="shared" si="464"/>
        <v/>
      </c>
      <c r="CC184" s="602" t="str">
        <f t="shared" si="465"/>
        <v/>
      </c>
      <c r="CD184" s="1348" t="str">
        <f t="shared" si="415"/>
        <v/>
      </c>
      <c r="CE184" s="1349" t="str">
        <f t="shared" si="416"/>
        <v/>
      </c>
      <c r="CF184" s="1350" t="str">
        <f t="shared" si="417"/>
        <v/>
      </c>
      <c r="CG184" s="1350" t="str">
        <f t="shared" si="418"/>
        <v/>
      </c>
      <c r="CH184" s="1350" t="str">
        <f t="shared" si="419"/>
        <v/>
      </c>
      <c r="CI184" s="1350" t="str">
        <f t="shared" si="420"/>
        <v/>
      </c>
      <c r="CJ184" s="1350" t="str">
        <f t="shared" si="421"/>
        <v/>
      </c>
      <c r="CK184" s="1351" t="str">
        <f t="shared" si="422"/>
        <v/>
      </c>
      <c r="CL184" s="1351" t="str">
        <f t="shared" si="423"/>
        <v/>
      </c>
      <c r="CM184" s="1351" t="str">
        <f t="shared" si="424"/>
        <v/>
      </c>
      <c r="CN184" s="1350" t="str">
        <f t="shared" si="425"/>
        <v/>
      </c>
      <c r="CO184" s="1350" t="str">
        <f t="shared" si="426"/>
        <v/>
      </c>
      <c r="CP184" s="1350" t="str">
        <f t="shared" si="427"/>
        <v/>
      </c>
      <c r="CQ184" s="1350" t="str">
        <f t="shared" si="428"/>
        <v/>
      </c>
      <c r="CR184" s="1350" t="str">
        <f t="shared" si="429"/>
        <v/>
      </c>
      <c r="CS184" s="1349" t="str">
        <f t="shared" si="430"/>
        <v/>
      </c>
      <c r="CT184" s="1352" t="str">
        <f t="shared" si="431"/>
        <v/>
      </c>
      <c r="CU184" s="553" t="str">
        <f t="shared" si="432"/>
        <v/>
      </c>
      <c r="CV184" s="554" t="str">
        <f t="shared" si="433"/>
        <v/>
      </c>
      <c r="CW184" s="555" t="str">
        <f t="shared" si="434"/>
        <v/>
      </c>
      <c r="CX184" s="555" t="str">
        <f t="shared" si="435"/>
        <v/>
      </c>
      <c r="CY184" s="555" t="str">
        <f t="shared" si="436"/>
        <v/>
      </c>
      <c r="CZ184" s="555" t="str">
        <f t="shared" si="437"/>
        <v/>
      </c>
      <c r="DA184" s="555" t="str">
        <f t="shared" si="438"/>
        <v/>
      </c>
      <c r="DB184" s="556" t="str">
        <f t="shared" si="439"/>
        <v/>
      </c>
      <c r="DC184" s="556" t="str">
        <f t="shared" si="440"/>
        <v/>
      </c>
      <c r="DD184" s="556" t="str">
        <f t="shared" si="441"/>
        <v/>
      </c>
      <c r="DE184" s="555" t="str">
        <f t="shared" si="442"/>
        <v/>
      </c>
      <c r="DF184" s="555" t="str">
        <f t="shared" si="443"/>
        <v/>
      </c>
      <c r="DG184" s="555" t="str">
        <f t="shared" si="444"/>
        <v/>
      </c>
      <c r="DH184" s="555" t="str">
        <f t="shared" si="445"/>
        <v/>
      </c>
      <c r="DI184" s="555" t="str">
        <f t="shared" si="446"/>
        <v/>
      </c>
      <c r="DJ184" s="554" t="str">
        <f t="shared" si="447"/>
        <v/>
      </c>
      <c r="DK184" s="553" t="str">
        <f t="shared" si="448"/>
        <v/>
      </c>
      <c r="DL184" s="658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2"/>
        <v/>
      </c>
      <c r="CA185" s="602" t="str">
        <f t="shared" si="463"/>
        <v/>
      </c>
      <c r="CB185" s="602" t="str">
        <f t="shared" si="464"/>
        <v/>
      </c>
      <c r="CC185" s="602" t="str">
        <f t="shared" si="465"/>
        <v/>
      </c>
      <c r="CD185" s="1348" t="str">
        <f t="shared" si="415"/>
        <v/>
      </c>
      <c r="CE185" s="1349" t="str">
        <f t="shared" si="416"/>
        <v/>
      </c>
      <c r="CF185" s="1350" t="str">
        <f t="shared" si="417"/>
        <v/>
      </c>
      <c r="CG185" s="1350" t="str">
        <f t="shared" si="418"/>
        <v/>
      </c>
      <c r="CH185" s="1350" t="str">
        <f t="shared" si="419"/>
        <v/>
      </c>
      <c r="CI185" s="1350" t="str">
        <f t="shared" si="420"/>
        <v/>
      </c>
      <c r="CJ185" s="1350" t="str">
        <f t="shared" si="421"/>
        <v/>
      </c>
      <c r="CK185" s="1351" t="str">
        <f t="shared" si="422"/>
        <v/>
      </c>
      <c r="CL185" s="1351" t="str">
        <f t="shared" si="423"/>
        <v/>
      </c>
      <c r="CM185" s="1351" t="str">
        <f t="shared" si="424"/>
        <v/>
      </c>
      <c r="CN185" s="1350" t="str">
        <f t="shared" si="425"/>
        <v/>
      </c>
      <c r="CO185" s="1350" t="str">
        <f t="shared" si="426"/>
        <v/>
      </c>
      <c r="CP185" s="1350" t="str">
        <f t="shared" si="427"/>
        <v/>
      </c>
      <c r="CQ185" s="1350" t="str">
        <f t="shared" si="428"/>
        <v/>
      </c>
      <c r="CR185" s="1350" t="str">
        <f t="shared" si="429"/>
        <v/>
      </c>
      <c r="CS185" s="1349" t="str">
        <f t="shared" si="430"/>
        <v/>
      </c>
      <c r="CT185" s="1352" t="str">
        <f t="shared" si="431"/>
        <v/>
      </c>
      <c r="CU185" s="553" t="str">
        <f t="shared" si="432"/>
        <v/>
      </c>
      <c r="CV185" s="554" t="str">
        <f t="shared" si="433"/>
        <v/>
      </c>
      <c r="CW185" s="555" t="str">
        <f t="shared" si="434"/>
        <v/>
      </c>
      <c r="CX185" s="555" t="str">
        <f t="shared" si="435"/>
        <v/>
      </c>
      <c r="CY185" s="555" t="str">
        <f t="shared" si="436"/>
        <v/>
      </c>
      <c r="CZ185" s="555" t="str">
        <f t="shared" si="437"/>
        <v/>
      </c>
      <c r="DA185" s="555" t="str">
        <f t="shared" si="438"/>
        <v/>
      </c>
      <c r="DB185" s="556" t="str">
        <f t="shared" si="439"/>
        <v/>
      </c>
      <c r="DC185" s="556" t="str">
        <f t="shared" si="440"/>
        <v/>
      </c>
      <c r="DD185" s="556" t="str">
        <f t="shared" si="441"/>
        <v/>
      </c>
      <c r="DE185" s="555" t="str">
        <f t="shared" si="442"/>
        <v/>
      </c>
      <c r="DF185" s="555" t="str">
        <f t="shared" si="443"/>
        <v/>
      </c>
      <c r="DG185" s="555" t="str">
        <f t="shared" si="444"/>
        <v/>
      </c>
      <c r="DH185" s="555" t="str">
        <f t="shared" si="445"/>
        <v/>
      </c>
      <c r="DI185" s="555" t="str">
        <f t="shared" si="446"/>
        <v/>
      </c>
      <c r="DJ185" s="554" t="str">
        <f t="shared" si="447"/>
        <v/>
      </c>
      <c r="DK185" s="553" t="str">
        <f t="shared" si="448"/>
        <v/>
      </c>
      <c r="DL185" s="658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5">IF(B184="","",B184*B185)</f>
        <v/>
      </c>
      <c r="C186" s="612" t="str">
        <f t="shared" si="515"/>
        <v/>
      </c>
      <c r="D186" s="612" t="str">
        <f t="shared" si="515"/>
        <v/>
      </c>
      <c r="E186" s="612" t="str">
        <f t="shared" si="515"/>
        <v/>
      </c>
      <c r="F186" s="612" t="str">
        <f t="shared" si="515"/>
        <v/>
      </c>
      <c r="G186" s="612" t="str">
        <f t="shared" si="515"/>
        <v/>
      </c>
      <c r="H186" s="612" t="str">
        <f t="shared" si="515"/>
        <v/>
      </c>
      <c r="I186" s="612" t="str">
        <f t="shared" si="515"/>
        <v/>
      </c>
      <c r="J186" s="612" t="str">
        <f t="shared" si="515"/>
        <v/>
      </c>
      <c r="K186" s="612" t="str">
        <f t="shared" si="515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6">IF(T184="","",T184*T185)</f>
        <v/>
      </c>
      <c r="U186" s="612" t="str">
        <f t="shared" si="516"/>
        <v/>
      </c>
      <c r="V186" s="612" t="str">
        <f t="shared" si="516"/>
        <v/>
      </c>
      <c r="W186" s="612" t="str">
        <f t="shared" si="516"/>
        <v/>
      </c>
      <c r="X186" s="612" t="str">
        <f t="shared" si="516"/>
        <v/>
      </c>
      <c r="Y186" s="612" t="str">
        <f t="shared" si="516"/>
        <v/>
      </c>
      <c r="Z186" s="612" t="str">
        <f t="shared" si="516"/>
        <v/>
      </c>
      <c r="AA186" s="612" t="str">
        <f t="shared" si="516"/>
        <v/>
      </c>
      <c r="AB186" s="612" t="str">
        <f t="shared" si="516"/>
        <v/>
      </c>
      <c r="AC186" s="612" t="str">
        <f t="shared" si="516"/>
        <v/>
      </c>
      <c r="AD186" s="612" t="str">
        <f t="shared" si="516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7">IF(AL184="","",AL184*AL185)</f>
        <v/>
      </c>
      <c r="AM186" s="612" t="str">
        <f t="shared" si="517"/>
        <v/>
      </c>
      <c r="AN186" s="612" t="str">
        <f t="shared" si="517"/>
        <v/>
      </c>
      <c r="AO186" s="612" t="str">
        <f t="shared" si="517"/>
        <v/>
      </c>
      <c r="AP186" s="612" t="str">
        <f t="shared" si="517"/>
        <v/>
      </c>
      <c r="AQ186" s="612" t="str">
        <f t="shared" si="517"/>
        <v/>
      </c>
      <c r="AR186" s="612" t="str">
        <f t="shared" si="517"/>
        <v/>
      </c>
      <c r="AS186" s="612" t="str">
        <f t="shared" si="517"/>
        <v/>
      </c>
      <c r="AT186" s="612" t="str">
        <f t="shared" si="517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2"/>
        <v/>
      </c>
      <c r="CA186" s="602" t="str">
        <f t="shared" si="463"/>
        <v/>
      </c>
      <c r="CB186" s="602" t="str">
        <f t="shared" si="464"/>
        <v/>
      </c>
      <c r="CC186" s="602" t="str">
        <f t="shared" si="465"/>
        <v/>
      </c>
      <c r="CD186" s="1348" t="str">
        <f t="shared" si="415"/>
        <v/>
      </c>
      <c r="CE186" s="1349" t="str">
        <f t="shared" si="416"/>
        <v/>
      </c>
      <c r="CF186" s="1350" t="str">
        <f t="shared" si="417"/>
        <v/>
      </c>
      <c r="CG186" s="1350" t="str">
        <f t="shared" si="418"/>
        <v/>
      </c>
      <c r="CH186" s="1350" t="str">
        <f t="shared" si="419"/>
        <v/>
      </c>
      <c r="CI186" s="1350" t="str">
        <f t="shared" si="420"/>
        <v/>
      </c>
      <c r="CJ186" s="1350" t="str">
        <f t="shared" si="421"/>
        <v/>
      </c>
      <c r="CK186" s="1351" t="str">
        <f t="shared" si="422"/>
        <v/>
      </c>
      <c r="CL186" s="1351" t="str">
        <f t="shared" si="423"/>
        <v/>
      </c>
      <c r="CM186" s="1351" t="str">
        <f t="shared" si="424"/>
        <v/>
      </c>
      <c r="CN186" s="1350" t="str">
        <f t="shared" si="425"/>
        <v/>
      </c>
      <c r="CO186" s="1350" t="str">
        <f t="shared" si="426"/>
        <v/>
      </c>
      <c r="CP186" s="1350" t="str">
        <f t="shared" si="427"/>
        <v/>
      </c>
      <c r="CQ186" s="1350" t="str">
        <f t="shared" si="428"/>
        <v/>
      </c>
      <c r="CR186" s="1350" t="str">
        <f t="shared" si="429"/>
        <v/>
      </c>
      <c r="CS186" s="1349" t="str">
        <f t="shared" si="430"/>
        <v/>
      </c>
      <c r="CT186" s="1352" t="str">
        <f t="shared" si="431"/>
        <v/>
      </c>
      <c r="CU186" s="553" t="str">
        <f t="shared" si="432"/>
        <v/>
      </c>
      <c r="CV186" s="554" t="str">
        <f t="shared" si="433"/>
        <v/>
      </c>
      <c r="CW186" s="555" t="str">
        <f t="shared" si="434"/>
        <v/>
      </c>
      <c r="CX186" s="555" t="str">
        <f t="shared" si="435"/>
        <v/>
      </c>
      <c r="CY186" s="555" t="str">
        <f t="shared" si="436"/>
        <v/>
      </c>
      <c r="CZ186" s="555" t="str">
        <f t="shared" si="437"/>
        <v/>
      </c>
      <c r="DA186" s="555" t="str">
        <f t="shared" si="438"/>
        <v/>
      </c>
      <c r="DB186" s="556" t="str">
        <f t="shared" si="439"/>
        <v/>
      </c>
      <c r="DC186" s="556" t="str">
        <f t="shared" si="440"/>
        <v/>
      </c>
      <c r="DD186" s="556" t="str">
        <f t="shared" si="441"/>
        <v/>
      </c>
      <c r="DE186" s="555" t="str">
        <f t="shared" si="442"/>
        <v/>
      </c>
      <c r="DF186" s="555" t="str">
        <f t="shared" si="443"/>
        <v/>
      </c>
      <c r="DG186" s="555" t="str">
        <f t="shared" si="444"/>
        <v/>
      </c>
      <c r="DH186" s="555" t="str">
        <f t="shared" si="445"/>
        <v/>
      </c>
      <c r="DI186" s="555" t="str">
        <f t="shared" si="446"/>
        <v/>
      </c>
      <c r="DJ186" s="554" t="str">
        <f t="shared" si="447"/>
        <v/>
      </c>
      <c r="DK186" s="553" t="str">
        <f t="shared" si="448"/>
        <v/>
      </c>
      <c r="DL186" s="658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2"/>
        <v/>
      </c>
      <c r="CA187" s="602" t="str">
        <f t="shared" si="463"/>
        <v/>
      </c>
      <c r="CB187" s="602" t="str">
        <f t="shared" si="464"/>
        <v/>
      </c>
      <c r="CC187" s="602" t="str">
        <f t="shared" si="465"/>
        <v/>
      </c>
      <c r="CD187" s="1348" t="str">
        <f t="shared" si="415"/>
        <v/>
      </c>
      <c r="CE187" s="1349" t="str">
        <f t="shared" si="416"/>
        <v/>
      </c>
      <c r="CF187" s="1350" t="str">
        <f t="shared" si="417"/>
        <v/>
      </c>
      <c r="CG187" s="1350" t="str">
        <f t="shared" si="418"/>
        <v/>
      </c>
      <c r="CH187" s="1350" t="str">
        <f t="shared" si="419"/>
        <v/>
      </c>
      <c r="CI187" s="1350" t="str">
        <f t="shared" si="420"/>
        <v/>
      </c>
      <c r="CJ187" s="1350" t="str">
        <f t="shared" si="421"/>
        <v/>
      </c>
      <c r="CK187" s="1351" t="str">
        <f t="shared" si="422"/>
        <v/>
      </c>
      <c r="CL187" s="1351" t="str">
        <f t="shared" si="423"/>
        <v/>
      </c>
      <c r="CM187" s="1351" t="str">
        <f t="shared" si="424"/>
        <v/>
      </c>
      <c r="CN187" s="1350" t="str">
        <f t="shared" si="425"/>
        <v/>
      </c>
      <c r="CO187" s="1350" t="str">
        <f t="shared" si="426"/>
        <v/>
      </c>
      <c r="CP187" s="1350" t="str">
        <f t="shared" si="427"/>
        <v/>
      </c>
      <c r="CQ187" s="1350" t="str">
        <f t="shared" si="428"/>
        <v/>
      </c>
      <c r="CR187" s="1350" t="str">
        <f t="shared" si="429"/>
        <v/>
      </c>
      <c r="CS187" s="1349" t="str">
        <f t="shared" si="430"/>
        <v/>
      </c>
      <c r="CT187" s="1352" t="str">
        <f t="shared" si="431"/>
        <v/>
      </c>
      <c r="CU187" s="553" t="str">
        <f t="shared" si="432"/>
        <v/>
      </c>
      <c r="CV187" s="554" t="str">
        <f t="shared" si="433"/>
        <v/>
      </c>
      <c r="CW187" s="555" t="str">
        <f t="shared" si="434"/>
        <v/>
      </c>
      <c r="CX187" s="555" t="str">
        <f t="shared" si="435"/>
        <v/>
      </c>
      <c r="CY187" s="555" t="str">
        <f t="shared" si="436"/>
        <v/>
      </c>
      <c r="CZ187" s="555" t="str">
        <f t="shared" si="437"/>
        <v/>
      </c>
      <c r="DA187" s="555" t="str">
        <f t="shared" si="438"/>
        <v/>
      </c>
      <c r="DB187" s="556" t="str">
        <f t="shared" si="439"/>
        <v/>
      </c>
      <c r="DC187" s="556" t="str">
        <f t="shared" si="440"/>
        <v/>
      </c>
      <c r="DD187" s="556" t="str">
        <f t="shared" si="441"/>
        <v/>
      </c>
      <c r="DE187" s="555" t="str">
        <f t="shared" si="442"/>
        <v/>
      </c>
      <c r="DF187" s="555" t="str">
        <f t="shared" si="443"/>
        <v/>
      </c>
      <c r="DG187" s="555" t="str">
        <f t="shared" si="444"/>
        <v/>
      </c>
      <c r="DH187" s="555" t="str">
        <f t="shared" si="445"/>
        <v/>
      </c>
      <c r="DI187" s="555" t="str">
        <f t="shared" si="446"/>
        <v/>
      </c>
      <c r="DJ187" s="554" t="str">
        <f t="shared" si="447"/>
        <v/>
      </c>
      <c r="DK187" s="553" t="str">
        <f t="shared" si="448"/>
        <v/>
      </c>
      <c r="DL187" s="658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2"/>
        <v/>
      </c>
      <c r="CA188" s="602" t="str">
        <f t="shared" si="463"/>
        <v/>
      </c>
      <c r="CB188" s="602" t="str">
        <f t="shared" si="464"/>
        <v/>
      </c>
      <c r="CC188" s="602" t="str">
        <f t="shared" si="465"/>
        <v/>
      </c>
      <c r="CD188" s="1348" t="str">
        <f t="shared" si="415"/>
        <v/>
      </c>
      <c r="CE188" s="1349" t="str">
        <f t="shared" si="416"/>
        <v/>
      </c>
      <c r="CF188" s="1350" t="str">
        <f t="shared" si="417"/>
        <v/>
      </c>
      <c r="CG188" s="1350" t="str">
        <f t="shared" si="418"/>
        <v/>
      </c>
      <c r="CH188" s="1350" t="str">
        <f t="shared" si="419"/>
        <v/>
      </c>
      <c r="CI188" s="1350" t="str">
        <f t="shared" si="420"/>
        <v/>
      </c>
      <c r="CJ188" s="1350" t="str">
        <f t="shared" si="421"/>
        <v/>
      </c>
      <c r="CK188" s="1351" t="str">
        <f t="shared" si="422"/>
        <v/>
      </c>
      <c r="CL188" s="1351" t="str">
        <f t="shared" si="423"/>
        <v/>
      </c>
      <c r="CM188" s="1351" t="str">
        <f t="shared" si="424"/>
        <v/>
      </c>
      <c r="CN188" s="1350" t="str">
        <f t="shared" si="425"/>
        <v/>
      </c>
      <c r="CO188" s="1350" t="str">
        <f t="shared" si="426"/>
        <v/>
      </c>
      <c r="CP188" s="1350" t="str">
        <f t="shared" si="427"/>
        <v/>
      </c>
      <c r="CQ188" s="1350" t="str">
        <f t="shared" si="428"/>
        <v/>
      </c>
      <c r="CR188" s="1350" t="str">
        <f t="shared" si="429"/>
        <v/>
      </c>
      <c r="CS188" s="1349" t="str">
        <f t="shared" si="430"/>
        <v/>
      </c>
      <c r="CT188" s="1352" t="str">
        <f t="shared" si="431"/>
        <v/>
      </c>
      <c r="CU188" s="553" t="str">
        <f t="shared" si="432"/>
        <v/>
      </c>
      <c r="CV188" s="554" t="str">
        <f t="shared" si="433"/>
        <v/>
      </c>
      <c r="CW188" s="555" t="str">
        <f t="shared" si="434"/>
        <v/>
      </c>
      <c r="CX188" s="555" t="str">
        <f t="shared" si="435"/>
        <v/>
      </c>
      <c r="CY188" s="555" t="str">
        <f t="shared" si="436"/>
        <v/>
      </c>
      <c r="CZ188" s="555" t="str">
        <f t="shared" si="437"/>
        <v/>
      </c>
      <c r="DA188" s="555" t="str">
        <f t="shared" si="438"/>
        <v/>
      </c>
      <c r="DB188" s="556" t="str">
        <f t="shared" si="439"/>
        <v/>
      </c>
      <c r="DC188" s="556" t="str">
        <f t="shared" si="440"/>
        <v/>
      </c>
      <c r="DD188" s="556" t="str">
        <f t="shared" si="441"/>
        <v/>
      </c>
      <c r="DE188" s="555" t="str">
        <f t="shared" si="442"/>
        <v/>
      </c>
      <c r="DF188" s="555" t="str">
        <f t="shared" si="443"/>
        <v/>
      </c>
      <c r="DG188" s="555" t="str">
        <f t="shared" si="444"/>
        <v/>
      </c>
      <c r="DH188" s="555" t="str">
        <f t="shared" si="445"/>
        <v/>
      </c>
      <c r="DI188" s="555" t="str">
        <f t="shared" si="446"/>
        <v/>
      </c>
      <c r="DJ188" s="554" t="str">
        <f t="shared" si="447"/>
        <v/>
      </c>
      <c r="DK188" s="553" t="str">
        <f t="shared" si="448"/>
        <v/>
      </c>
      <c r="DL188" s="658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8">IF(B187="","",B187*B188)</f>
        <v/>
      </c>
      <c r="C189" s="612" t="str">
        <f t="shared" si="518"/>
        <v/>
      </c>
      <c r="D189" s="612" t="str">
        <f t="shared" si="518"/>
        <v/>
      </c>
      <c r="E189" s="612" t="str">
        <f t="shared" si="518"/>
        <v/>
      </c>
      <c r="F189" s="612" t="str">
        <f t="shared" si="518"/>
        <v/>
      </c>
      <c r="G189" s="612" t="str">
        <f t="shared" si="518"/>
        <v/>
      </c>
      <c r="H189" s="612" t="str">
        <f t="shared" si="518"/>
        <v/>
      </c>
      <c r="I189" s="612" t="str">
        <f t="shared" si="518"/>
        <v/>
      </c>
      <c r="J189" s="612" t="str">
        <f t="shared" si="518"/>
        <v/>
      </c>
      <c r="K189" s="612" t="str">
        <f t="shared" si="518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9">IF(T187="","",T187*T188)</f>
        <v/>
      </c>
      <c r="U189" s="612" t="str">
        <f t="shared" si="519"/>
        <v/>
      </c>
      <c r="V189" s="612" t="str">
        <f t="shared" si="519"/>
        <v/>
      </c>
      <c r="W189" s="612" t="str">
        <f t="shared" si="519"/>
        <v/>
      </c>
      <c r="X189" s="612" t="str">
        <f t="shared" si="519"/>
        <v/>
      </c>
      <c r="Y189" s="612" t="str">
        <f t="shared" si="519"/>
        <v/>
      </c>
      <c r="Z189" s="612" t="str">
        <f t="shared" si="519"/>
        <v/>
      </c>
      <c r="AA189" s="612" t="str">
        <f t="shared" si="519"/>
        <v/>
      </c>
      <c r="AB189" s="612" t="str">
        <f t="shared" si="519"/>
        <v/>
      </c>
      <c r="AC189" s="612" t="str">
        <f t="shared" si="519"/>
        <v/>
      </c>
      <c r="AD189" s="612" t="str">
        <f t="shared" si="519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20">IF(AL187="","",AL187*AL188)</f>
        <v/>
      </c>
      <c r="AM189" s="612" t="str">
        <f t="shared" si="520"/>
        <v/>
      </c>
      <c r="AN189" s="612" t="str">
        <f t="shared" si="520"/>
        <v/>
      </c>
      <c r="AO189" s="612" t="str">
        <f t="shared" si="520"/>
        <v/>
      </c>
      <c r="AP189" s="612" t="str">
        <f t="shared" si="520"/>
        <v/>
      </c>
      <c r="AQ189" s="612" t="str">
        <f t="shared" si="520"/>
        <v/>
      </c>
      <c r="AR189" s="612" t="str">
        <f t="shared" si="520"/>
        <v/>
      </c>
      <c r="AS189" s="612" t="str">
        <f t="shared" si="520"/>
        <v/>
      </c>
      <c r="AT189" s="612" t="str">
        <f t="shared" si="520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2"/>
        <v/>
      </c>
      <c r="CA189" s="602" t="str">
        <f t="shared" si="463"/>
        <v/>
      </c>
      <c r="CB189" s="602" t="str">
        <f t="shared" si="464"/>
        <v/>
      </c>
      <c r="CC189" s="602" t="str">
        <f t="shared" si="465"/>
        <v/>
      </c>
      <c r="CD189" s="1348" t="str">
        <f t="shared" si="415"/>
        <v/>
      </c>
      <c r="CE189" s="1349" t="str">
        <f t="shared" si="416"/>
        <v/>
      </c>
      <c r="CF189" s="1350" t="str">
        <f t="shared" si="417"/>
        <v/>
      </c>
      <c r="CG189" s="1350" t="str">
        <f t="shared" si="418"/>
        <v/>
      </c>
      <c r="CH189" s="1350" t="str">
        <f t="shared" si="419"/>
        <v/>
      </c>
      <c r="CI189" s="1350" t="str">
        <f t="shared" si="420"/>
        <v/>
      </c>
      <c r="CJ189" s="1350" t="str">
        <f t="shared" si="421"/>
        <v/>
      </c>
      <c r="CK189" s="1351" t="str">
        <f t="shared" si="422"/>
        <v/>
      </c>
      <c r="CL189" s="1351" t="str">
        <f t="shared" si="423"/>
        <v/>
      </c>
      <c r="CM189" s="1351" t="str">
        <f t="shared" si="424"/>
        <v/>
      </c>
      <c r="CN189" s="1350" t="str">
        <f t="shared" si="425"/>
        <v/>
      </c>
      <c r="CO189" s="1350" t="str">
        <f t="shared" si="426"/>
        <v/>
      </c>
      <c r="CP189" s="1350" t="str">
        <f t="shared" si="427"/>
        <v/>
      </c>
      <c r="CQ189" s="1350" t="str">
        <f t="shared" si="428"/>
        <v/>
      </c>
      <c r="CR189" s="1350" t="str">
        <f t="shared" si="429"/>
        <v/>
      </c>
      <c r="CS189" s="1349" t="str">
        <f t="shared" si="430"/>
        <v/>
      </c>
      <c r="CT189" s="1352" t="str">
        <f t="shared" si="431"/>
        <v/>
      </c>
      <c r="CU189" s="553" t="str">
        <f t="shared" si="432"/>
        <v/>
      </c>
      <c r="CV189" s="554" t="str">
        <f t="shared" si="433"/>
        <v/>
      </c>
      <c r="CW189" s="555" t="str">
        <f t="shared" si="434"/>
        <v/>
      </c>
      <c r="CX189" s="555" t="str">
        <f t="shared" si="435"/>
        <v/>
      </c>
      <c r="CY189" s="555" t="str">
        <f t="shared" si="436"/>
        <v/>
      </c>
      <c r="CZ189" s="555" t="str">
        <f t="shared" si="437"/>
        <v/>
      </c>
      <c r="DA189" s="555" t="str">
        <f t="shared" si="438"/>
        <v/>
      </c>
      <c r="DB189" s="556" t="str">
        <f t="shared" si="439"/>
        <v/>
      </c>
      <c r="DC189" s="556" t="str">
        <f t="shared" si="440"/>
        <v/>
      </c>
      <c r="DD189" s="556" t="str">
        <f t="shared" si="441"/>
        <v/>
      </c>
      <c r="DE189" s="555" t="str">
        <f t="shared" si="442"/>
        <v/>
      </c>
      <c r="DF189" s="555" t="str">
        <f t="shared" si="443"/>
        <v/>
      </c>
      <c r="DG189" s="555" t="str">
        <f t="shared" si="444"/>
        <v/>
      </c>
      <c r="DH189" s="555" t="str">
        <f t="shared" si="445"/>
        <v/>
      </c>
      <c r="DI189" s="555" t="str">
        <f t="shared" si="446"/>
        <v/>
      </c>
      <c r="DJ189" s="554" t="str">
        <f t="shared" si="447"/>
        <v/>
      </c>
      <c r="DK189" s="553" t="str">
        <f t="shared" si="448"/>
        <v/>
      </c>
      <c r="DL189" s="658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21">IF(SUM(B51)=0,"",(B175+B184+B187)/B51)</f>
        <v/>
      </c>
      <c r="C190" s="625" t="str">
        <f t="shared" si="521"/>
        <v/>
      </c>
      <c r="D190" s="625" t="str">
        <f t="shared" si="521"/>
        <v/>
      </c>
      <c r="E190" s="625" t="str">
        <f t="shared" si="521"/>
        <v/>
      </c>
      <c r="F190" s="625" t="str">
        <f t="shared" si="521"/>
        <v/>
      </c>
      <c r="G190" s="625" t="str">
        <f t="shared" si="521"/>
        <v/>
      </c>
      <c r="H190" s="625" t="str">
        <f t="shared" si="521"/>
        <v/>
      </c>
      <c r="I190" s="625" t="str">
        <f t="shared" si="521"/>
        <v/>
      </c>
      <c r="J190" s="625" t="str">
        <f t="shared" si="521"/>
        <v/>
      </c>
      <c r="K190" s="625" t="str">
        <f t="shared" si="521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2">IF(SUM(T51)=0,"",(T175+T184+T187)/T51)</f>
        <v/>
      </c>
      <c r="U190" s="625" t="str">
        <f t="shared" si="522"/>
        <v/>
      </c>
      <c r="V190" s="625" t="str">
        <f t="shared" si="522"/>
        <v/>
      </c>
      <c r="W190" s="625" t="str">
        <f t="shared" si="522"/>
        <v/>
      </c>
      <c r="X190" s="625" t="str">
        <f t="shared" si="522"/>
        <v/>
      </c>
      <c r="Y190" s="625" t="str">
        <f t="shared" si="522"/>
        <v/>
      </c>
      <c r="Z190" s="625" t="str">
        <f>IF(SUM(Z51)=0,"",(Z175+Z184+Z187)/Z51)</f>
        <v/>
      </c>
      <c r="AA190" s="625" t="str">
        <f t="shared" si="522"/>
        <v/>
      </c>
      <c r="AB190" s="625" t="str">
        <f t="shared" si="522"/>
        <v/>
      </c>
      <c r="AC190" s="625" t="str">
        <f t="shared" si="522"/>
        <v/>
      </c>
      <c r="AD190" s="625" t="str">
        <f t="shared" si="522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3">IF(SUM(AL51)=0,"",(AL175+AL184+AL187)/AL51)</f>
        <v/>
      </c>
      <c r="AM190" s="625" t="str">
        <f t="shared" si="523"/>
        <v/>
      </c>
      <c r="AN190" s="625" t="str">
        <f t="shared" si="523"/>
        <v/>
      </c>
      <c r="AO190" s="625" t="str">
        <f t="shared" si="523"/>
        <v/>
      </c>
      <c r="AP190" s="625" t="str">
        <f t="shared" si="523"/>
        <v/>
      </c>
      <c r="AQ190" s="625" t="str">
        <f t="shared" si="523"/>
        <v/>
      </c>
      <c r="AR190" s="625" t="str">
        <f t="shared" si="523"/>
        <v/>
      </c>
      <c r="AS190" s="625" t="str">
        <f t="shared" si="523"/>
        <v/>
      </c>
      <c r="AT190" s="625" t="str">
        <f t="shared" si="523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2"/>
        <v/>
      </c>
      <c r="CA190" s="602" t="str">
        <f t="shared" si="463"/>
        <v/>
      </c>
      <c r="CB190" s="602" t="str">
        <f t="shared" si="464"/>
        <v/>
      </c>
      <c r="CC190" s="602" t="str">
        <f t="shared" si="465"/>
        <v/>
      </c>
      <c r="CD190" s="1353" t="str">
        <f t="shared" si="415"/>
        <v/>
      </c>
      <c r="CE190" s="1354" t="str">
        <f t="shared" si="416"/>
        <v/>
      </c>
      <c r="CF190" s="1355" t="str">
        <f t="shared" si="417"/>
        <v/>
      </c>
      <c r="CG190" s="1355" t="str">
        <f t="shared" si="418"/>
        <v/>
      </c>
      <c r="CH190" s="1355" t="str">
        <f t="shared" si="419"/>
        <v/>
      </c>
      <c r="CI190" s="1355" t="str">
        <f t="shared" si="420"/>
        <v/>
      </c>
      <c r="CJ190" s="1355" t="str">
        <f t="shared" si="421"/>
        <v/>
      </c>
      <c r="CK190" s="1356" t="str">
        <f t="shared" si="422"/>
        <v/>
      </c>
      <c r="CL190" s="1356" t="str">
        <f t="shared" si="423"/>
        <v/>
      </c>
      <c r="CM190" s="1356" t="str">
        <f t="shared" si="424"/>
        <v/>
      </c>
      <c r="CN190" s="1355" t="str">
        <f t="shared" si="425"/>
        <v/>
      </c>
      <c r="CO190" s="1355" t="str">
        <f t="shared" si="426"/>
        <v/>
      </c>
      <c r="CP190" s="1355" t="str">
        <f t="shared" si="427"/>
        <v/>
      </c>
      <c r="CQ190" s="1355" t="str">
        <f t="shared" si="428"/>
        <v/>
      </c>
      <c r="CR190" s="1355" t="str">
        <f t="shared" si="429"/>
        <v/>
      </c>
      <c r="CS190" s="1354" t="str">
        <f t="shared" si="430"/>
        <v/>
      </c>
      <c r="CT190" s="1385" t="str">
        <f t="shared" si="431"/>
        <v/>
      </c>
      <c r="CU190" s="541" t="str">
        <f t="shared" si="432"/>
        <v/>
      </c>
      <c r="CV190" s="542" t="str">
        <f t="shared" si="433"/>
        <v/>
      </c>
      <c r="CW190" s="543" t="str">
        <f t="shared" si="434"/>
        <v/>
      </c>
      <c r="CX190" s="543" t="str">
        <f t="shared" si="435"/>
        <v/>
      </c>
      <c r="CY190" s="543" t="str">
        <f t="shared" si="436"/>
        <v/>
      </c>
      <c r="CZ190" s="543" t="str">
        <f t="shared" si="437"/>
        <v/>
      </c>
      <c r="DA190" s="543" t="str">
        <f t="shared" si="438"/>
        <v/>
      </c>
      <c r="DB190" s="544" t="str">
        <f t="shared" si="439"/>
        <v/>
      </c>
      <c r="DC190" s="544" t="str">
        <f t="shared" si="440"/>
        <v/>
      </c>
      <c r="DD190" s="544" t="str">
        <f t="shared" si="441"/>
        <v/>
      </c>
      <c r="DE190" s="543" t="str">
        <f t="shared" si="442"/>
        <v/>
      </c>
      <c r="DF190" s="543" t="str">
        <f t="shared" si="443"/>
        <v/>
      </c>
      <c r="DG190" s="543" t="str">
        <f t="shared" si="444"/>
        <v/>
      </c>
      <c r="DH190" s="543" t="str">
        <f t="shared" si="445"/>
        <v/>
      </c>
      <c r="DI190" s="543" t="str">
        <f t="shared" si="446"/>
        <v/>
      </c>
      <c r="DJ190" s="542" t="str">
        <f t="shared" si="447"/>
        <v/>
      </c>
      <c r="DK190" s="541" t="str">
        <f t="shared" si="448"/>
        <v/>
      </c>
      <c r="DL190" s="658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2"/>
        <v/>
      </c>
      <c r="CA191" s="602" t="str">
        <f t="shared" si="463"/>
        <v/>
      </c>
      <c r="CB191" s="602" t="str">
        <f t="shared" si="464"/>
        <v/>
      </c>
      <c r="CC191" s="602" t="str">
        <f t="shared" si="465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2"/>
        <v/>
      </c>
      <c r="CV191" s="554" t="str">
        <f t="shared" si="433"/>
        <v/>
      </c>
      <c r="CW191" s="555" t="str">
        <f t="shared" si="434"/>
        <v/>
      </c>
      <c r="CX191" s="555" t="str">
        <f t="shared" si="435"/>
        <v/>
      </c>
      <c r="CY191" s="555" t="str">
        <f t="shared" si="436"/>
        <v/>
      </c>
      <c r="CZ191" s="555" t="str">
        <f t="shared" si="437"/>
        <v/>
      </c>
      <c r="DA191" s="555" t="str">
        <f t="shared" si="438"/>
        <v/>
      </c>
      <c r="DB191" s="556" t="str">
        <f t="shared" si="439"/>
        <v/>
      </c>
      <c r="DC191" s="556" t="str">
        <f t="shared" si="440"/>
        <v/>
      </c>
      <c r="DD191" s="556" t="str">
        <f t="shared" si="441"/>
        <v/>
      </c>
      <c r="DE191" s="555" t="str">
        <f t="shared" si="442"/>
        <v/>
      </c>
      <c r="DF191" s="555" t="str">
        <f t="shared" si="443"/>
        <v/>
      </c>
      <c r="DG191" s="555" t="str">
        <f t="shared" si="444"/>
        <v/>
      </c>
      <c r="DH191" s="555" t="str">
        <f t="shared" si="445"/>
        <v/>
      </c>
      <c r="DI191" s="555" t="str">
        <f t="shared" si="446"/>
        <v/>
      </c>
      <c r="DJ191" s="554" t="str">
        <f t="shared" si="447"/>
        <v/>
      </c>
      <c r="DK191" s="553" t="str">
        <f t="shared" si="448"/>
        <v/>
      </c>
      <c r="DL191" s="658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2"/>
        <v/>
      </c>
      <c r="CA192" s="602" t="str">
        <f t="shared" si="463"/>
        <v/>
      </c>
      <c r="CB192" s="602" t="str">
        <f t="shared" si="464"/>
        <v/>
      </c>
      <c r="CC192" s="602" t="str">
        <f t="shared" si="465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3" t="str">
        <f t="shared" si="432"/>
        <v/>
      </c>
      <c r="CV192" s="554" t="str">
        <f t="shared" si="433"/>
        <v/>
      </c>
      <c r="CW192" s="555" t="str">
        <f t="shared" si="434"/>
        <v/>
      </c>
      <c r="CX192" s="555" t="str">
        <f t="shared" si="435"/>
        <v/>
      </c>
      <c r="CY192" s="555" t="str">
        <f t="shared" si="436"/>
        <v/>
      </c>
      <c r="CZ192" s="555" t="str">
        <f t="shared" si="437"/>
        <v/>
      </c>
      <c r="DA192" s="555" t="str">
        <f t="shared" si="438"/>
        <v/>
      </c>
      <c r="DB192" s="556" t="str">
        <f t="shared" si="439"/>
        <v/>
      </c>
      <c r="DC192" s="556" t="str">
        <f t="shared" si="440"/>
        <v/>
      </c>
      <c r="DD192" s="556" t="str">
        <f t="shared" si="441"/>
        <v/>
      </c>
      <c r="DE192" s="555" t="str">
        <f t="shared" si="442"/>
        <v/>
      </c>
      <c r="DF192" s="555" t="str">
        <f t="shared" si="443"/>
        <v/>
      </c>
      <c r="DG192" s="555" t="str">
        <f t="shared" si="444"/>
        <v/>
      </c>
      <c r="DH192" s="555" t="str">
        <f t="shared" si="445"/>
        <v/>
      </c>
      <c r="DI192" s="555" t="str">
        <f t="shared" si="446"/>
        <v/>
      </c>
      <c r="DJ192" s="554" t="str">
        <f t="shared" si="447"/>
        <v/>
      </c>
      <c r="DK192" s="553" t="str">
        <f t="shared" si="448"/>
        <v/>
      </c>
      <c r="DL192" s="658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2"/>
        <v/>
      </c>
      <c r="CA193" s="602" t="str">
        <f t="shared" si="463"/>
        <v/>
      </c>
      <c r="CB193" s="602" t="str">
        <f t="shared" si="464"/>
        <v/>
      </c>
      <c r="CC193" s="602" t="str">
        <f t="shared" si="465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3" t="str">
        <f t="shared" si="432"/>
        <v/>
      </c>
      <c r="CV193" s="554" t="str">
        <f t="shared" si="433"/>
        <v/>
      </c>
      <c r="CW193" s="555" t="str">
        <f t="shared" si="434"/>
        <v/>
      </c>
      <c r="CX193" s="555" t="str">
        <f t="shared" si="435"/>
        <v/>
      </c>
      <c r="CY193" s="555" t="str">
        <f t="shared" si="436"/>
        <v/>
      </c>
      <c r="CZ193" s="555" t="str">
        <f t="shared" si="437"/>
        <v/>
      </c>
      <c r="DA193" s="555" t="str">
        <f t="shared" si="438"/>
        <v/>
      </c>
      <c r="DB193" s="556" t="str">
        <f t="shared" si="439"/>
        <v/>
      </c>
      <c r="DC193" s="556" t="str">
        <f t="shared" si="440"/>
        <v/>
      </c>
      <c r="DD193" s="556" t="str">
        <f t="shared" si="441"/>
        <v/>
      </c>
      <c r="DE193" s="555" t="str">
        <f t="shared" si="442"/>
        <v/>
      </c>
      <c r="DF193" s="555" t="str">
        <f t="shared" si="443"/>
        <v/>
      </c>
      <c r="DG193" s="555" t="str">
        <f t="shared" si="444"/>
        <v/>
      </c>
      <c r="DH193" s="555" t="str">
        <f t="shared" si="445"/>
        <v/>
      </c>
      <c r="DI193" s="555" t="str">
        <f t="shared" si="446"/>
        <v/>
      </c>
      <c r="DJ193" s="554" t="str">
        <f t="shared" si="447"/>
        <v/>
      </c>
      <c r="DK193" s="553" t="str">
        <f t="shared" si="448"/>
        <v/>
      </c>
      <c r="DL193" s="658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6">IF(D191="","",D191*(D193-D192))</f>
        <v/>
      </c>
      <c r="E194" s="612" t="str">
        <f t="shared" si="526"/>
        <v/>
      </c>
      <c r="F194" s="612" t="str">
        <f t="shared" si="526"/>
        <v/>
      </c>
      <c r="G194" s="612" t="str">
        <f t="shared" si="526"/>
        <v/>
      </c>
      <c r="H194" s="612" t="str">
        <f t="shared" si="526"/>
        <v/>
      </c>
      <c r="I194" s="612" t="str">
        <f t="shared" si="526"/>
        <v/>
      </c>
      <c r="J194" s="612" t="str">
        <f t="shared" si="526"/>
        <v/>
      </c>
      <c r="K194" s="612" t="str">
        <f t="shared" si="526"/>
        <v/>
      </c>
      <c r="L194" s="612" t="str">
        <f t="shared" si="526"/>
        <v/>
      </c>
      <c r="M194" s="612" t="str">
        <f t="shared" si="526"/>
        <v/>
      </c>
      <c r="N194" s="612" t="str">
        <f t="shared" si="526"/>
        <v/>
      </c>
      <c r="O194" s="612" t="str">
        <f t="shared" si="526"/>
        <v/>
      </c>
      <c r="P194" s="612" t="str">
        <f t="shared" si="526"/>
        <v/>
      </c>
      <c r="Q194" s="612" t="str">
        <f t="shared" si="526"/>
        <v/>
      </c>
      <c r="R194" s="612" t="str">
        <f t="shared" si="526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7">IF(V191="","",V191*(V193-V192))</f>
        <v/>
      </c>
      <c r="W194" s="612" t="str">
        <f t="shared" ref="W194" si="528">IF(W191="","",W191*(W193-W192))</f>
        <v/>
      </c>
      <c r="X194" s="612" t="str">
        <f t="shared" ref="X194" si="529">IF(X191="","",X191*(X193-X192))</f>
        <v/>
      </c>
      <c r="Y194" s="612" t="str">
        <f t="shared" ref="Y194" si="530">IF(Y191="","",Y191*(Y193-Y192))</f>
        <v/>
      </c>
      <c r="Z194" s="612" t="str">
        <f t="shared" ref="Z194" si="531">IF(Z191="","",Z191*(Z193-Z192))</f>
        <v/>
      </c>
      <c r="AA194" s="612" t="str">
        <f t="shared" ref="AA194" si="532">IF(AA191="","",AA191*(AA193-AA192))</f>
        <v/>
      </c>
      <c r="AB194" s="612" t="str">
        <f t="shared" ref="AB194" si="533">IF(AB191="","",AB191*(AB193-AB192))</f>
        <v/>
      </c>
      <c r="AC194" s="612" t="str">
        <f t="shared" ref="AC194" si="534">IF(AC191="","",AC191*(AC193-AC192))</f>
        <v/>
      </c>
      <c r="AD194" s="612" t="str">
        <f t="shared" ref="AD194" si="535">IF(AD191="","",AD191*(AD193-AD192))</f>
        <v/>
      </c>
      <c r="AE194" s="612" t="str">
        <f t="shared" ref="AE194" si="536">IF(AE191="","",AE191*(AE193-AE192))</f>
        <v/>
      </c>
      <c r="AF194" s="612" t="str">
        <f t="shared" ref="AF194" si="537">IF(AF191="","",AF191*(AF193-AF192))</f>
        <v/>
      </c>
      <c r="AG194" s="612" t="str">
        <f t="shared" ref="AG194" si="538">IF(AG191="","",AG191*(AG193-AG192))</f>
        <v/>
      </c>
      <c r="AH194" s="612" t="str">
        <f t="shared" ref="AH194" si="539">IF(AH191="","",AH191*(AH193-AH192))</f>
        <v/>
      </c>
      <c r="AI194" s="612" t="str">
        <f t="shared" ref="AI194" si="540">IF(AI191="","",AI191*(AI193-AI192))</f>
        <v/>
      </c>
      <c r="AJ194" s="612" t="str">
        <f t="shared" ref="AJ194" si="541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2">IF(AN191="","",AN191*(AN193-AN192))</f>
        <v/>
      </c>
      <c r="AO194" s="612" t="str">
        <f t="shared" ref="AO194" si="543">IF(AO191="","",AO191*(AO193-AO192))</f>
        <v/>
      </c>
      <c r="AP194" s="612" t="str">
        <f t="shared" ref="AP194" si="544">IF(AP191="","",AP191*(AP193-AP192))</f>
        <v/>
      </c>
      <c r="AQ194" s="612" t="str">
        <f t="shared" ref="AQ194" si="545">IF(AQ191="","",AQ191*(AQ193-AQ192))</f>
        <v/>
      </c>
      <c r="AR194" s="612" t="str">
        <f t="shared" ref="AR194" si="546">IF(AR191="","",AR191*(AR193-AR192))</f>
        <v/>
      </c>
      <c r="AS194" s="612" t="str">
        <f t="shared" ref="AS194" si="547">IF(AS191="","",AS191*(AS193-AS192))</f>
        <v/>
      </c>
      <c r="AT194" s="612" t="str">
        <f t="shared" ref="AT194" si="548">IF(AT191="","",AT191*(AT193-AT192))</f>
        <v/>
      </c>
      <c r="AU194" s="612" t="str">
        <f t="shared" ref="AU194" si="549">IF(AU191="","",AU191*(AU193-AU192))</f>
        <v/>
      </c>
      <c r="AV194" s="612" t="str">
        <f t="shared" ref="AV194" si="550">IF(AV191="","",AV191*(AV193-AV192))</f>
        <v/>
      </c>
      <c r="AW194" s="612" t="str">
        <f t="shared" ref="AW194" si="551">IF(AW191="","",AW191*(AW193-AW192))</f>
        <v/>
      </c>
      <c r="AX194" s="612" t="str">
        <f t="shared" ref="AX194" si="552">IF(AX191="","",AX191*(AX193-AX192))</f>
        <v/>
      </c>
      <c r="AY194" s="612" t="str">
        <f t="shared" ref="AY194" si="553">IF(AY191="","",AY191*(AY193-AY192))</f>
        <v/>
      </c>
      <c r="AZ194" s="612" t="str">
        <f t="shared" ref="AZ194" si="554">IF(AZ191="","",AZ191*(AZ193-AZ192))</f>
        <v/>
      </c>
      <c r="BA194" s="612" t="str">
        <f t="shared" ref="BA194" si="555">IF(BA191="","",BA191*(BA193-BA192))</f>
        <v/>
      </c>
      <c r="BB194" s="612" t="str">
        <f t="shared" ref="BB194" si="556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7">IF(BF191="","",BF191*(BF193-BF192))</f>
        <v/>
      </c>
      <c r="BG194" s="612" t="str">
        <f t="shared" ref="BG194" si="558">IF(BG191="","",BG191*(BG193-BG192))</f>
        <v/>
      </c>
      <c r="BH194" s="612" t="str">
        <f t="shared" ref="BH194" si="559">IF(BH191="","",BH191*(BH193-BH192))</f>
        <v/>
      </c>
      <c r="BI194" s="612" t="str">
        <f t="shared" ref="BI194" si="560">IF(BI191="","",BI191*(BI193-BI192))</f>
        <v/>
      </c>
      <c r="BJ194" s="612" t="str">
        <f t="shared" ref="BJ194" si="561">IF(BJ191="","",BJ191*(BJ193-BJ192))</f>
        <v/>
      </c>
      <c r="BK194" s="612" t="str">
        <f t="shared" ref="BK194" si="562">IF(BK191="","",BK191*(BK193-BK192))</f>
        <v/>
      </c>
      <c r="BL194" s="612" t="str">
        <f t="shared" ref="BL194" si="563">IF(BL191="","",BL191*(BL193-BL192))</f>
        <v/>
      </c>
      <c r="BM194" s="612" t="str">
        <f t="shared" ref="BM194" si="564">IF(BM191="","",BM191*(BM193-BM192))</f>
        <v/>
      </c>
      <c r="BN194" s="612" t="str">
        <f t="shared" ref="BN194" si="565">IF(BN191="","",BN191*(BN193-BN192))</f>
        <v/>
      </c>
      <c r="BO194" s="612" t="str">
        <f t="shared" ref="BO194" si="566">IF(BO191="","",BO191*(BO193-BO192))</f>
        <v/>
      </c>
      <c r="BP194" s="612" t="str">
        <f t="shared" ref="BP194" si="567">IF(BP191="","",BP191*(BP193-BP192))</f>
        <v/>
      </c>
      <c r="BQ194" s="612" t="str">
        <f t="shared" ref="BQ194" si="568">IF(BQ191="","",BQ191*(BQ193-BQ192))</f>
        <v/>
      </c>
      <c r="BR194" s="612" t="str">
        <f t="shared" ref="BR194" si="569">IF(BR191="","",BR191*(BR193-BR192))</f>
        <v/>
      </c>
      <c r="BS194" s="612" t="str">
        <f t="shared" ref="BS194" si="570">IF(BS191="","",BS191*(BS193-BS192))</f>
        <v/>
      </c>
      <c r="BT194" s="612" t="str">
        <f t="shared" ref="BT194" si="571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2"/>
        <v/>
      </c>
      <c r="CA194" s="602" t="str">
        <f t="shared" si="463"/>
        <v/>
      </c>
      <c r="CB194" s="602" t="str">
        <f t="shared" si="464"/>
        <v/>
      </c>
      <c r="CC194" s="602" t="str">
        <f t="shared" si="465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3" t="str">
        <f t="shared" si="432"/>
        <v/>
      </c>
      <c r="CV194" s="554" t="str">
        <f t="shared" si="433"/>
        <v/>
      </c>
      <c r="CW194" s="555" t="str">
        <f t="shared" si="434"/>
        <v/>
      </c>
      <c r="CX194" s="555" t="str">
        <f t="shared" si="435"/>
        <v/>
      </c>
      <c r="CY194" s="555" t="str">
        <f t="shared" si="436"/>
        <v/>
      </c>
      <c r="CZ194" s="555" t="str">
        <f t="shared" si="437"/>
        <v/>
      </c>
      <c r="DA194" s="555" t="str">
        <f t="shared" si="438"/>
        <v/>
      </c>
      <c r="DB194" s="556" t="str">
        <f t="shared" si="439"/>
        <v/>
      </c>
      <c r="DC194" s="556" t="str">
        <f t="shared" si="440"/>
        <v/>
      </c>
      <c r="DD194" s="556" t="str">
        <f t="shared" si="441"/>
        <v/>
      </c>
      <c r="DE194" s="555" t="str">
        <f t="shared" si="442"/>
        <v/>
      </c>
      <c r="DF194" s="555" t="str">
        <f t="shared" si="443"/>
        <v/>
      </c>
      <c r="DG194" s="555" t="str">
        <f t="shared" si="444"/>
        <v/>
      </c>
      <c r="DH194" s="555" t="str">
        <f t="shared" si="445"/>
        <v/>
      </c>
      <c r="DI194" s="555" t="str">
        <f t="shared" si="446"/>
        <v/>
      </c>
      <c r="DJ194" s="554" t="str">
        <f t="shared" si="447"/>
        <v/>
      </c>
      <c r="DK194" s="553" t="str">
        <f t="shared" si="448"/>
        <v/>
      </c>
      <c r="DL194" s="658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2"/>
        <v/>
      </c>
      <c r="CA195" s="602" t="str">
        <f t="shared" si="463"/>
        <v/>
      </c>
      <c r="CB195" s="602" t="str">
        <f t="shared" si="464"/>
        <v/>
      </c>
      <c r="CC195" s="602" t="str">
        <f t="shared" si="465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3" t="str">
        <f t="shared" si="432"/>
        <v/>
      </c>
      <c r="CV195" s="554" t="str">
        <f t="shared" si="433"/>
        <v/>
      </c>
      <c r="CW195" s="555" t="str">
        <f t="shared" si="434"/>
        <v/>
      </c>
      <c r="CX195" s="555" t="str">
        <f t="shared" si="435"/>
        <v/>
      </c>
      <c r="CY195" s="555" t="str">
        <f t="shared" si="436"/>
        <v/>
      </c>
      <c r="CZ195" s="555" t="str">
        <f t="shared" si="437"/>
        <v/>
      </c>
      <c r="DA195" s="555" t="str">
        <f t="shared" si="438"/>
        <v/>
      </c>
      <c r="DB195" s="556" t="str">
        <f t="shared" si="439"/>
        <v/>
      </c>
      <c r="DC195" s="556" t="str">
        <f t="shared" si="440"/>
        <v/>
      </c>
      <c r="DD195" s="556" t="str">
        <f t="shared" si="441"/>
        <v/>
      </c>
      <c r="DE195" s="555" t="str">
        <f t="shared" si="442"/>
        <v/>
      </c>
      <c r="DF195" s="555" t="str">
        <f t="shared" si="443"/>
        <v/>
      </c>
      <c r="DG195" s="555" t="str">
        <f t="shared" si="444"/>
        <v/>
      </c>
      <c r="DH195" s="555" t="str">
        <f t="shared" si="445"/>
        <v/>
      </c>
      <c r="DI195" s="555" t="str">
        <f t="shared" si="446"/>
        <v/>
      </c>
      <c r="DJ195" s="554" t="str">
        <f t="shared" si="447"/>
        <v/>
      </c>
      <c r="DK195" s="553" t="str">
        <f t="shared" si="448"/>
        <v/>
      </c>
      <c r="DL195" s="658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2"/>
        <v/>
      </c>
      <c r="CA196" s="602" t="str">
        <f t="shared" si="463"/>
        <v/>
      </c>
      <c r="CB196" s="602" t="str">
        <f t="shared" si="464"/>
        <v/>
      </c>
      <c r="CC196" s="602" t="str">
        <f t="shared" si="465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3" t="str">
        <f t="shared" si="432"/>
        <v/>
      </c>
      <c r="CV196" s="554" t="str">
        <f t="shared" si="433"/>
        <v/>
      </c>
      <c r="CW196" s="555" t="str">
        <f t="shared" si="434"/>
        <v/>
      </c>
      <c r="CX196" s="555" t="str">
        <f t="shared" si="435"/>
        <v/>
      </c>
      <c r="CY196" s="555" t="str">
        <f t="shared" si="436"/>
        <v/>
      </c>
      <c r="CZ196" s="555" t="str">
        <f t="shared" si="437"/>
        <v/>
      </c>
      <c r="DA196" s="555" t="str">
        <f t="shared" si="438"/>
        <v/>
      </c>
      <c r="DB196" s="556" t="str">
        <f t="shared" si="439"/>
        <v/>
      </c>
      <c r="DC196" s="556" t="str">
        <f t="shared" si="440"/>
        <v/>
      </c>
      <c r="DD196" s="556" t="str">
        <f t="shared" si="441"/>
        <v/>
      </c>
      <c r="DE196" s="555" t="str">
        <f t="shared" si="442"/>
        <v/>
      </c>
      <c r="DF196" s="555" t="str">
        <f t="shared" si="443"/>
        <v/>
      </c>
      <c r="DG196" s="555" t="str">
        <f t="shared" si="444"/>
        <v/>
      </c>
      <c r="DH196" s="555" t="str">
        <f t="shared" si="445"/>
        <v/>
      </c>
      <c r="DI196" s="555" t="str">
        <f t="shared" si="446"/>
        <v/>
      </c>
      <c r="DJ196" s="554" t="str">
        <f t="shared" si="447"/>
        <v/>
      </c>
      <c r="DK196" s="553" t="str">
        <f t="shared" si="448"/>
        <v/>
      </c>
      <c r="DL196" s="658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2">IF(D195="","",D195*D196)</f>
        <v/>
      </c>
      <c r="E197" s="612" t="str">
        <f t="shared" si="572"/>
        <v/>
      </c>
      <c r="F197" s="612" t="str">
        <f t="shared" si="572"/>
        <v/>
      </c>
      <c r="G197" s="612" t="str">
        <f t="shared" si="572"/>
        <v/>
      </c>
      <c r="H197" s="612" t="str">
        <f t="shared" si="572"/>
        <v/>
      </c>
      <c r="I197" s="612" t="str">
        <f t="shared" si="572"/>
        <v/>
      </c>
      <c r="J197" s="612" t="str">
        <f t="shared" si="572"/>
        <v/>
      </c>
      <c r="K197" s="612" t="str">
        <f t="shared" si="572"/>
        <v/>
      </c>
      <c r="L197" s="612" t="str">
        <f t="shared" si="572"/>
        <v/>
      </c>
      <c r="M197" s="612" t="str">
        <f t="shared" si="572"/>
        <v/>
      </c>
      <c r="N197" s="612" t="str">
        <f t="shared" si="572"/>
        <v/>
      </c>
      <c r="O197" s="612" t="str">
        <f t="shared" si="572"/>
        <v/>
      </c>
      <c r="P197" s="612" t="str">
        <f t="shared" si="572"/>
        <v/>
      </c>
      <c r="Q197" s="612" t="str">
        <f t="shared" si="572"/>
        <v/>
      </c>
      <c r="R197" s="612" t="str">
        <f t="shared" si="572"/>
        <v/>
      </c>
      <c r="S197" s="652"/>
      <c r="T197" s="612" t="str">
        <f t="shared" ref="T197" si="573">IF(T195="","",T195*T196)</f>
        <v/>
      </c>
      <c r="U197" s="612" t="str">
        <f t="shared" ref="U197:AJ197" si="574">IF(U195="","",U195*U196)</f>
        <v/>
      </c>
      <c r="V197" s="612" t="str">
        <f t="shared" si="574"/>
        <v/>
      </c>
      <c r="W197" s="612" t="str">
        <f t="shared" si="574"/>
        <v/>
      </c>
      <c r="X197" s="612" t="str">
        <f t="shared" si="574"/>
        <v/>
      </c>
      <c r="Y197" s="612" t="str">
        <f t="shared" si="574"/>
        <v/>
      </c>
      <c r="Z197" s="612" t="str">
        <f t="shared" si="574"/>
        <v/>
      </c>
      <c r="AA197" s="612" t="str">
        <f t="shared" si="574"/>
        <v/>
      </c>
      <c r="AB197" s="612" t="str">
        <f t="shared" si="574"/>
        <v/>
      </c>
      <c r="AC197" s="612" t="str">
        <f t="shared" si="574"/>
        <v/>
      </c>
      <c r="AD197" s="612" t="str">
        <f t="shared" si="574"/>
        <v/>
      </c>
      <c r="AE197" s="612" t="str">
        <f t="shared" si="574"/>
        <v/>
      </c>
      <c r="AF197" s="612" t="str">
        <f t="shared" si="574"/>
        <v/>
      </c>
      <c r="AG197" s="612" t="str">
        <f t="shared" si="574"/>
        <v/>
      </c>
      <c r="AH197" s="612" t="str">
        <f t="shared" si="574"/>
        <v/>
      </c>
      <c r="AI197" s="612" t="str">
        <f t="shared" si="574"/>
        <v/>
      </c>
      <c r="AJ197" s="612" t="str">
        <f t="shared" si="574"/>
        <v/>
      </c>
      <c r="AK197" s="652"/>
      <c r="AL197" s="612" t="str">
        <f t="shared" ref="AL197" si="575">IF(AL195="","",AL195*AL196)</f>
        <v/>
      </c>
      <c r="AM197" s="612" t="str">
        <f t="shared" ref="AM197:BB197" si="576">IF(AM195="","",AM195*AM196)</f>
        <v/>
      </c>
      <c r="AN197" s="612" t="str">
        <f t="shared" si="576"/>
        <v/>
      </c>
      <c r="AO197" s="612" t="str">
        <f t="shared" si="576"/>
        <v/>
      </c>
      <c r="AP197" s="612" t="str">
        <f t="shared" si="576"/>
        <v/>
      </c>
      <c r="AQ197" s="612" t="str">
        <f t="shared" si="576"/>
        <v/>
      </c>
      <c r="AR197" s="612" t="str">
        <f t="shared" si="576"/>
        <v/>
      </c>
      <c r="AS197" s="612" t="str">
        <f t="shared" si="576"/>
        <v/>
      </c>
      <c r="AT197" s="612" t="str">
        <f t="shared" si="576"/>
        <v/>
      </c>
      <c r="AU197" s="612" t="str">
        <f t="shared" si="576"/>
        <v/>
      </c>
      <c r="AV197" s="612" t="str">
        <f t="shared" si="576"/>
        <v/>
      </c>
      <c r="AW197" s="612" t="str">
        <f t="shared" si="576"/>
        <v/>
      </c>
      <c r="AX197" s="612" t="str">
        <f t="shared" si="576"/>
        <v/>
      </c>
      <c r="AY197" s="612" t="str">
        <f t="shared" si="576"/>
        <v/>
      </c>
      <c r="AZ197" s="612" t="str">
        <f t="shared" si="576"/>
        <v/>
      </c>
      <c r="BA197" s="612" t="str">
        <f t="shared" si="576"/>
        <v/>
      </c>
      <c r="BB197" s="612" t="str">
        <f t="shared" si="576"/>
        <v/>
      </c>
      <c r="BC197" s="652"/>
      <c r="BD197" s="612" t="str">
        <f t="shared" ref="BD197:BF197" si="577">IF(BD195="","",BD195*BD196)</f>
        <v/>
      </c>
      <c r="BE197" s="612" t="str">
        <f t="shared" si="577"/>
        <v/>
      </c>
      <c r="BF197" s="612" t="str">
        <f t="shared" si="577"/>
        <v/>
      </c>
      <c r="BG197" s="612" t="str">
        <f>IF(BG195="","",BG195*BG196)</f>
        <v/>
      </c>
      <c r="BH197" s="612" t="str">
        <f t="shared" ref="BH197" si="578">IF(BH195="","",BH195*BH196)</f>
        <v/>
      </c>
      <c r="BI197" s="612" t="str">
        <f t="shared" ref="BI197" si="579">IF(BI195="","",BI195*BI196)</f>
        <v/>
      </c>
      <c r="BJ197" s="612" t="str">
        <f t="shared" ref="BJ197:BK197" si="580">IF(BJ195="","",BJ195*BJ196)</f>
        <v/>
      </c>
      <c r="BK197" s="612" t="str">
        <f t="shared" si="580"/>
        <v/>
      </c>
      <c r="BL197" s="612" t="str">
        <f t="shared" ref="BL197" si="581">IF(BL195="","",BL195*BL196)</f>
        <v/>
      </c>
      <c r="BM197" s="612" t="str">
        <f t="shared" ref="BM197" si="582">IF(BM195="","",BM195*BM196)</f>
        <v/>
      </c>
      <c r="BN197" s="612" t="str">
        <f t="shared" ref="BN197:BO197" si="583">IF(BN195="","",BN195*BN196)</f>
        <v/>
      </c>
      <c r="BO197" s="612" t="str">
        <f t="shared" si="583"/>
        <v/>
      </c>
      <c r="BP197" s="612" t="str">
        <f t="shared" ref="BP197" si="584">IF(BP195="","",BP195*BP196)</f>
        <v/>
      </c>
      <c r="BQ197" s="612" t="str">
        <f t="shared" ref="BQ197" si="585">IF(BQ195="","",BQ195*BQ196)</f>
        <v/>
      </c>
      <c r="BR197" s="612" t="str">
        <f t="shared" ref="BR197:BS197" si="586">IF(BR195="","",BR195*BR196)</f>
        <v/>
      </c>
      <c r="BS197" s="612" t="str">
        <f t="shared" si="586"/>
        <v/>
      </c>
      <c r="BT197" s="612" t="str">
        <f t="shared" ref="BT197" si="587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2"/>
        <v/>
      </c>
      <c r="CA197" s="602" t="str">
        <f t="shared" si="463"/>
        <v/>
      </c>
      <c r="CB197" s="602" t="str">
        <f t="shared" si="464"/>
        <v/>
      </c>
      <c r="CC197" s="602" t="str">
        <f t="shared" si="465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3" t="str">
        <f t="shared" si="432"/>
        <v/>
      </c>
      <c r="CV197" s="554" t="str">
        <f t="shared" si="433"/>
        <v/>
      </c>
      <c r="CW197" s="555" t="str">
        <f t="shared" si="434"/>
        <v/>
      </c>
      <c r="CX197" s="555" t="str">
        <f t="shared" si="435"/>
        <v/>
      </c>
      <c r="CY197" s="555" t="str">
        <f t="shared" si="436"/>
        <v/>
      </c>
      <c r="CZ197" s="555" t="str">
        <f t="shared" si="437"/>
        <v/>
      </c>
      <c r="DA197" s="555" t="str">
        <f t="shared" si="438"/>
        <v/>
      </c>
      <c r="DB197" s="556" t="str">
        <f t="shared" si="439"/>
        <v/>
      </c>
      <c r="DC197" s="556" t="str">
        <f t="shared" si="440"/>
        <v/>
      </c>
      <c r="DD197" s="556" t="str">
        <f t="shared" si="441"/>
        <v/>
      </c>
      <c r="DE197" s="555" t="str">
        <f t="shared" si="442"/>
        <v/>
      </c>
      <c r="DF197" s="555" t="str">
        <f t="shared" si="443"/>
        <v/>
      </c>
      <c r="DG197" s="555" t="str">
        <f t="shared" si="444"/>
        <v/>
      </c>
      <c r="DH197" s="555" t="str">
        <f t="shared" si="445"/>
        <v/>
      </c>
      <c r="DI197" s="555" t="str">
        <f t="shared" si="446"/>
        <v/>
      </c>
      <c r="DJ197" s="554" t="str">
        <f t="shared" si="447"/>
        <v/>
      </c>
      <c r="DK197" s="553" t="str">
        <f t="shared" si="448"/>
        <v/>
      </c>
      <c r="DL197" s="658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2</v>
      </c>
      <c r="BG198" s="612">
        <f>SUM(WB!BV97,-BG195)</f>
        <v>2</v>
      </c>
      <c r="BH198" s="612">
        <f>SUM(WB!BW97,-BH195)</f>
        <v>2</v>
      </c>
      <c r="BI198" s="612">
        <f>SUM(WB!BX97,-BI195)</f>
        <v>2</v>
      </c>
      <c r="BJ198" s="612">
        <f>SUM(WB!BY97,-BJ195)</f>
        <v>2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2</v>
      </c>
      <c r="BZ198" s="602">
        <f t="shared" si="462"/>
        <v>0</v>
      </c>
      <c r="CA198" s="602">
        <f t="shared" si="463"/>
        <v>0</v>
      </c>
      <c r="CB198" s="602">
        <f t="shared" si="464"/>
        <v>0.46666666666666667</v>
      </c>
      <c r="CC198" s="602">
        <f t="shared" si="465"/>
        <v>1.0666666666666667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0</v>
      </c>
      <c r="CM198" s="1351">
        <f t="shared" si="524"/>
        <v>0</v>
      </c>
      <c r="CN198" s="1350">
        <f t="shared" si="524"/>
        <v>0</v>
      </c>
      <c r="CO198" s="1350">
        <f t="shared" si="524"/>
        <v>0</v>
      </c>
      <c r="CP198" s="1350">
        <f t="shared" si="524"/>
        <v>0</v>
      </c>
      <c r="CQ198" s="1350">
        <f t="shared" si="524"/>
        <v>0</v>
      </c>
      <c r="CR198" s="1350">
        <f t="shared" si="524"/>
        <v>0</v>
      </c>
      <c r="CS198" s="1349">
        <f t="shared" si="524"/>
        <v>0</v>
      </c>
      <c r="CT198" s="1352">
        <f t="shared" si="525"/>
        <v>0</v>
      </c>
      <c r="CU198" s="553">
        <f t="shared" si="432"/>
        <v>0</v>
      </c>
      <c r="CV198" s="554">
        <f t="shared" si="433"/>
        <v>0</v>
      </c>
      <c r="CW198" s="555">
        <f t="shared" si="434"/>
        <v>0</v>
      </c>
      <c r="CX198" s="555">
        <f t="shared" si="435"/>
        <v>0</v>
      </c>
      <c r="CY198" s="555">
        <f t="shared" si="436"/>
        <v>0</v>
      </c>
      <c r="CZ198" s="555">
        <f t="shared" si="437"/>
        <v>0</v>
      </c>
      <c r="DA198" s="555">
        <f t="shared" si="438"/>
        <v>0</v>
      </c>
      <c r="DB198" s="556">
        <f t="shared" si="439"/>
        <v>0</v>
      </c>
      <c r="DC198" s="556">
        <f t="shared" si="440"/>
        <v>0</v>
      </c>
      <c r="DD198" s="556">
        <f t="shared" si="441"/>
        <v>0</v>
      </c>
      <c r="DE198" s="555">
        <f t="shared" si="442"/>
        <v>0</v>
      </c>
      <c r="DF198" s="555">
        <f t="shared" si="443"/>
        <v>0</v>
      </c>
      <c r="DG198" s="555">
        <f t="shared" si="444"/>
        <v>0</v>
      </c>
      <c r="DH198" s="555">
        <f t="shared" si="445"/>
        <v>0</v>
      </c>
      <c r="DI198" s="555">
        <f t="shared" si="446"/>
        <v>0</v>
      </c>
      <c r="DJ198" s="554">
        <f t="shared" si="447"/>
        <v>0</v>
      </c>
      <c r="DK198" s="553">
        <f t="shared" si="448"/>
        <v>0</v>
      </c>
      <c r="DL198" s="658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>
        <v>4000</v>
      </c>
      <c r="BY199" s="323">
        <v>3500</v>
      </c>
      <c r="BZ199" s="602" t="str">
        <f t="shared" si="462"/>
        <v/>
      </c>
      <c r="CA199" s="602" t="str">
        <f t="shared" si="463"/>
        <v/>
      </c>
      <c r="CB199" s="602">
        <f t="shared" si="464"/>
        <v>3875</v>
      </c>
      <c r="CC199" s="602">
        <f t="shared" si="465"/>
        <v>3420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 t="str">
        <f t="shared" si="524"/>
        <v/>
      </c>
      <c r="CJ199" s="1350" t="str">
        <f t="shared" si="524"/>
        <v/>
      </c>
      <c r="CK199" s="1351" t="str">
        <f t="shared" si="524"/>
        <v/>
      </c>
      <c r="CL199" s="1351" t="str">
        <f t="shared" si="524"/>
        <v/>
      </c>
      <c r="CM199" s="1351" t="str">
        <f t="shared" si="524"/>
        <v/>
      </c>
      <c r="CN199" s="1350" t="str">
        <f t="shared" si="524"/>
        <v/>
      </c>
      <c r="CO199" s="1350" t="str">
        <f t="shared" si="524"/>
        <v/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3" t="str">
        <f t="shared" si="432"/>
        <v/>
      </c>
      <c r="CV199" s="554" t="str">
        <f t="shared" si="433"/>
        <v/>
      </c>
      <c r="CW199" s="555" t="str">
        <f t="shared" si="434"/>
        <v/>
      </c>
      <c r="CX199" s="555" t="str">
        <f t="shared" si="435"/>
        <v/>
      </c>
      <c r="CY199" s="555" t="str">
        <f t="shared" si="436"/>
        <v/>
      </c>
      <c r="CZ199" s="555" t="str">
        <f t="shared" si="437"/>
        <v/>
      </c>
      <c r="DA199" s="555" t="str">
        <f t="shared" si="438"/>
        <v/>
      </c>
      <c r="DB199" s="556" t="str">
        <f t="shared" si="439"/>
        <v/>
      </c>
      <c r="DC199" s="556" t="str">
        <f t="shared" si="440"/>
        <v/>
      </c>
      <c r="DD199" s="556" t="str">
        <f t="shared" si="441"/>
        <v/>
      </c>
      <c r="DE199" s="555" t="str">
        <f t="shared" si="442"/>
        <v/>
      </c>
      <c r="DF199" s="555" t="str">
        <f t="shared" si="443"/>
        <v/>
      </c>
      <c r="DG199" s="555" t="str">
        <f t="shared" si="444"/>
        <v/>
      </c>
      <c r="DH199" s="555" t="str">
        <f t="shared" si="445"/>
        <v/>
      </c>
      <c r="DI199" s="555" t="str">
        <f t="shared" si="446"/>
        <v/>
      </c>
      <c r="DJ199" s="554" t="str">
        <f t="shared" si="447"/>
        <v/>
      </c>
      <c r="DK199" s="553" t="str">
        <f t="shared" si="448"/>
        <v/>
      </c>
      <c r="DL199" s="658">
        <f t="shared" si="449"/>
        <v>0</v>
      </c>
      <c r="DM199" s="106">
        <f t="shared" si="450"/>
        <v>0</v>
      </c>
      <c r="DN199" s="106">
        <f t="shared" si="451"/>
        <v>6</v>
      </c>
      <c r="DO199" s="106">
        <f t="shared" si="452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8">IF(D198="","",D198*D199)</f>
        <v>0</v>
      </c>
      <c r="E200" s="612">
        <f t="shared" si="588"/>
        <v>0</v>
      </c>
      <c r="F200" s="612">
        <f t="shared" si="588"/>
        <v>0</v>
      </c>
      <c r="G200" s="612">
        <f t="shared" si="588"/>
        <v>0</v>
      </c>
      <c r="H200" s="612">
        <f t="shared" si="588"/>
        <v>0</v>
      </c>
      <c r="I200" s="612">
        <f t="shared" si="588"/>
        <v>0</v>
      </c>
      <c r="J200" s="612">
        <f t="shared" si="588"/>
        <v>0</v>
      </c>
      <c r="K200" s="612">
        <f t="shared" si="588"/>
        <v>0</v>
      </c>
      <c r="L200" s="612">
        <f t="shared" si="588"/>
        <v>0</v>
      </c>
      <c r="M200" s="612">
        <f t="shared" si="588"/>
        <v>0</v>
      </c>
      <c r="N200" s="612">
        <f t="shared" si="588"/>
        <v>0</v>
      </c>
      <c r="O200" s="612">
        <f t="shared" si="588"/>
        <v>0</v>
      </c>
      <c r="P200" s="612">
        <f t="shared" si="588"/>
        <v>0</v>
      </c>
      <c r="Q200" s="612">
        <f t="shared" si="588"/>
        <v>0</v>
      </c>
      <c r="R200" s="612">
        <f t="shared" si="588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9">IF(V198="","",V198*V199)</f>
        <v>0</v>
      </c>
      <c r="W200" s="612">
        <f t="shared" ref="W200" si="590">IF(W198="","",W198*W199)</f>
        <v>0</v>
      </c>
      <c r="X200" s="612">
        <f t="shared" ref="X200" si="591">IF(X198="","",X198*X199)</f>
        <v>0</v>
      </c>
      <c r="Y200" s="612">
        <f t="shared" ref="Y200" si="592">IF(Y198="","",Y198*Y199)</f>
        <v>0</v>
      </c>
      <c r="Z200" s="612">
        <f t="shared" ref="Z200" si="593">IF(Z198="","",Z198*Z199)</f>
        <v>0</v>
      </c>
      <c r="AA200" s="612">
        <f t="shared" ref="AA200" si="594">IF(AA198="","",AA198*AA199)</f>
        <v>0</v>
      </c>
      <c r="AB200" s="612">
        <f t="shared" ref="AB200" si="595">IF(AB198="","",AB198*AB199)</f>
        <v>0</v>
      </c>
      <c r="AC200" s="612">
        <f t="shared" ref="AC200" si="596">IF(AC198="","",AC198*AC199)</f>
        <v>0</v>
      </c>
      <c r="AD200" s="612">
        <f t="shared" ref="AD200" si="597">IF(AD198="","",AD198*AD199)</f>
        <v>0</v>
      </c>
      <c r="AE200" s="612">
        <f t="shared" ref="AE200" si="598">IF(AE198="","",AE198*AE199)</f>
        <v>0</v>
      </c>
      <c r="AF200" s="612">
        <f t="shared" ref="AF200" si="599">IF(AF198="","",AF198*AF199)</f>
        <v>0</v>
      </c>
      <c r="AG200" s="612">
        <f t="shared" ref="AG200" si="600">IF(AG198="","",AG198*AG199)</f>
        <v>0</v>
      </c>
      <c r="AH200" s="612">
        <f t="shared" ref="AH200" si="601">IF(AH198="","",AH198*AH199)</f>
        <v>0</v>
      </c>
      <c r="AI200" s="612">
        <f t="shared" ref="AI200" si="602">IF(AI198="","",AI198*AI199)</f>
        <v>0</v>
      </c>
      <c r="AJ200" s="612">
        <f t="shared" ref="AJ200" si="603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4">IF(AN198="","",AN198*AN199)</f>
        <v>0</v>
      </c>
      <c r="AO200" s="612">
        <f t="shared" ref="AO200" si="605">IF(AO198="","",AO198*AO199)</f>
        <v>0</v>
      </c>
      <c r="AP200" s="612">
        <f t="shared" ref="AP200" si="606">IF(AP198="","",AP198*AP199)</f>
        <v>8000</v>
      </c>
      <c r="AQ200" s="612">
        <f t="shared" ref="AQ200" si="607">IF(AQ198="","",AQ198*AQ199)</f>
        <v>0</v>
      </c>
      <c r="AR200" s="612">
        <f t="shared" ref="AR200" si="608">IF(AR198="","",AR198*AR199)</f>
        <v>12000</v>
      </c>
      <c r="AS200" s="612">
        <f t="shared" ref="AS200" si="609">IF(AS198="","",AS198*AS199)</f>
        <v>4000</v>
      </c>
      <c r="AT200" s="612">
        <f t="shared" ref="AT200" si="610">IF(AT198="","",AT198*AT199)</f>
        <v>0</v>
      </c>
      <c r="AU200" s="612">
        <f t="shared" ref="AU200" si="611">IF(AU198="","",AU198*AU199)</f>
        <v>0</v>
      </c>
      <c r="AV200" s="612">
        <f t="shared" ref="AV200" si="612">IF(AV198="","",AV198*AV199)</f>
        <v>0</v>
      </c>
      <c r="AW200" s="612">
        <f t="shared" ref="AW200" si="613">IF(AW198="","",AW198*AW199)</f>
        <v>0</v>
      </c>
      <c r="AX200" s="612">
        <f t="shared" ref="AX200" si="614">IF(AX198="","",AX198*AX199)</f>
        <v>0</v>
      </c>
      <c r="AY200" s="612">
        <f t="shared" ref="AY200" si="615">IF(AY198="","",AY198*AY199)</f>
        <v>0</v>
      </c>
      <c r="AZ200" s="612">
        <f t="shared" ref="AZ200" si="616">IF(AZ198="","",AZ198*AZ199)</f>
        <v>0</v>
      </c>
      <c r="BA200" s="612">
        <f t="shared" ref="BA200" si="617">IF(BA198="","",BA198*BA199)</f>
        <v>0</v>
      </c>
      <c r="BB200" s="612">
        <f t="shared" ref="BB200" si="618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9">IF(BF198="","",BF198*BF199)</f>
        <v>0</v>
      </c>
      <c r="BG200" s="612">
        <f t="shared" ref="BG200" si="620">IF(BG198="","",BG198*BG199)</f>
        <v>6000</v>
      </c>
      <c r="BH200" s="612">
        <f t="shared" ref="BH200" si="621">IF(BH198="","",BH198*BH199)</f>
        <v>8000</v>
      </c>
      <c r="BI200" s="612">
        <f t="shared" ref="BI200" si="622">IF(BI198="","",BI198*BI199)</f>
        <v>0</v>
      </c>
      <c r="BJ200" s="612">
        <f t="shared" ref="BJ200" si="623">IF(BJ198="","",BJ198*BJ199)</f>
        <v>6000</v>
      </c>
      <c r="BK200" s="612">
        <f t="shared" ref="BK200" si="624">IF(BK198="","",BK198*BK199)</f>
        <v>10800</v>
      </c>
      <c r="BL200" s="612">
        <f t="shared" ref="BL200" si="625">IF(BL198="","",BL198*BL199)</f>
        <v>8000</v>
      </c>
      <c r="BM200" s="612">
        <f t="shared" ref="BM200" si="626">IF(BM198="","",BM198*BM199)</f>
        <v>0</v>
      </c>
      <c r="BN200" s="612">
        <f t="shared" ref="BN200" si="627">IF(BN198="","",BN198*BN199)</f>
        <v>0</v>
      </c>
      <c r="BO200" s="612">
        <f t="shared" ref="BO200" si="628">IF(BO198="","",BO198*BO199)</f>
        <v>0</v>
      </c>
      <c r="BP200" s="612">
        <f t="shared" ref="BP200" si="629">IF(BP198="","",BP198*BP199)</f>
        <v>0</v>
      </c>
      <c r="BQ200" s="612">
        <f t="shared" ref="BQ200" si="630">IF(BQ198="","",BQ198*BQ199)</f>
        <v>0</v>
      </c>
      <c r="BR200" s="612">
        <f t="shared" ref="BR200" si="631">IF(BR198="","",BR198*BR199)</f>
        <v>0</v>
      </c>
      <c r="BS200" s="612">
        <f t="shared" ref="BS200" si="632">IF(BS198="","",BS198*BS199)</f>
        <v>0</v>
      </c>
      <c r="BT200" s="612">
        <f t="shared" ref="BT200" si="633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2000</v>
      </c>
      <c r="BY200" s="612">
        <f>IF(BY198="","",BY198*BY199)</f>
        <v>7000</v>
      </c>
      <c r="BZ200" s="602">
        <f t="shared" si="462"/>
        <v>0</v>
      </c>
      <c r="CA200" s="602">
        <f t="shared" si="463"/>
        <v>0</v>
      </c>
      <c r="CB200" s="602">
        <f t="shared" si="464"/>
        <v>1300</v>
      </c>
      <c r="CC200" s="602">
        <f t="shared" si="465"/>
        <v>2733.3333333333335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0</v>
      </c>
      <c r="CO200" s="1350">
        <f t="shared" si="524"/>
        <v>0</v>
      </c>
      <c r="CP200" s="1350">
        <f t="shared" si="524"/>
        <v>0</v>
      </c>
      <c r="CQ200" s="1350">
        <f t="shared" si="524"/>
        <v>0</v>
      </c>
      <c r="CR200" s="1350">
        <f t="shared" si="524"/>
        <v>0</v>
      </c>
      <c r="CS200" s="1349">
        <f t="shared" si="524"/>
        <v>0</v>
      </c>
      <c r="CT200" s="1352">
        <f t="shared" si="525"/>
        <v>0</v>
      </c>
      <c r="CU200" s="553">
        <f t="shared" si="432"/>
        <v>0</v>
      </c>
      <c r="CV200" s="554">
        <f t="shared" si="433"/>
        <v>0</v>
      </c>
      <c r="CW200" s="555">
        <f t="shared" si="434"/>
        <v>0</v>
      </c>
      <c r="CX200" s="555">
        <f t="shared" si="435"/>
        <v>0</v>
      </c>
      <c r="CY200" s="555">
        <f t="shared" si="436"/>
        <v>0</v>
      </c>
      <c r="CZ200" s="555">
        <f t="shared" si="437"/>
        <v>0</v>
      </c>
      <c r="DA200" s="555">
        <f t="shared" si="438"/>
        <v>0</v>
      </c>
      <c r="DB200" s="556">
        <f t="shared" si="439"/>
        <v>0</v>
      </c>
      <c r="DC200" s="556">
        <f t="shared" si="440"/>
        <v>0</v>
      </c>
      <c r="DD200" s="556">
        <f t="shared" si="441"/>
        <v>0</v>
      </c>
      <c r="DE200" s="555">
        <f t="shared" si="442"/>
        <v>0</v>
      </c>
      <c r="DF200" s="555">
        <f t="shared" si="443"/>
        <v>0</v>
      </c>
      <c r="DG200" s="555">
        <f t="shared" si="444"/>
        <v>0</v>
      </c>
      <c r="DH200" s="555">
        <f t="shared" si="445"/>
        <v>0</v>
      </c>
      <c r="DI200" s="555">
        <f t="shared" si="446"/>
        <v>0</v>
      </c>
      <c r="DJ200" s="554">
        <f t="shared" si="447"/>
        <v>0</v>
      </c>
      <c r="DK200" s="553">
        <f t="shared" si="448"/>
        <v>0</v>
      </c>
      <c r="DL200" s="658">
        <f t="shared" si="449"/>
        <v>17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4">IF(SUM(B52)=0,"",(B178+B191*(B192="")+B195+B198)/B52)</f>
        <v/>
      </c>
      <c r="C201" s="625" t="str">
        <f t="shared" si="634"/>
        <v/>
      </c>
      <c r="D201" s="625" t="str">
        <f t="shared" si="634"/>
        <v/>
      </c>
      <c r="E201" s="625" t="str">
        <f t="shared" si="634"/>
        <v/>
      </c>
      <c r="F201" s="625" t="str">
        <f t="shared" si="634"/>
        <v/>
      </c>
      <c r="G201" s="625" t="str">
        <f t="shared" si="634"/>
        <v/>
      </c>
      <c r="H201" s="625" t="str">
        <f t="shared" si="634"/>
        <v/>
      </c>
      <c r="I201" s="625" t="str">
        <f t="shared" si="634"/>
        <v/>
      </c>
      <c r="J201" s="625" t="str">
        <f t="shared" si="634"/>
        <v/>
      </c>
      <c r="K201" s="625" t="str">
        <f t="shared" si="634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5">IF(SUM(T52)=0,"",(T178+T191*(T192="")+T195+T198)/T52)</f>
        <v/>
      </c>
      <c r="U201" s="625" t="str">
        <f t="shared" si="635"/>
        <v/>
      </c>
      <c r="V201" s="625" t="str">
        <f t="shared" si="635"/>
        <v/>
      </c>
      <c r="W201" s="625">
        <f t="shared" si="635"/>
        <v>0</v>
      </c>
      <c r="X201" s="625">
        <f t="shared" si="635"/>
        <v>0</v>
      </c>
      <c r="Y201" s="625">
        <f t="shared" si="635"/>
        <v>0</v>
      </c>
      <c r="Z201" s="625">
        <f>IF(SUM(Z52)=0,"",(Z178+Z191*(Z192="")+Z195+Z198)/Z52)</f>
        <v>0</v>
      </c>
      <c r="AA201" s="625">
        <f t="shared" si="635"/>
        <v>0</v>
      </c>
      <c r="AB201" s="625">
        <f t="shared" si="635"/>
        <v>0</v>
      </c>
      <c r="AC201" s="625" t="str">
        <f t="shared" si="635"/>
        <v/>
      </c>
      <c r="AD201" s="625" t="str">
        <f t="shared" si="635"/>
        <v/>
      </c>
      <c r="AE201" s="625" t="str">
        <f t="shared" si="635"/>
        <v/>
      </c>
      <c r="AF201" s="625" t="str">
        <f t="shared" si="635"/>
        <v/>
      </c>
      <c r="AG201" s="625" t="str">
        <f t="shared" si="635"/>
        <v/>
      </c>
      <c r="AH201" s="625" t="str">
        <f t="shared" si="635"/>
        <v/>
      </c>
      <c r="AI201" s="625" t="str">
        <f t="shared" si="635"/>
        <v/>
      </c>
      <c r="AJ201" s="625" t="str">
        <f t="shared" si="635"/>
        <v/>
      </c>
      <c r="AK201" s="657"/>
      <c r="AL201" s="625">
        <f t="shared" ref="AL201:AT201" si="636">IF(SUM(AL52)=0,"",(AL178+AL191*(AL192="")+AL195+AL198)/AL52)</f>
        <v>0.25</v>
      </c>
      <c r="AM201" s="625">
        <f t="shared" si="636"/>
        <v>0.3</v>
      </c>
      <c r="AN201" s="625">
        <f t="shared" si="636"/>
        <v>0.14285714285714285</v>
      </c>
      <c r="AO201" s="625">
        <f t="shared" si="636"/>
        <v>0.2</v>
      </c>
      <c r="AP201" s="625">
        <f t="shared" si="636"/>
        <v>0.16666666666666666</v>
      </c>
      <c r="AQ201" s="625">
        <f t="shared" si="636"/>
        <v>0</v>
      </c>
      <c r="AR201" s="625">
        <f t="shared" si="636"/>
        <v>0.3</v>
      </c>
      <c r="AS201" s="625">
        <f t="shared" si="636"/>
        <v>6.6666666666666666E-2</v>
      </c>
      <c r="AT201" s="625">
        <f t="shared" si="636"/>
        <v>0</v>
      </c>
      <c r="AU201" s="625"/>
      <c r="AV201" s="625"/>
      <c r="AW201" s="625" t="str">
        <f t="shared" ref="AW201:BB201" si="637">IF(SUM(AW52)=0,"",(AW178+AW191*(AW192="")+AW195+AW198)/AW52)</f>
        <v/>
      </c>
      <c r="AX201" s="625" t="str">
        <f t="shared" si="637"/>
        <v/>
      </c>
      <c r="AY201" s="625" t="str">
        <f t="shared" si="637"/>
        <v/>
      </c>
      <c r="AZ201" s="625" t="str">
        <f t="shared" si="637"/>
        <v/>
      </c>
      <c r="BA201" s="625" t="str">
        <f t="shared" si="637"/>
        <v/>
      </c>
      <c r="BB201" s="625" t="str">
        <f t="shared" si="637"/>
        <v/>
      </c>
      <c r="BC201" s="657"/>
      <c r="BD201" s="625">
        <f t="shared" ref="BD201:BL201" si="638">IF(SUM(BD52)=0,"",(BD178+BD191*(BD192="")+BD195+BD198)/BD52)</f>
        <v>0.6</v>
      </c>
      <c r="BE201" s="625">
        <f t="shared" si="638"/>
        <v>0.15</v>
      </c>
      <c r="BF201" s="625">
        <f t="shared" si="638"/>
        <v>0.2</v>
      </c>
      <c r="BG201" s="625">
        <f t="shared" si="638"/>
        <v>0.2</v>
      </c>
      <c r="BH201" s="625">
        <f t="shared" si="638"/>
        <v>0.2</v>
      </c>
      <c r="BI201" s="625">
        <f t="shared" si="638"/>
        <v>0.25</v>
      </c>
      <c r="BJ201" s="625">
        <f t="shared" si="638"/>
        <v>0.16666666666666666</v>
      </c>
      <c r="BK201" s="625">
        <f t="shared" si="638"/>
        <v>0.26666666666666666</v>
      </c>
      <c r="BL201" s="625">
        <f t="shared" si="638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0.16666666666666666</v>
      </c>
      <c r="BZ201" s="602" t="str">
        <f t="shared" si="462"/>
        <v/>
      </c>
      <c r="CA201" s="627">
        <f t="shared" si="463"/>
        <v>0</v>
      </c>
      <c r="CB201" s="627">
        <f t="shared" si="464"/>
        <v>0.16088435374149659</v>
      </c>
      <c r="CC201" s="627">
        <f t="shared" si="465"/>
        <v>0.22142857142857139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9"/>
        <v/>
      </c>
      <c r="CG201" s="1355" t="str">
        <f t="shared" si="639"/>
        <v/>
      </c>
      <c r="CH201" s="1355" t="str">
        <f t="shared" si="639"/>
        <v/>
      </c>
      <c r="CI201" s="1355" t="str">
        <f t="shared" si="639"/>
        <v/>
      </c>
      <c r="CJ201" s="1355" t="str">
        <f t="shared" si="639"/>
        <v/>
      </c>
      <c r="CK201" s="1356" t="str">
        <f t="shared" si="639"/>
        <v/>
      </c>
      <c r="CL201" s="1356" t="str">
        <f t="shared" si="639"/>
        <v/>
      </c>
      <c r="CM201" s="1356" t="str">
        <f t="shared" si="639"/>
        <v/>
      </c>
      <c r="CN201" s="1355" t="str">
        <f t="shared" si="639"/>
        <v/>
      </c>
      <c r="CO201" s="1355" t="str">
        <f t="shared" si="639"/>
        <v/>
      </c>
      <c r="CP201" s="1355" t="str">
        <f t="shared" si="639"/>
        <v/>
      </c>
      <c r="CQ201" s="1355" t="str">
        <f t="shared" si="639"/>
        <v/>
      </c>
      <c r="CR201" s="1355" t="str">
        <f t="shared" si="639"/>
        <v/>
      </c>
      <c r="CS201" s="1354" t="str">
        <f t="shared" si="639"/>
        <v/>
      </c>
      <c r="CT201" s="1357" t="str">
        <f t="shared" si="639"/>
        <v/>
      </c>
      <c r="CU201" s="541" t="str">
        <f t="shared" si="432"/>
        <v/>
      </c>
      <c r="CV201" s="542" t="str">
        <f t="shared" si="433"/>
        <v/>
      </c>
      <c r="CW201" s="543" t="str">
        <f t="shared" si="434"/>
        <v/>
      </c>
      <c r="CX201" s="543" t="str">
        <f t="shared" si="435"/>
        <v/>
      </c>
      <c r="CY201" s="543" t="str">
        <f t="shared" si="436"/>
        <v/>
      </c>
      <c r="CZ201" s="543" t="str">
        <f t="shared" si="437"/>
        <v/>
      </c>
      <c r="DA201" s="543">
        <f t="shared" si="438"/>
        <v>0</v>
      </c>
      <c r="DB201" s="544">
        <f t="shared" si="439"/>
        <v>0</v>
      </c>
      <c r="DC201" s="544">
        <f t="shared" si="440"/>
        <v>0</v>
      </c>
      <c r="DD201" s="544">
        <f t="shared" si="441"/>
        <v>0</v>
      </c>
      <c r="DE201" s="543">
        <f t="shared" si="442"/>
        <v>0</v>
      </c>
      <c r="DF201" s="543">
        <f t="shared" si="443"/>
        <v>0</v>
      </c>
      <c r="DG201" s="543" t="str">
        <f t="shared" si="444"/>
        <v/>
      </c>
      <c r="DH201" s="543" t="str">
        <f t="shared" si="445"/>
        <v/>
      </c>
      <c r="DI201" s="543" t="str">
        <f t="shared" si="446"/>
        <v/>
      </c>
      <c r="DJ201" s="542" t="str">
        <f t="shared" si="447"/>
        <v/>
      </c>
      <c r="DK201" s="541" t="str">
        <f t="shared" si="448"/>
        <v/>
      </c>
      <c r="DL201" s="658">
        <f t="shared" si="449"/>
        <v>0</v>
      </c>
      <c r="DM201" s="106">
        <f t="shared" si="450"/>
        <v>6</v>
      </c>
      <c r="DN201" s="106">
        <f t="shared" si="451"/>
        <v>9</v>
      </c>
      <c r="DO201" s="106">
        <f t="shared" si="452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2"/>
        <v/>
      </c>
      <c r="CA202" s="602" t="str">
        <f t="shared" si="463"/>
        <v/>
      </c>
      <c r="CB202" s="602" t="str">
        <f t="shared" si="464"/>
        <v/>
      </c>
      <c r="CC202" s="602" t="str">
        <f t="shared" si="465"/>
        <v/>
      </c>
      <c r="CD202" s="1348" t="str">
        <f t="shared" si="415"/>
        <v/>
      </c>
      <c r="CE202" s="1349" t="str">
        <f t="shared" si="416"/>
        <v/>
      </c>
      <c r="CF202" s="1350" t="str">
        <f t="shared" si="417"/>
        <v/>
      </c>
      <c r="CG202" s="1350" t="str">
        <f t="shared" si="418"/>
        <v/>
      </c>
      <c r="CH202" s="1350" t="str">
        <f t="shared" si="419"/>
        <v/>
      </c>
      <c r="CI202" s="1350" t="str">
        <f t="shared" si="420"/>
        <v/>
      </c>
      <c r="CJ202" s="1350" t="str">
        <f t="shared" si="421"/>
        <v/>
      </c>
      <c r="CK202" s="1351" t="str">
        <f t="shared" si="422"/>
        <v/>
      </c>
      <c r="CL202" s="1351" t="str">
        <f t="shared" si="423"/>
        <v/>
      </c>
      <c r="CM202" s="1351" t="str">
        <f t="shared" si="424"/>
        <v/>
      </c>
      <c r="CN202" s="1350" t="str">
        <f t="shared" si="425"/>
        <v/>
      </c>
      <c r="CO202" s="1350" t="str">
        <f t="shared" si="426"/>
        <v/>
      </c>
      <c r="CP202" s="1350" t="str">
        <f t="shared" si="427"/>
        <v/>
      </c>
      <c r="CQ202" s="1350" t="str">
        <f t="shared" si="428"/>
        <v/>
      </c>
      <c r="CR202" s="1350" t="str">
        <f t="shared" si="429"/>
        <v/>
      </c>
      <c r="CS202" s="1349" t="str">
        <f t="shared" si="430"/>
        <v/>
      </c>
      <c r="CT202" s="1352" t="str">
        <f t="shared" si="431"/>
        <v/>
      </c>
      <c r="CU202" s="553" t="str">
        <f t="shared" si="432"/>
        <v/>
      </c>
      <c r="CV202" s="554" t="str">
        <f t="shared" si="433"/>
        <v/>
      </c>
      <c r="CW202" s="555" t="str">
        <f t="shared" si="434"/>
        <v/>
      </c>
      <c r="CX202" s="555" t="str">
        <f t="shared" si="435"/>
        <v/>
      </c>
      <c r="CY202" s="555" t="str">
        <f t="shared" si="436"/>
        <v/>
      </c>
      <c r="CZ202" s="555" t="str">
        <f t="shared" si="437"/>
        <v/>
      </c>
      <c r="DA202" s="555" t="str">
        <f t="shared" si="438"/>
        <v/>
      </c>
      <c r="DB202" s="556" t="str">
        <f t="shared" si="439"/>
        <v/>
      </c>
      <c r="DC202" s="556" t="str">
        <f t="shared" si="440"/>
        <v/>
      </c>
      <c r="DD202" s="556" t="str">
        <f t="shared" si="441"/>
        <v/>
      </c>
      <c r="DE202" s="555" t="str">
        <f t="shared" si="442"/>
        <v/>
      </c>
      <c r="DF202" s="555" t="str">
        <f t="shared" si="443"/>
        <v/>
      </c>
      <c r="DG202" s="555" t="str">
        <f t="shared" si="444"/>
        <v/>
      </c>
      <c r="DH202" s="555" t="str">
        <f t="shared" si="445"/>
        <v/>
      </c>
      <c r="DI202" s="555" t="str">
        <f t="shared" si="446"/>
        <v/>
      </c>
      <c r="DJ202" s="554" t="str">
        <f t="shared" si="447"/>
        <v/>
      </c>
      <c r="DK202" s="553" t="str">
        <f t="shared" si="448"/>
        <v/>
      </c>
      <c r="DL202" s="658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2"/>
        <v/>
      </c>
      <c r="CA203" s="602" t="str">
        <f t="shared" si="463"/>
        <v/>
      </c>
      <c r="CB203" s="602" t="str">
        <f t="shared" si="464"/>
        <v/>
      </c>
      <c r="CC203" s="602" t="str">
        <f t="shared" si="465"/>
        <v/>
      </c>
      <c r="CD203" s="1348" t="str">
        <f t="shared" si="415"/>
        <v/>
      </c>
      <c r="CE203" s="1349" t="str">
        <f t="shared" si="416"/>
        <v/>
      </c>
      <c r="CF203" s="1350" t="str">
        <f t="shared" si="417"/>
        <v/>
      </c>
      <c r="CG203" s="1350" t="str">
        <f t="shared" si="418"/>
        <v/>
      </c>
      <c r="CH203" s="1350" t="str">
        <f t="shared" si="419"/>
        <v/>
      </c>
      <c r="CI203" s="1350" t="str">
        <f t="shared" si="420"/>
        <v/>
      </c>
      <c r="CJ203" s="1350" t="str">
        <f t="shared" si="421"/>
        <v/>
      </c>
      <c r="CK203" s="1351" t="str">
        <f t="shared" si="422"/>
        <v/>
      </c>
      <c r="CL203" s="1351" t="str">
        <f t="shared" si="423"/>
        <v/>
      </c>
      <c r="CM203" s="1351" t="str">
        <f t="shared" si="424"/>
        <v/>
      </c>
      <c r="CN203" s="1350" t="str">
        <f t="shared" si="425"/>
        <v/>
      </c>
      <c r="CO203" s="1350" t="str">
        <f t="shared" si="426"/>
        <v/>
      </c>
      <c r="CP203" s="1350" t="str">
        <f t="shared" si="427"/>
        <v/>
      </c>
      <c r="CQ203" s="1350" t="str">
        <f t="shared" si="428"/>
        <v/>
      </c>
      <c r="CR203" s="1350" t="str">
        <f t="shared" si="429"/>
        <v/>
      </c>
      <c r="CS203" s="1349" t="str">
        <f t="shared" si="430"/>
        <v/>
      </c>
      <c r="CT203" s="1352" t="str">
        <f t="shared" si="431"/>
        <v/>
      </c>
      <c r="CU203" s="553" t="str">
        <f t="shared" si="432"/>
        <v/>
      </c>
      <c r="CV203" s="554" t="str">
        <f t="shared" si="433"/>
        <v/>
      </c>
      <c r="CW203" s="555" t="str">
        <f t="shared" si="434"/>
        <v/>
      </c>
      <c r="CX203" s="555" t="str">
        <f t="shared" si="435"/>
        <v/>
      </c>
      <c r="CY203" s="555" t="str">
        <f t="shared" si="436"/>
        <v/>
      </c>
      <c r="CZ203" s="555" t="str">
        <f t="shared" si="437"/>
        <v/>
      </c>
      <c r="DA203" s="555" t="str">
        <f t="shared" si="438"/>
        <v/>
      </c>
      <c r="DB203" s="556" t="str">
        <f t="shared" si="439"/>
        <v/>
      </c>
      <c r="DC203" s="556" t="str">
        <f t="shared" si="440"/>
        <v/>
      </c>
      <c r="DD203" s="556" t="str">
        <f t="shared" si="441"/>
        <v/>
      </c>
      <c r="DE203" s="555" t="str">
        <f t="shared" si="442"/>
        <v/>
      </c>
      <c r="DF203" s="555" t="str">
        <f t="shared" si="443"/>
        <v/>
      </c>
      <c r="DG203" s="555" t="str">
        <f t="shared" si="444"/>
        <v/>
      </c>
      <c r="DH203" s="555" t="str">
        <f t="shared" si="445"/>
        <v/>
      </c>
      <c r="DI203" s="555" t="str">
        <f t="shared" si="446"/>
        <v/>
      </c>
      <c r="DJ203" s="554" t="str">
        <f t="shared" si="447"/>
        <v/>
      </c>
      <c r="DK203" s="553" t="str">
        <f t="shared" si="448"/>
        <v/>
      </c>
      <c r="DL203" s="658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40">IF(B202="","",B202*B203)</f>
        <v/>
      </c>
      <c r="C204" s="612" t="str">
        <f t="shared" si="640"/>
        <v/>
      </c>
      <c r="D204" s="612" t="str">
        <f t="shared" si="640"/>
        <v/>
      </c>
      <c r="E204" s="612" t="str">
        <f t="shared" si="640"/>
        <v/>
      </c>
      <c r="F204" s="612" t="str">
        <f t="shared" si="640"/>
        <v/>
      </c>
      <c r="G204" s="612" t="str">
        <f t="shared" si="640"/>
        <v/>
      </c>
      <c r="H204" s="612" t="str">
        <f t="shared" si="640"/>
        <v/>
      </c>
      <c r="I204" s="612" t="str">
        <f t="shared" si="640"/>
        <v/>
      </c>
      <c r="J204" s="612" t="str">
        <f t="shared" si="640"/>
        <v/>
      </c>
      <c r="K204" s="612" t="str">
        <f t="shared" si="640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41">IF(T202="","",T202*T203)</f>
        <v/>
      </c>
      <c r="U204" s="612" t="str">
        <f t="shared" si="641"/>
        <v/>
      </c>
      <c r="V204" s="612" t="str">
        <f t="shared" si="641"/>
        <v/>
      </c>
      <c r="W204" s="612" t="str">
        <f t="shared" si="641"/>
        <v/>
      </c>
      <c r="X204" s="612" t="str">
        <f t="shared" si="641"/>
        <v/>
      </c>
      <c r="Y204" s="612" t="str">
        <f t="shared" si="641"/>
        <v/>
      </c>
      <c r="Z204" s="612" t="str">
        <f t="shared" si="641"/>
        <v/>
      </c>
      <c r="AA204" s="612" t="str">
        <f t="shared" si="641"/>
        <v/>
      </c>
      <c r="AB204" s="612" t="str">
        <f t="shared" si="641"/>
        <v/>
      </c>
      <c r="AC204" s="612" t="str">
        <f t="shared" si="641"/>
        <v/>
      </c>
      <c r="AD204" s="612" t="str">
        <f t="shared" si="641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2">IF(AL202="","",AL202*AL203)</f>
        <v/>
      </c>
      <c r="AM204" s="612" t="str">
        <f t="shared" si="642"/>
        <v/>
      </c>
      <c r="AN204" s="612" t="str">
        <f t="shared" si="642"/>
        <v/>
      </c>
      <c r="AO204" s="612" t="str">
        <f t="shared" si="642"/>
        <v/>
      </c>
      <c r="AP204" s="612" t="str">
        <f t="shared" si="642"/>
        <v/>
      </c>
      <c r="AQ204" s="612" t="str">
        <f t="shared" si="642"/>
        <v/>
      </c>
      <c r="AR204" s="612" t="str">
        <f t="shared" si="642"/>
        <v/>
      </c>
      <c r="AS204" s="612" t="str">
        <f t="shared" si="642"/>
        <v/>
      </c>
      <c r="AT204" s="612" t="str">
        <f t="shared" si="642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3">IF(BF202="","",BF202*BF203)</f>
        <v/>
      </c>
      <c r="BG204" s="612" t="str">
        <f t="shared" si="643"/>
        <v/>
      </c>
      <c r="BH204" s="612" t="str">
        <f t="shared" si="643"/>
        <v/>
      </c>
      <c r="BI204" s="612" t="str">
        <f t="shared" si="643"/>
        <v/>
      </c>
      <c r="BJ204" s="612" t="str">
        <f t="shared" si="643"/>
        <v/>
      </c>
      <c r="BK204" s="612" t="str">
        <f t="shared" si="643"/>
        <v/>
      </c>
      <c r="BL204" s="612" t="str">
        <f t="shared" si="643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2"/>
        <v/>
      </c>
      <c r="CA204" s="602" t="str">
        <f t="shared" si="463"/>
        <v/>
      </c>
      <c r="CB204" s="602" t="str">
        <f t="shared" si="464"/>
        <v/>
      </c>
      <c r="CC204" s="602" t="str">
        <f t="shared" si="465"/>
        <v/>
      </c>
      <c r="CD204" s="1348" t="str">
        <f t="shared" si="415"/>
        <v/>
      </c>
      <c r="CE204" s="1349" t="str">
        <f t="shared" si="416"/>
        <v/>
      </c>
      <c r="CF204" s="1350" t="str">
        <f t="shared" si="417"/>
        <v/>
      </c>
      <c r="CG204" s="1350" t="str">
        <f t="shared" si="418"/>
        <v/>
      </c>
      <c r="CH204" s="1350" t="str">
        <f t="shared" si="419"/>
        <v/>
      </c>
      <c r="CI204" s="1350" t="str">
        <f t="shared" si="420"/>
        <v/>
      </c>
      <c r="CJ204" s="1350" t="str">
        <f t="shared" si="421"/>
        <v/>
      </c>
      <c r="CK204" s="1351" t="str">
        <f t="shared" si="422"/>
        <v/>
      </c>
      <c r="CL204" s="1351" t="str">
        <f t="shared" si="423"/>
        <v/>
      </c>
      <c r="CM204" s="1351" t="str">
        <f t="shared" si="424"/>
        <v/>
      </c>
      <c r="CN204" s="1350" t="str">
        <f t="shared" si="425"/>
        <v/>
      </c>
      <c r="CO204" s="1350" t="str">
        <f t="shared" si="426"/>
        <v/>
      </c>
      <c r="CP204" s="1350" t="str">
        <f t="shared" si="427"/>
        <v/>
      </c>
      <c r="CQ204" s="1350" t="str">
        <f t="shared" si="428"/>
        <v/>
      </c>
      <c r="CR204" s="1350" t="str">
        <f t="shared" si="429"/>
        <v/>
      </c>
      <c r="CS204" s="1349" t="str">
        <f t="shared" si="430"/>
        <v/>
      </c>
      <c r="CT204" s="1352" t="str">
        <f t="shared" si="431"/>
        <v/>
      </c>
      <c r="CU204" s="553" t="str">
        <f t="shared" si="432"/>
        <v/>
      </c>
      <c r="CV204" s="554" t="str">
        <f t="shared" si="433"/>
        <v/>
      </c>
      <c r="CW204" s="555" t="str">
        <f t="shared" si="434"/>
        <v/>
      </c>
      <c r="CX204" s="555" t="str">
        <f t="shared" si="435"/>
        <v/>
      </c>
      <c r="CY204" s="555" t="str">
        <f t="shared" si="436"/>
        <v/>
      </c>
      <c r="CZ204" s="555" t="str">
        <f t="shared" si="437"/>
        <v/>
      </c>
      <c r="DA204" s="555" t="str">
        <f t="shared" si="438"/>
        <v/>
      </c>
      <c r="DB204" s="556" t="str">
        <f t="shared" si="439"/>
        <v/>
      </c>
      <c r="DC204" s="556" t="str">
        <f t="shared" si="440"/>
        <v/>
      </c>
      <c r="DD204" s="556" t="str">
        <f t="shared" si="441"/>
        <v/>
      </c>
      <c r="DE204" s="555" t="str">
        <f t="shared" si="442"/>
        <v/>
      </c>
      <c r="DF204" s="555" t="str">
        <f t="shared" si="443"/>
        <v/>
      </c>
      <c r="DG204" s="555" t="str">
        <f t="shared" si="444"/>
        <v/>
      </c>
      <c r="DH204" s="555" t="str">
        <f t="shared" si="445"/>
        <v/>
      </c>
      <c r="DI204" s="555" t="str">
        <f t="shared" si="446"/>
        <v/>
      </c>
      <c r="DJ204" s="554" t="str">
        <f t="shared" si="447"/>
        <v/>
      </c>
      <c r="DK204" s="553" t="str">
        <f t="shared" si="448"/>
        <v/>
      </c>
      <c r="DL204" s="658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1</v>
      </c>
      <c r="BG205" s="611">
        <f>WB!BV129</f>
        <v>4</v>
      </c>
      <c r="BH205" s="611">
        <f>WB!BW129</f>
        <v>3</v>
      </c>
      <c r="BI205" s="611">
        <f>WB!BX129</f>
        <v>2</v>
      </c>
      <c r="BJ205" s="611">
        <f>WB!BY129</f>
        <v>10</v>
      </c>
      <c r="BK205" s="611">
        <f>WB!BZ129</f>
        <v>3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5</v>
      </c>
      <c r="BZ205" s="602">
        <f t="shared" si="462"/>
        <v>6.6666666666666666E-2</v>
      </c>
      <c r="CA205" s="602">
        <f t="shared" si="463"/>
        <v>0.73333333333333328</v>
      </c>
      <c r="CB205" s="602">
        <f t="shared" si="464"/>
        <v>0.73333333333333328</v>
      </c>
      <c r="CC205" s="602">
        <f t="shared" si="465"/>
        <v>1.8</v>
      </c>
      <c r="CD205" s="1348">
        <f t="shared" ref="CD205:CS213" si="64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4"/>
        <v>0</v>
      </c>
      <c r="CF205" s="1350">
        <f t="shared" si="644"/>
        <v>0</v>
      </c>
      <c r="CG205" s="1350">
        <f t="shared" si="644"/>
        <v>0</v>
      </c>
      <c r="CH205" s="1350">
        <f t="shared" si="644"/>
        <v>0</v>
      </c>
      <c r="CI205" s="1350">
        <f t="shared" si="644"/>
        <v>0</v>
      </c>
      <c r="CJ205" s="1350">
        <f t="shared" si="644"/>
        <v>0</v>
      </c>
      <c r="CK205" s="1351">
        <f t="shared" si="644"/>
        <v>0</v>
      </c>
      <c r="CL205" s="1351">
        <f t="shared" si="644"/>
        <v>0</v>
      </c>
      <c r="CM205" s="1351">
        <f t="shared" si="644"/>
        <v>0</v>
      </c>
      <c r="CN205" s="1350">
        <f t="shared" si="644"/>
        <v>0</v>
      </c>
      <c r="CO205" s="1350">
        <f t="shared" si="644"/>
        <v>0</v>
      </c>
      <c r="CP205" s="1350">
        <f t="shared" si="644"/>
        <v>0</v>
      </c>
      <c r="CQ205" s="1350">
        <f t="shared" si="644"/>
        <v>0</v>
      </c>
      <c r="CR205" s="1350">
        <f t="shared" si="644"/>
        <v>0</v>
      </c>
      <c r="CS205" s="1349">
        <f t="shared" si="644"/>
        <v>1</v>
      </c>
      <c r="CT205" s="1352">
        <f t="shared" ref="CT205:CT213" si="645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</v>
      </c>
      <c r="CU205" s="553">
        <f t="shared" si="432"/>
        <v>0</v>
      </c>
      <c r="CV205" s="554">
        <f t="shared" si="433"/>
        <v>0</v>
      </c>
      <c r="CW205" s="555">
        <f t="shared" si="434"/>
        <v>0</v>
      </c>
      <c r="CX205" s="555">
        <f t="shared" si="435"/>
        <v>0</v>
      </c>
      <c r="CY205" s="555">
        <f t="shared" si="436"/>
        <v>0</v>
      </c>
      <c r="CZ205" s="555">
        <f t="shared" si="437"/>
        <v>0</v>
      </c>
      <c r="DA205" s="555">
        <f t="shared" si="438"/>
        <v>0</v>
      </c>
      <c r="DB205" s="556">
        <f t="shared" si="439"/>
        <v>0</v>
      </c>
      <c r="DC205" s="556">
        <f t="shared" si="440"/>
        <v>0</v>
      </c>
      <c r="DD205" s="556">
        <f t="shared" si="441"/>
        <v>0</v>
      </c>
      <c r="DE205" s="555">
        <f t="shared" si="442"/>
        <v>0</v>
      </c>
      <c r="DF205" s="555">
        <f t="shared" si="443"/>
        <v>1</v>
      </c>
      <c r="DG205" s="555">
        <f t="shared" si="444"/>
        <v>1</v>
      </c>
      <c r="DH205" s="555">
        <f t="shared" si="445"/>
        <v>2</v>
      </c>
      <c r="DI205" s="555">
        <f t="shared" si="446"/>
        <v>3</v>
      </c>
      <c r="DJ205" s="554">
        <f t="shared" si="447"/>
        <v>4</v>
      </c>
      <c r="DK205" s="553">
        <f t="shared" si="448"/>
        <v>5</v>
      </c>
      <c r="DL205" s="658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>
        <v>250</v>
      </c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>
        <v>250</v>
      </c>
      <c r="BW206" s="323">
        <v>250</v>
      </c>
      <c r="BX206" s="323">
        <v>250</v>
      </c>
      <c r="BY206" s="323">
        <v>250</v>
      </c>
      <c r="BZ206" s="602" t="str">
        <f t="shared" si="462"/>
        <v/>
      </c>
      <c r="CA206" s="602">
        <f t="shared" si="463"/>
        <v>250</v>
      </c>
      <c r="CB206" s="602">
        <f t="shared" si="464"/>
        <v>275</v>
      </c>
      <c r="CC206" s="602">
        <f t="shared" si="465"/>
        <v>250</v>
      </c>
      <c r="CD206" s="1348" t="str">
        <f t="shared" si="644"/>
        <v/>
      </c>
      <c r="CE206" s="1349" t="str">
        <f t="shared" si="644"/>
        <v/>
      </c>
      <c r="CF206" s="1350" t="str">
        <f t="shared" si="644"/>
        <v/>
      </c>
      <c r="CG206" s="1350" t="str">
        <f t="shared" si="644"/>
        <v/>
      </c>
      <c r="CH206" s="1350" t="str">
        <f t="shared" si="644"/>
        <v/>
      </c>
      <c r="CI206" s="1350" t="str">
        <f t="shared" si="644"/>
        <v/>
      </c>
      <c r="CJ206" s="1350" t="str">
        <f t="shared" si="644"/>
        <v/>
      </c>
      <c r="CK206" s="1351" t="str">
        <f t="shared" si="644"/>
        <v/>
      </c>
      <c r="CL206" s="1351">
        <f t="shared" si="644"/>
        <v>250</v>
      </c>
      <c r="CM206" s="1351">
        <f t="shared" si="644"/>
        <v>300</v>
      </c>
      <c r="CN206" s="1350" t="str">
        <f t="shared" si="644"/>
        <v/>
      </c>
      <c r="CO206" s="1350" t="str">
        <f t="shared" si="644"/>
        <v/>
      </c>
      <c r="CP206" s="1350" t="str">
        <f t="shared" si="644"/>
        <v/>
      </c>
      <c r="CQ206" s="1350" t="str">
        <f t="shared" si="644"/>
        <v/>
      </c>
      <c r="CR206" s="1350" t="str">
        <f t="shared" si="644"/>
        <v/>
      </c>
      <c r="CS206" s="1349" t="str">
        <f t="shared" si="644"/>
        <v/>
      </c>
      <c r="CT206" s="1352" t="str">
        <f t="shared" si="645"/>
        <v/>
      </c>
      <c r="CU206" s="553" t="str">
        <f t="shared" si="432"/>
        <v/>
      </c>
      <c r="CV206" s="554" t="str">
        <f t="shared" si="433"/>
        <v/>
      </c>
      <c r="CW206" s="555" t="str">
        <f t="shared" si="434"/>
        <v/>
      </c>
      <c r="CX206" s="555" t="str">
        <f t="shared" si="435"/>
        <v/>
      </c>
      <c r="CY206" s="555" t="str">
        <f t="shared" si="436"/>
        <v/>
      </c>
      <c r="CZ206" s="555" t="str">
        <f t="shared" si="437"/>
        <v/>
      </c>
      <c r="DA206" s="555" t="str">
        <f t="shared" si="438"/>
        <v/>
      </c>
      <c r="DB206" s="556">
        <f t="shared" si="439"/>
        <v>200</v>
      </c>
      <c r="DC206" s="556">
        <f t="shared" si="440"/>
        <v>250</v>
      </c>
      <c r="DD206" s="556">
        <f t="shared" si="441"/>
        <v>250</v>
      </c>
      <c r="DE206" s="555">
        <f t="shared" si="442"/>
        <v>250</v>
      </c>
      <c r="DF206" s="555" t="str">
        <f t="shared" si="443"/>
        <v/>
      </c>
      <c r="DG206" s="555" t="str">
        <f t="shared" si="444"/>
        <v/>
      </c>
      <c r="DH206" s="555" t="str">
        <f t="shared" si="445"/>
        <v/>
      </c>
      <c r="DI206" s="555" t="str">
        <f t="shared" si="446"/>
        <v/>
      </c>
      <c r="DJ206" s="554" t="str">
        <f t="shared" si="447"/>
        <v/>
      </c>
      <c r="DK206" s="553" t="str">
        <f t="shared" si="448"/>
        <v/>
      </c>
      <c r="DL206" s="658">
        <f t="shared" si="449"/>
        <v>2</v>
      </c>
      <c r="DM206" s="106">
        <f t="shared" si="450"/>
        <v>4</v>
      </c>
      <c r="DN206" s="106">
        <f t="shared" si="451"/>
        <v>8</v>
      </c>
      <c r="DO206" s="106">
        <f t="shared" si="452"/>
        <v>8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6">IF(D205="","",D205*D206)</f>
        <v>0</v>
      </c>
      <c r="E207" s="684">
        <f>IF(E205="","",E205*E206)</f>
        <v>250</v>
      </c>
      <c r="F207" s="684">
        <f t="shared" si="646"/>
        <v>0</v>
      </c>
      <c r="G207" s="684">
        <f t="shared" si="646"/>
        <v>0</v>
      </c>
      <c r="H207" s="684">
        <f t="shared" si="646"/>
        <v>0</v>
      </c>
      <c r="I207" s="684">
        <f t="shared" si="646"/>
        <v>0</v>
      </c>
      <c r="J207" s="684">
        <f t="shared" si="646"/>
        <v>0</v>
      </c>
      <c r="K207" s="684">
        <f t="shared" si="646"/>
        <v>0</v>
      </c>
      <c r="L207" s="684">
        <f t="shared" si="646"/>
        <v>0</v>
      </c>
      <c r="M207" s="684">
        <f t="shared" si="646"/>
        <v>0</v>
      </c>
      <c r="N207" s="684">
        <f t="shared" si="646"/>
        <v>0</v>
      </c>
      <c r="O207" s="684">
        <f t="shared" si="646"/>
        <v>0</v>
      </c>
      <c r="P207" s="684">
        <f t="shared" si="646"/>
        <v>0</v>
      </c>
      <c r="Q207" s="684">
        <f t="shared" si="646"/>
        <v>0</v>
      </c>
      <c r="R207" s="684">
        <f t="shared" si="646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7">IF(V205="","",V205*V206)</f>
        <v>750</v>
      </c>
      <c r="W207" s="684">
        <f>IF(W205="","",W205*W206)</f>
        <v>0</v>
      </c>
      <c r="X207" s="684">
        <f t="shared" ref="X207" si="648">IF(X205="","",X205*X206)</f>
        <v>400</v>
      </c>
      <c r="Y207" s="684">
        <f t="shared" ref="Y207" si="649">IF(Y205="","",Y205*Y206)</f>
        <v>250</v>
      </c>
      <c r="Z207" s="684">
        <f t="shared" ref="Z207" si="650">IF(Z205="","",Z205*Z206)</f>
        <v>0</v>
      </c>
      <c r="AA207" s="684">
        <f t="shared" ref="AA207" si="651">IF(AA205="","",AA205*AA206)</f>
        <v>1000</v>
      </c>
      <c r="AB207" s="684">
        <f t="shared" ref="AB207" si="652">IF(AB205="","",AB205*AB206)</f>
        <v>0</v>
      </c>
      <c r="AC207" s="684">
        <f t="shared" ref="AC207" si="653">IF(AC205="","",AC205*AC206)</f>
        <v>0</v>
      </c>
      <c r="AD207" s="684">
        <f t="shared" ref="AD207" si="654">IF(AD205="","",AD205*AD206)</f>
        <v>0</v>
      </c>
      <c r="AE207" s="684">
        <f t="shared" ref="AE207" si="655">IF(AE205="","",AE205*AE206)</f>
        <v>0</v>
      </c>
      <c r="AF207" s="684">
        <f t="shared" ref="AF207" si="656">IF(AF205="","",AF205*AF206)</f>
        <v>0</v>
      </c>
      <c r="AG207" s="684">
        <f t="shared" ref="AG207" si="657">IF(AG205="","",AG205*AG206)</f>
        <v>0</v>
      </c>
      <c r="AH207" s="684">
        <f t="shared" ref="AH207" si="658">IF(AH205="","",AH205*AH206)</f>
        <v>0</v>
      </c>
      <c r="AI207" s="684">
        <f t="shared" ref="AI207" si="659">IF(AI205="","",AI205*AI206)</f>
        <v>0</v>
      </c>
      <c r="AJ207" s="684">
        <f t="shared" ref="AJ207" si="660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61">IF(AN205="","",AN205*AN206)</f>
        <v>600</v>
      </c>
      <c r="AO207" s="684">
        <f>IF(AO205="","",AO205*AO206)</f>
        <v>200</v>
      </c>
      <c r="AP207" s="684">
        <f t="shared" ref="AP207" si="662">IF(AP205="","",AP205*AP206)</f>
        <v>700</v>
      </c>
      <c r="AQ207" s="684">
        <f t="shared" ref="AQ207" si="663">IF(AQ205="","",AQ205*AQ206)</f>
        <v>500</v>
      </c>
      <c r="AR207" s="684">
        <f t="shared" ref="AR207" si="664">IF(AR205="","",AR205*AR206)</f>
        <v>600</v>
      </c>
      <c r="AS207" s="684">
        <f t="shared" ref="AS207" si="665">IF(AS205="","",AS205*AS206)</f>
        <v>500</v>
      </c>
      <c r="AT207" s="684">
        <f t="shared" ref="AT207" si="666">IF(AT205="","",AT205*AT206)</f>
        <v>500</v>
      </c>
      <c r="AU207" s="684">
        <f t="shared" ref="AU207" si="667">IF(AU205="","",AU205*AU206)</f>
        <v>0</v>
      </c>
      <c r="AV207" s="684">
        <f t="shared" ref="AV207" si="668">IF(AV205="","",AV205*AV206)</f>
        <v>0</v>
      </c>
      <c r="AW207" s="684">
        <f t="shared" ref="AW207" si="669">IF(AW205="","",AW205*AW206)</f>
        <v>0</v>
      </c>
      <c r="AX207" s="684">
        <f t="shared" ref="AX207" si="670">IF(AX205="","",AX205*AX206)</f>
        <v>0</v>
      </c>
      <c r="AY207" s="684">
        <f t="shared" ref="AY207" si="671">IF(AY205="","",AY205*AY206)</f>
        <v>0</v>
      </c>
      <c r="AZ207" s="684">
        <f t="shared" ref="AZ207" si="672">IF(AZ205="","",AZ205*AZ206)</f>
        <v>0</v>
      </c>
      <c r="BA207" s="684">
        <f t="shared" ref="BA207" si="673">IF(BA205="","",BA205*BA206)</f>
        <v>0</v>
      </c>
      <c r="BB207" s="684">
        <f t="shared" ref="BB207" si="674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5">IF(BF205="","",BF205*BF206)</f>
        <v>250</v>
      </c>
      <c r="BG207" s="684">
        <f>IF(BG205="","",BG205*BG206)</f>
        <v>1000</v>
      </c>
      <c r="BH207" s="684">
        <f t="shared" ref="BH207" si="676">IF(BH205="","",BH205*BH206)</f>
        <v>600</v>
      </c>
      <c r="BI207" s="684">
        <f t="shared" ref="BI207" si="677">IF(BI205="","",BI205*BI206)</f>
        <v>500</v>
      </c>
      <c r="BJ207" s="684">
        <f t="shared" ref="BJ207" si="678">IF(BJ205="","",BJ205*BJ206)</f>
        <v>2500</v>
      </c>
      <c r="BK207" s="684">
        <f t="shared" ref="BK207" si="679">IF(BK205="","",BK205*BK206)</f>
        <v>750</v>
      </c>
      <c r="BL207" s="684">
        <f t="shared" ref="BL207" si="680">IF(BL205="","",BL205*BL206)</f>
        <v>1000</v>
      </c>
      <c r="BM207" s="684">
        <f t="shared" ref="BM207" si="681">IF(BM205="","",BM205*BM206)</f>
        <v>0</v>
      </c>
      <c r="BN207" s="684">
        <f t="shared" ref="BN207" si="682">IF(BN205="","",BN205*BN206)</f>
        <v>0</v>
      </c>
      <c r="BO207" s="684">
        <f t="shared" ref="BO207" si="683">IF(BO205="","",BO205*BO206)</f>
        <v>0</v>
      </c>
      <c r="BP207" s="684">
        <f t="shared" ref="BP207" si="684">IF(BP205="","",BP205*BP206)</f>
        <v>0</v>
      </c>
      <c r="BQ207" s="684">
        <f t="shared" ref="BQ207" si="685">IF(BQ205="","",BQ205*BQ206)</f>
        <v>0</v>
      </c>
      <c r="BR207" s="684">
        <f t="shared" ref="BR207" si="686">IF(BR205="","",BR205*BR206)</f>
        <v>0</v>
      </c>
      <c r="BS207" s="684">
        <f t="shared" ref="BS207" si="687">IF(BS205="","",BS205*BS206)</f>
        <v>0</v>
      </c>
      <c r="BT207" s="684">
        <f t="shared" ref="BT207" si="688">IF(BT205="","",BT205*BT206)</f>
        <v>0</v>
      </c>
      <c r="BU207" s="685"/>
      <c r="BV207" s="684">
        <f>IF(BV205="","",BV205*BV206)</f>
        <v>250</v>
      </c>
      <c r="BW207" s="684">
        <f>IF(BW205="","",BW205*BW206)</f>
        <v>250</v>
      </c>
      <c r="BX207" s="684">
        <f>IF(BX205="","",BX205*BX206)</f>
        <v>250</v>
      </c>
      <c r="BY207" s="684">
        <f>IF(BY205="","",BY205*BY206)</f>
        <v>1250</v>
      </c>
      <c r="BZ207" s="602">
        <f t="shared" si="462"/>
        <v>16.666666666666668</v>
      </c>
      <c r="CA207" s="602">
        <f t="shared" si="463"/>
        <v>93.333333333333329</v>
      </c>
      <c r="CB207" s="602">
        <f t="shared" si="464"/>
        <v>193.33333333333334</v>
      </c>
      <c r="CC207" s="602">
        <f t="shared" si="465"/>
        <v>440</v>
      </c>
      <c r="CD207" s="1348">
        <f t="shared" si="644"/>
        <v>0</v>
      </c>
      <c r="CE207" s="1349">
        <f t="shared" si="644"/>
        <v>0</v>
      </c>
      <c r="CF207" s="1350">
        <f t="shared" si="644"/>
        <v>0</v>
      </c>
      <c r="CG207" s="1350">
        <f t="shared" si="644"/>
        <v>0</v>
      </c>
      <c r="CH207" s="1350">
        <f t="shared" si="644"/>
        <v>0</v>
      </c>
      <c r="CI207" s="1350">
        <f t="shared" si="644"/>
        <v>0</v>
      </c>
      <c r="CJ207" s="1350">
        <f t="shared" si="644"/>
        <v>0</v>
      </c>
      <c r="CK207" s="1351">
        <f t="shared" si="644"/>
        <v>0</v>
      </c>
      <c r="CL207" s="1351">
        <f t="shared" si="644"/>
        <v>0</v>
      </c>
      <c r="CM207" s="1351">
        <f t="shared" si="644"/>
        <v>0</v>
      </c>
      <c r="CN207" s="1350">
        <f t="shared" si="644"/>
        <v>0</v>
      </c>
      <c r="CO207" s="1350">
        <f t="shared" si="644"/>
        <v>0</v>
      </c>
      <c r="CP207" s="1350">
        <f t="shared" si="644"/>
        <v>0</v>
      </c>
      <c r="CQ207" s="1350">
        <f t="shared" si="644"/>
        <v>0</v>
      </c>
      <c r="CR207" s="1350">
        <f t="shared" si="644"/>
        <v>0</v>
      </c>
      <c r="CS207" s="1349">
        <f t="shared" si="644"/>
        <v>250</v>
      </c>
      <c r="CT207" s="1352">
        <f t="shared" si="645"/>
        <v>300</v>
      </c>
      <c r="CU207" s="553">
        <f t="shared" si="432"/>
        <v>0</v>
      </c>
      <c r="CV207" s="554">
        <f t="shared" si="433"/>
        <v>0</v>
      </c>
      <c r="CW207" s="555">
        <f t="shared" si="434"/>
        <v>0</v>
      </c>
      <c r="CX207" s="555">
        <f t="shared" si="435"/>
        <v>0</v>
      </c>
      <c r="CY207" s="555">
        <f t="shared" si="436"/>
        <v>0</v>
      </c>
      <c r="CZ207" s="555">
        <f t="shared" si="437"/>
        <v>0</v>
      </c>
      <c r="DA207" s="555">
        <f t="shared" si="438"/>
        <v>0</v>
      </c>
      <c r="DB207" s="556">
        <f t="shared" si="439"/>
        <v>0</v>
      </c>
      <c r="DC207" s="556">
        <f t="shared" si="440"/>
        <v>0</v>
      </c>
      <c r="DD207" s="556">
        <f t="shared" si="441"/>
        <v>0</v>
      </c>
      <c r="DE207" s="555">
        <f t="shared" si="442"/>
        <v>0</v>
      </c>
      <c r="DF207" s="555">
        <f t="shared" si="443"/>
        <v>0</v>
      </c>
      <c r="DG207" s="555">
        <f t="shared" si="444"/>
        <v>0</v>
      </c>
      <c r="DH207" s="555">
        <f t="shared" si="445"/>
        <v>250</v>
      </c>
      <c r="DI207" s="555">
        <f t="shared" si="446"/>
        <v>400</v>
      </c>
      <c r="DJ207" s="554">
        <f t="shared" si="447"/>
        <v>750</v>
      </c>
      <c r="DK207" s="553">
        <f t="shared" si="448"/>
        <v>1000</v>
      </c>
      <c r="DL207" s="658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2"/>
        <v/>
      </c>
      <c r="CA208" s="602" t="str">
        <f t="shared" si="463"/>
        <v/>
      </c>
      <c r="CB208" s="602" t="str">
        <f t="shared" si="464"/>
        <v/>
      </c>
      <c r="CC208" s="602" t="str">
        <f t="shared" si="465"/>
        <v/>
      </c>
      <c r="CD208" s="1348" t="str">
        <f t="shared" si="644"/>
        <v/>
      </c>
      <c r="CE208" s="1349" t="str">
        <f t="shared" si="644"/>
        <v/>
      </c>
      <c r="CF208" s="1350" t="str">
        <f t="shared" si="644"/>
        <v/>
      </c>
      <c r="CG208" s="1350" t="str">
        <f t="shared" si="644"/>
        <v/>
      </c>
      <c r="CH208" s="1350" t="str">
        <f t="shared" si="644"/>
        <v/>
      </c>
      <c r="CI208" s="1350" t="str">
        <f t="shared" si="644"/>
        <v/>
      </c>
      <c r="CJ208" s="1350" t="str">
        <f t="shared" si="644"/>
        <v/>
      </c>
      <c r="CK208" s="1351" t="str">
        <f t="shared" si="644"/>
        <v/>
      </c>
      <c r="CL208" s="1351" t="str">
        <f t="shared" si="644"/>
        <v/>
      </c>
      <c r="CM208" s="1351" t="str">
        <f t="shared" si="644"/>
        <v/>
      </c>
      <c r="CN208" s="1350" t="str">
        <f t="shared" si="644"/>
        <v/>
      </c>
      <c r="CO208" s="1350" t="str">
        <f t="shared" si="644"/>
        <v/>
      </c>
      <c r="CP208" s="1350" t="str">
        <f t="shared" si="644"/>
        <v/>
      </c>
      <c r="CQ208" s="1350" t="str">
        <f t="shared" si="644"/>
        <v/>
      </c>
      <c r="CR208" s="1350" t="str">
        <f t="shared" si="644"/>
        <v/>
      </c>
      <c r="CS208" s="1349" t="str">
        <f t="shared" si="644"/>
        <v/>
      </c>
      <c r="CT208" s="1352" t="str">
        <f t="shared" si="645"/>
        <v/>
      </c>
      <c r="CU208" s="553" t="str">
        <f t="shared" si="432"/>
        <v/>
      </c>
      <c r="CV208" s="554" t="str">
        <f t="shared" si="433"/>
        <v/>
      </c>
      <c r="CW208" s="555" t="str">
        <f t="shared" si="434"/>
        <v/>
      </c>
      <c r="CX208" s="555" t="str">
        <f t="shared" si="435"/>
        <v/>
      </c>
      <c r="CY208" s="555" t="str">
        <f t="shared" si="436"/>
        <v/>
      </c>
      <c r="CZ208" s="555" t="str">
        <f t="shared" si="437"/>
        <v/>
      </c>
      <c r="DA208" s="555" t="str">
        <f t="shared" si="438"/>
        <v/>
      </c>
      <c r="DB208" s="556" t="str">
        <f t="shared" si="439"/>
        <v/>
      </c>
      <c r="DC208" s="556" t="str">
        <f t="shared" si="440"/>
        <v/>
      </c>
      <c r="DD208" s="556" t="str">
        <f t="shared" si="441"/>
        <v/>
      </c>
      <c r="DE208" s="555" t="str">
        <f t="shared" si="442"/>
        <v/>
      </c>
      <c r="DF208" s="555" t="str">
        <f t="shared" si="443"/>
        <v/>
      </c>
      <c r="DG208" s="555" t="str">
        <f t="shared" si="444"/>
        <v/>
      </c>
      <c r="DH208" s="555" t="str">
        <f t="shared" si="445"/>
        <v/>
      </c>
      <c r="DI208" s="555" t="str">
        <f t="shared" si="446"/>
        <v/>
      </c>
      <c r="DJ208" s="554" t="str">
        <f t="shared" si="447"/>
        <v/>
      </c>
      <c r="DK208" s="553" t="str">
        <f t="shared" si="448"/>
        <v/>
      </c>
      <c r="DL208" s="658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2"/>
        <v/>
      </c>
      <c r="CA209" s="602" t="str">
        <f t="shared" si="463"/>
        <v/>
      </c>
      <c r="CB209" s="602" t="str">
        <f t="shared" si="464"/>
        <v/>
      </c>
      <c r="CC209" s="602" t="str">
        <f t="shared" si="465"/>
        <v/>
      </c>
      <c r="CD209" s="1348" t="str">
        <f t="shared" si="644"/>
        <v/>
      </c>
      <c r="CE209" s="1349" t="str">
        <f t="shared" si="644"/>
        <v/>
      </c>
      <c r="CF209" s="1350" t="str">
        <f t="shared" si="644"/>
        <v/>
      </c>
      <c r="CG209" s="1350" t="str">
        <f t="shared" si="644"/>
        <v/>
      </c>
      <c r="CH209" s="1350" t="str">
        <f t="shared" si="644"/>
        <v/>
      </c>
      <c r="CI209" s="1350" t="str">
        <f t="shared" si="644"/>
        <v/>
      </c>
      <c r="CJ209" s="1350" t="str">
        <f t="shared" si="644"/>
        <v/>
      </c>
      <c r="CK209" s="1351" t="str">
        <f t="shared" si="644"/>
        <v/>
      </c>
      <c r="CL209" s="1351" t="str">
        <f t="shared" si="644"/>
        <v/>
      </c>
      <c r="CM209" s="1351" t="str">
        <f t="shared" si="644"/>
        <v/>
      </c>
      <c r="CN209" s="1350" t="str">
        <f t="shared" si="644"/>
        <v/>
      </c>
      <c r="CO209" s="1350" t="str">
        <f t="shared" si="644"/>
        <v/>
      </c>
      <c r="CP209" s="1350" t="str">
        <f t="shared" si="644"/>
        <v/>
      </c>
      <c r="CQ209" s="1350" t="str">
        <f t="shared" si="644"/>
        <v/>
      </c>
      <c r="CR209" s="1350" t="str">
        <f t="shared" si="644"/>
        <v/>
      </c>
      <c r="CS209" s="1349" t="str">
        <f t="shared" si="644"/>
        <v/>
      </c>
      <c r="CT209" s="1352" t="str">
        <f t="shared" si="645"/>
        <v/>
      </c>
      <c r="CU209" s="553" t="str">
        <f t="shared" si="432"/>
        <v/>
      </c>
      <c r="CV209" s="554" t="str">
        <f t="shared" si="433"/>
        <v/>
      </c>
      <c r="CW209" s="555" t="str">
        <f t="shared" si="434"/>
        <v/>
      </c>
      <c r="CX209" s="555" t="str">
        <f t="shared" si="435"/>
        <v/>
      </c>
      <c r="CY209" s="555" t="str">
        <f t="shared" si="436"/>
        <v/>
      </c>
      <c r="CZ209" s="555" t="str">
        <f t="shared" si="437"/>
        <v/>
      </c>
      <c r="DA209" s="555" t="str">
        <f t="shared" si="438"/>
        <v/>
      </c>
      <c r="DB209" s="556" t="str">
        <f t="shared" si="439"/>
        <v/>
      </c>
      <c r="DC209" s="556" t="str">
        <f t="shared" si="440"/>
        <v/>
      </c>
      <c r="DD209" s="556" t="str">
        <f t="shared" si="441"/>
        <v/>
      </c>
      <c r="DE209" s="555" t="str">
        <f t="shared" si="442"/>
        <v/>
      </c>
      <c r="DF209" s="555" t="str">
        <f t="shared" si="443"/>
        <v/>
      </c>
      <c r="DG209" s="555" t="str">
        <f t="shared" si="444"/>
        <v/>
      </c>
      <c r="DH209" s="555" t="str">
        <f t="shared" si="445"/>
        <v/>
      </c>
      <c r="DI209" s="555" t="str">
        <f t="shared" si="446"/>
        <v/>
      </c>
      <c r="DJ209" s="554" t="str">
        <f t="shared" si="447"/>
        <v/>
      </c>
      <c r="DK209" s="553" t="str">
        <f t="shared" si="448"/>
        <v/>
      </c>
      <c r="DL209" s="658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9">IF(D208="","",D208*D209)</f>
        <v/>
      </c>
      <c r="E210" s="612" t="str">
        <f t="shared" si="689"/>
        <v/>
      </c>
      <c r="F210" s="612" t="str">
        <f t="shared" si="689"/>
        <v/>
      </c>
      <c r="G210" s="612" t="str">
        <f t="shared" si="689"/>
        <v/>
      </c>
      <c r="H210" s="612" t="str">
        <f t="shared" si="689"/>
        <v/>
      </c>
      <c r="I210" s="612" t="str">
        <f t="shared" si="689"/>
        <v/>
      </c>
      <c r="J210" s="612" t="str">
        <f t="shared" si="689"/>
        <v/>
      </c>
      <c r="K210" s="612" t="str">
        <f t="shared" si="689"/>
        <v/>
      </c>
      <c r="L210" s="612" t="str">
        <f t="shared" si="689"/>
        <v/>
      </c>
      <c r="M210" s="612" t="str">
        <f t="shared" si="689"/>
        <v/>
      </c>
      <c r="N210" s="612" t="str">
        <f t="shared" si="689"/>
        <v/>
      </c>
      <c r="O210" s="612" t="str">
        <f t="shared" si="689"/>
        <v/>
      </c>
      <c r="P210" s="612" t="str">
        <f t="shared" si="689"/>
        <v/>
      </c>
      <c r="Q210" s="612" t="str">
        <f t="shared" si="689"/>
        <v/>
      </c>
      <c r="R210" s="612" t="str">
        <f t="shared" si="689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90">IF(V208="","",V208*V209)</f>
        <v/>
      </c>
      <c r="W210" s="612" t="str">
        <f t="shared" ref="W210" si="691">IF(W208="","",W208*W209)</f>
        <v/>
      </c>
      <c r="X210" s="612" t="str">
        <f t="shared" ref="X210" si="692">IF(X208="","",X208*X209)</f>
        <v/>
      </c>
      <c r="Y210" s="612" t="str">
        <f t="shared" ref="Y210" si="693">IF(Y208="","",Y208*Y209)</f>
        <v/>
      </c>
      <c r="Z210" s="612" t="str">
        <f t="shared" ref="Z210" si="694">IF(Z208="","",Z208*Z209)</f>
        <v/>
      </c>
      <c r="AA210" s="612" t="str">
        <f t="shared" ref="AA210" si="695">IF(AA208="","",AA208*AA209)</f>
        <v/>
      </c>
      <c r="AB210" s="612" t="str">
        <f t="shared" ref="AB210" si="696">IF(AB208="","",AB208*AB209)</f>
        <v/>
      </c>
      <c r="AC210" s="612" t="str">
        <f t="shared" ref="AC210" si="697">IF(AC208="","",AC208*AC209)</f>
        <v/>
      </c>
      <c r="AD210" s="612" t="str">
        <f t="shared" ref="AD210" si="698">IF(AD208="","",AD208*AD209)</f>
        <v/>
      </c>
      <c r="AE210" s="612" t="str">
        <f t="shared" ref="AE210" si="699">IF(AE208="","",AE208*AE209)</f>
        <v/>
      </c>
      <c r="AF210" s="612" t="str">
        <f t="shared" ref="AF210" si="700">IF(AF208="","",AF208*AF209)</f>
        <v/>
      </c>
      <c r="AG210" s="612" t="str">
        <f t="shared" ref="AG210" si="701">IF(AG208="","",AG208*AG209)</f>
        <v/>
      </c>
      <c r="AH210" s="612" t="str">
        <f t="shared" ref="AH210" si="702">IF(AH208="","",AH208*AH209)</f>
        <v/>
      </c>
      <c r="AI210" s="612" t="str">
        <f t="shared" ref="AI210" si="703">IF(AI208="","",AI208*AI209)</f>
        <v/>
      </c>
      <c r="AJ210" s="612" t="str">
        <f t="shared" ref="AJ210" si="704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5">IF(AN208="","",AN208*AN209)</f>
        <v/>
      </c>
      <c r="AO210" s="612" t="str">
        <f t="shared" ref="AO210" si="706">IF(AO208="","",AO208*AO209)</f>
        <v/>
      </c>
      <c r="AP210" s="612" t="str">
        <f t="shared" ref="AP210" si="707">IF(AP208="","",AP208*AP209)</f>
        <v/>
      </c>
      <c r="AQ210" s="612" t="str">
        <f t="shared" ref="AQ210" si="708">IF(AQ208="","",AQ208*AQ209)</f>
        <v/>
      </c>
      <c r="AR210" s="612" t="str">
        <f t="shared" ref="AR210" si="709">IF(AR208="","",AR208*AR209)</f>
        <v/>
      </c>
      <c r="AS210" s="612" t="str">
        <f t="shared" ref="AS210" si="710">IF(AS208="","",AS208*AS209)</f>
        <v/>
      </c>
      <c r="AT210" s="612" t="str">
        <f t="shared" ref="AT210" si="711">IF(AT208="","",AT208*AT209)</f>
        <v/>
      </c>
      <c r="AU210" s="612" t="str">
        <f t="shared" ref="AU210" si="712">IF(AU208="","",AU208*AU209)</f>
        <v/>
      </c>
      <c r="AV210" s="612" t="str">
        <f t="shared" ref="AV210" si="713">IF(AV208="","",AV208*AV209)</f>
        <v/>
      </c>
      <c r="AW210" s="612" t="str">
        <f t="shared" ref="AW210" si="714">IF(AW208="","",AW208*AW209)</f>
        <v/>
      </c>
      <c r="AX210" s="612" t="str">
        <f t="shared" ref="AX210" si="715">IF(AX208="","",AX208*AX209)</f>
        <v/>
      </c>
      <c r="AY210" s="612" t="str">
        <f t="shared" ref="AY210" si="716">IF(AY208="","",AY208*AY209)</f>
        <v/>
      </c>
      <c r="AZ210" s="612" t="str">
        <f t="shared" ref="AZ210" si="717">IF(AZ208="","",AZ208*AZ209)</f>
        <v/>
      </c>
      <c r="BA210" s="612" t="str">
        <f t="shared" ref="BA210" si="718">IF(BA208="","",BA208*BA209)</f>
        <v/>
      </c>
      <c r="BB210" s="612" t="str">
        <f t="shared" ref="BB210" si="719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20">IF(BF208="","",BF208*BF209)</f>
        <v/>
      </c>
      <c r="BG210" s="612" t="str">
        <f t="shared" ref="BG210" si="721">IF(BG208="","",BG208*BG209)</f>
        <v/>
      </c>
      <c r="BH210" s="612" t="str">
        <f t="shared" ref="BH210" si="722">IF(BH208="","",BH208*BH209)</f>
        <v/>
      </c>
      <c r="BI210" s="612" t="str">
        <f t="shared" ref="BI210" si="723">IF(BI208="","",BI208*BI209)</f>
        <v/>
      </c>
      <c r="BJ210" s="612" t="str">
        <f t="shared" ref="BJ210" si="724">IF(BJ208="","",BJ208*BJ209)</f>
        <v/>
      </c>
      <c r="BK210" s="612" t="str">
        <f t="shared" ref="BK210" si="725">IF(BK208="","",BK208*BK209)</f>
        <v/>
      </c>
      <c r="BL210" s="612" t="str">
        <f t="shared" ref="BL210" si="726">IF(BL208="","",BL208*BL209)</f>
        <v/>
      </c>
      <c r="BM210" s="612" t="str">
        <f t="shared" ref="BM210" si="727">IF(BM208="","",BM208*BM209)</f>
        <v/>
      </c>
      <c r="BN210" s="612" t="str">
        <f t="shared" ref="BN210" si="728">IF(BN208="","",BN208*BN209)</f>
        <v/>
      </c>
      <c r="BO210" s="612" t="str">
        <f t="shared" ref="BO210" si="729">IF(BO208="","",BO208*BO209)</f>
        <v/>
      </c>
      <c r="BP210" s="612" t="str">
        <f t="shared" ref="BP210" si="730">IF(BP208="","",BP208*BP209)</f>
        <v/>
      </c>
      <c r="BQ210" s="612" t="str">
        <f t="shared" ref="BQ210" si="731">IF(BQ208="","",BQ208*BQ209)</f>
        <v/>
      </c>
      <c r="BR210" s="612" t="str">
        <f t="shared" ref="BR210" si="732">IF(BR208="","",BR208*BR209)</f>
        <v/>
      </c>
      <c r="BS210" s="612" t="str">
        <f t="shared" ref="BS210" si="733">IF(BS208="","",BS208*BS209)</f>
        <v/>
      </c>
      <c r="BT210" s="612" t="str">
        <f t="shared" ref="BT210" si="734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2"/>
        <v/>
      </c>
      <c r="CA210" s="602" t="str">
        <f t="shared" si="463"/>
        <v/>
      </c>
      <c r="CB210" s="602" t="str">
        <f t="shared" si="464"/>
        <v/>
      </c>
      <c r="CC210" s="602" t="str">
        <f t="shared" si="465"/>
        <v/>
      </c>
      <c r="CD210" s="1348" t="str">
        <f t="shared" si="644"/>
        <v/>
      </c>
      <c r="CE210" s="1349" t="str">
        <f t="shared" si="644"/>
        <v/>
      </c>
      <c r="CF210" s="1350" t="str">
        <f t="shared" si="644"/>
        <v/>
      </c>
      <c r="CG210" s="1350" t="str">
        <f t="shared" si="644"/>
        <v/>
      </c>
      <c r="CH210" s="1350" t="str">
        <f t="shared" si="644"/>
        <v/>
      </c>
      <c r="CI210" s="1350" t="str">
        <f t="shared" si="644"/>
        <v/>
      </c>
      <c r="CJ210" s="1350" t="str">
        <f t="shared" si="644"/>
        <v/>
      </c>
      <c r="CK210" s="1351" t="str">
        <f t="shared" si="644"/>
        <v/>
      </c>
      <c r="CL210" s="1351" t="str">
        <f t="shared" si="644"/>
        <v/>
      </c>
      <c r="CM210" s="1351" t="str">
        <f t="shared" si="644"/>
        <v/>
      </c>
      <c r="CN210" s="1350" t="str">
        <f t="shared" si="644"/>
        <v/>
      </c>
      <c r="CO210" s="1350" t="str">
        <f t="shared" si="644"/>
        <v/>
      </c>
      <c r="CP210" s="1350" t="str">
        <f t="shared" si="644"/>
        <v/>
      </c>
      <c r="CQ210" s="1350" t="str">
        <f t="shared" si="644"/>
        <v/>
      </c>
      <c r="CR210" s="1350" t="str">
        <f t="shared" si="644"/>
        <v/>
      </c>
      <c r="CS210" s="1349" t="str">
        <f t="shared" si="644"/>
        <v/>
      </c>
      <c r="CT210" s="1352" t="str">
        <f t="shared" si="645"/>
        <v/>
      </c>
      <c r="CU210" s="553" t="str">
        <f t="shared" si="432"/>
        <v/>
      </c>
      <c r="CV210" s="554" t="str">
        <f t="shared" si="433"/>
        <v/>
      </c>
      <c r="CW210" s="555" t="str">
        <f t="shared" si="434"/>
        <v/>
      </c>
      <c r="CX210" s="555" t="str">
        <f t="shared" si="435"/>
        <v/>
      </c>
      <c r="CY210" s="555" t="str">
        <f t="shared" si="436"/>
        <v/>
      </c>
      <c r="CZ210" s="555" t="str">
        <f t="shared" si="437"/>
        <v/>
      </c>
      <c r="DA210" s="555" t="str">
        <f t="shared" si="438"/>
        <v/>
      </c>
      <c r="DB210" s="556" t="str">
        <f t="shared" si="439"/>
        <v/>
      </c>
      <c r="DC210" s="556" t="str">
        <f t="shared" si="440"/>
        <v/>
      </c>
      <c r="DD210" s="556" t="str">
        <f t="shared" si="441"/>
        <v/>
      </c>
      <c r="DE210" s="555" t="str">
        <f t="shared" si="442"/>
        <v/>
      </c>
      <c r="DF210" s="555" t="str">
        <f t="shared" si="443"/>
        <v/>
      </c>
      <c r="DG210" s="555" t="str">
        <f t="shared" si="444"/>
        <v/>
      </c>
      <c r="DH210" s="555" t="str">
        <f t="shared" si="445"/>
        <v/>
      </c>
      <c r="DI210" s="555" t="str">
        <f t="shared" si="446"/>
        <v/>
      </c>
      <c r="DJ210" s="554" t="str">
        <f t="shared" si="447"/>
        <v/>
      </c>
      <c r="DK210" s="553" t="str">
        <f t="shared" si="448"/>
        <v/>
      </c>
      <c r="DL210" s="658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2"/>
        <v>0</v>
      </c>
      <c r="CA211" s="602">
        <f t="shared" si="463"/>
        <v>0</v>
      </c>
      <c r="CB211" s="602">
        <f t="shared" si="464"/>
        <v>0</v>
      </c>
      <c r="CC211" s="602">
        <f t="shared" si="465"/>
        <v>0</v>
      </c>
      <c r="CD211" s="1348">
        <f t="shared" si="644"/>
        <v>0</v>
      </c>
      <c r="CE211" s="1349">
        <f t="shared" si="644"/>
        <v>0</v>
      </c>
      <c r="CF211" s="1350">
        <f t="shared" si="644"/>
        <v>0</v>
      </c>
      <c r="CG211" s="1350">
        <f t="shared" si="644"/>
        <v>0</v>
      </c>
      <c r="CH211" s="1350">
        <f t="shared" si="644"/>
        <v>0</v>
      </c>
      <c r="CI211" s="1350">
        <f t="shared" si="644"/>
        <v>0</v>
      </c>
      <c r="CJ211" s="1350">
        <f t="shared" si="644"/>
        <v>0</v>
      </c>
      <c r="CK211" s="1351">
        <f t="shared" si="644"/>
        <v>0</v>
      </c>
      <c r="CL211" s="1351">
        <f t="shared" si="644"/>
        <v>0</v>
      </c>
      <c r="CM211" s="1351">
        <f t="shared" si="644"/>
        <v>0</v>
      </c>
      <c r="CN211" s="1350">
        <f t="shared" si="644"/>
        <v>0</v>
      </c>
      <c r="CO211" s="1350">
        <f t="shared" si="644"/>
        <v>0</v>
      </c>
      <c r="CP211" s="1350">
        <f t="shared" si="644"/>
        <v>0</v>
      </c>
      <c r="CQ211" s="1350">
        <f t="shared" si="644"/>
        <v>0</v>
      </c>
      <c r="CR211" s="1350">
        <f t="shared" si="644"/>
        <v>0</v>
      </c>
      <c r="CS211" s="1349">
        <f t="shared" si="644"/>
        <v>0</v>
      </c>
      <c r="CT211" s="1352">
        <f t="shared" si="645"/>
        <v>0</v>
      </c>
      <c r="CU211" s="553">
        <f t="shared" si="432"/>
        <v>0</v>
      </c>
      <c r="CV211" s="554">
        <f t="shared" si="433"/>
        <v>0</v>
      </c>
      <c r="CW211" s="555">
        <f t="shared" si="434"/>
        <v>0</v>
      </c>
      <c r="CX211" s="555">
        <f t="shared" si="435"/>
        <v>0</v>
      </c>
      <c r="CY211" s="555">
        <f t="shared" si="436"/>
        <v>0</v>
      </c>
      <c r="CZ211" s="555">
        <f t="shared" si="437"/>
        <v>0</v>
      </c>
      <c r="DA211" s="555">
        <f t="shared" si="438"/>
        <v>0</v>
      </c>
      <c r="DB211" s="556">
        <f t="shared" si="439"/>
        <v>0</v>
      </c>
      <c r="DC211" s="556">
        <f t="shared" si="440"/>
        <v>0</v>
      </c>
      <c r="DD211" s="556">
        <f t="shared" si="441"/>
        <v>0</v>
      </c>
      <c r="DE211" s="555">
        <f t="shared" si="442"/>
        <v>0</v>
      </c>
      <c r="DF211" s="555">
        <f t="shared" si="443"/>
        <v>0</v>
      </c>
      <c r="DG211" s="555">
        <f t="shared" si="444"/>
        <v>0</v>
      </c>
      <c r="DH211" s="555">
        <f t="shared" si="445"/>
        <v>0</v>
      </c>
      <c r="DI211" s="555">
        <f t="shared" si="446"/>
        <v>0</v>
      </c>
      <c r="DJ211" s="554">
        <f t="shared" si="447"/>
        <v>0</v>
      </c>
      <c r="DK211" s="553">
        <f t="shared" si="448"/>
        <v>0</v>
      </c>
      <c r="DL211" s="658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2"/>
        <v/>
      </c>
      <c r="CA212" s="602" t="str">
        <f t="shared" si="463"/>
        <v/>
      </c>
      <c r="CB212" s="602" t="str">
        <f t="shared" si="464"/>
        <v/>
      </c>
      <c r="CC212" s="602" t="str">
        <f t="shared" si="465"/>
        <v/>
      </c>
      <c r="CD212" s="1348" t="str">
        <f t="shared" si="644"/>
        <v/>
      </c>
      <c r="CE212" s="1349" t="str">
        <f t="shared" si="644"/>
        <v/>
      </c>
      <c r="CF212" s="1350" t="str">
        <f t="shared" si="644"/>
        <v/>
      </c>
      <c r="CG212" s="1350" t="str">
        <f t="shared" si="644"/>
        <v/>
      </c>
      <c r="CH212" s="1350" t="str">
        <f t="shared" si="644"/>
        <v/>
      </c>
      <c r="CI212" s="1350" t="str">
        <f t="shared" si="644"/>
        <v/>
      </c>
      <c r="CJ212" s="1350" t="str">
        <f t="shared" si="644"/>
        <v/>
      </c>
      <c r="CK212" s="1351" t="str">
        <f t="shared" si="644"/>
        <v/>
      </c>
      <c r="CL212" s="1351" t="str">
        <f t="shared" si="644"/>
        <v/>
      </c>
      <c r="CM212" s="1351" t="str">
        <f t="shared" si="644"/>
        <v/>
      </c>
      <c r="CN212" s="1350" t="str">
        <f t="shared" si="644"/>
        <v/>
      </c>
      <c r="CO212" s="1350" t="str">
        <f t="shared" si="644"/>
        <v/>
      </c>
      <c r="CP212" s="1350" t="str">
        <f t="shared" si="644"/>
        <v/>
      </c>
      <c r="CQ212" s="1350" t="str">
        <f t="shared" si="644"/>
        <v/>
      </c>
      <c r="CR212" s="1350" t="str">
        <f t="shared" si="644"/>
        <v/>
      </c>
      <c r="CS212" s="1349" t="str">
        <f t="shared" si="644"/>
        <v/>
      </c>
      <c r="CT212" s="1352" t="str">
        <f t="shared" si="645"/>
        <v/>
      </c>
      <c r="CU212" s="553" t="str">
        <f t="shared" si="432"/>
        <v/>
      </c>
      <c r="CV212" s="554" t="str">
        <f t="shared" si="433"/>
        <v/>
      </c>
      <c r="CW212" s="555" t="str">
        <f t="shared" si="434"/>
        <v/>
      </c>
      <c r="CX212" s="555" t="str">
        <f t="shared" si="435"/>
        <v/>
      </c>
      <c r="CY212" s="555" t="str">
        <f t="shared" si="436"/>
        <v/>
      </c>
      <c r="CZ212" s="555" t="str">
        <f t="shared" si="437"/>
        <v/>
      </c>
      <c r="DA212" s="555" t="str">
        <f t="shared" si="438"/>
        <v/>
      </c>
      <c r="DB212" s="556" t="str">
        <f t="shared" si="439"/>
        <v/>
      </c>
      <c r="DC212" s="556">
        <f t="shared" si="440"/>
        <v>0</v>
      </c>
      <c r="DD212" s="556" t="str">
        <f t="shared" si="441"/>
        <v/>
      </c>
      <c r="DE212" s="555" t="str">
        <f t="shared" si="442"/>
        <v/>
      </c>
      <c r="DF212" s="555" t="str">
        <f t="shared" si="443"/>
        <v/>
      </c>
      <c r="DG212" s="555" t="str">
        <f t="shared" si="444"/>
        <v/>
      </c>
      <c r="DH212" s="555" t="str">
        <f t="shared" si="445"/>
        <v/>
      </c>
      <c r="DI212" s="555" t="str">
        <f t="shared" si="446"/>
        <v/>
      </c>
      <c r="DJ212" s="554" t="str">
        <f t="shared" si="447"/>
        <v/>
      </c>
      <c r="DK212" s="553" t="str">
        <f t="shared" si="448"/>
        <v/>
      </c>
      <c r="DL212" s="658">
        <f t="shared" si="449"/>
        <v>0</v>
      </c>
      <c r="DM212" s="106">
        <f t="shared" si="450"/>
        <v>1</v>
      </c>
      <c r="DN212" s="106">
        <f t="shared" si="451"/>
        <v>0</v>
      </c>
      <c r="DO212" s="106">
        <f t="shared" si="452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5">IF(T211="","",T211*T212)</f>
        <v>0</v>
      </c>
      <c r="U213" s="612">
        <f t="shared" si="735"/>
        <v>0</v>
      </c>
      <c r="V213" s="612">
        <f t="shared" si="735"/>
        <v>0</v>
      </c>
      <c r="W213" s="612">
        <f t="shared" si="735"/>
        <v>0</v>
      </c>
      <c r="X213" s="612">
        <f t="shared" si="735"/>
        <v>0</v>
      </c>
      <c r="Y213" s="612">
        <f t="shared" si="735"/>
        <v>0</v>
      </c>
      <c r="Z213" s="612"/>
      <c r="AA213" s="612">
        <f t="shared" si="735"/>
        <v>0</v>
      </c>
      <c r="AB213" s="612">
        <f t="shared" si="735"/>
        <v>0</v>
      </c>
      <c r="AC213" s="612">
        <f t="shared" si="735"/>
        <v>0</v>
      </c>
      <c r="AD213" s="612">
        <f t="shared" si="735"/>
        <v>0</v>
      </c>
      <c r="AE213" s="612">
        <f t="shared" si="735"/>
        <v>0</v>
      </c>
      <c r="AF213" s="612">
        <f t="shared" si="735"/>
        <v>0</v>
      </c>
      <c r="AG213" s="612">
        <f t="shared" si="735"/>
        <v>0</v>
      </c>
      <c r="AH213" s="612">
        <f t="shared" si="735"/>
        <v>0</v>
      </c>
      <c r="AI213" s="612">
        <f t="shared" si="735"/>
        <v>0</v>
      </c>
      <c r="AJ213" s="612">
        <f t="shared" si="735"/>
        <v>0</v>
      </c>
      <c r="AK213" s="601"/>
      <c r="AL213" s="612">
        <f t="shared" ref="AL213:BB213" si="736">IF(AL211="","",AL211*AL212)</f>
        <v>0</v>
      </c>
      <c r="AM213" s="612">
        <f t="shared" si="736"/>
        <v>0</v>
      </c>
      <c r="AN213" s="612">
        <f t="shared" si="736"/>
        <v>0</v>
      </c>
      <c r="AO213" s="612">
        <f t="shared" si="736"/>
        <v>0</v>
      </c>
      <c r="AP213" s="612">
        <f t="shared" si="736"/>
        <v>0</v>
      </c>
      <c r="AQ213" s="612">
        <f t="shared" si="736"/>
        <v>0</v>
      </c>
      <c r="AR213" s="612">
        <f t="shared" si="736"/>
        <v>0</v>
      </c>
      <c r="AS213" s="612">
        <f t="shared" si="736"/>
        <v>0</v>
      </c>
      <c r="AT213" s="612">
        <f t="shared" si="736"/>
        <v>0</v>
      </c>
      <c r="AU213" s="612">
        <f t="shared" si="736"/>
        <v>0</v>
      </c>
      <c r="AV213" s="612">
        <f t="shared" si="736"/>
        <v>0</v>
      </c>
      <c r="AW213" s="612">
        <f t="shared" si="736"/>
        <v>0</v>
      </c>
      <c r="AX213" s="612">
        <f t="shared" si="736"/>
        <v>0</v>
      </c>
      <c r="AY213" s="612">
        <f t="shared" si="736"/>
        <v>0</v>
      </c>
      <c r="AZ213" s="612">
        <f t="shared" si="736"/>
        <v>0</v>
      </c>
      <c r="BA213" s="612">
        <f t="shared" si="736"/>
        <v>0</v>
      </c>
      <c r="BB213" s="612">
        <f t="shared" si="736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7">IF(BF211="","",BF211*BF212)</f>
        <v>0</v>
      </c>
      <c r="BG213" s="612">
        <f t="shared" si="737"/>
        <v>0</v>
      </c>
      <c r="BH213" s="612">
        <f t="shared" si="737"/>
        <v>0</v>
      </c>
      <c r="BI213" s="612">
        <f t="shared" si="737"/>
        <v>0</v>
      </c>
      <c r="BJ213" s="612">
        <f t="shared" si="737"/>
        <v>0</v>
      </c>
      <c r="BK213" s="612">
        <f t="shared" si="737"/>
        <v>0</v>
      </c>
      <c r="BL213" s="612">
        <f t="shared" si="737"/>
        <v>0</v>
      </c>
      <c r="BM213" s="612">
        <f t="shared" si="737"/>
        <v>0</v>
      </c>
      <c r="BN213" s="612">
        <f t="shared" si="737"/>
        <v>0</v>
      </c>
      <c r="BO213" s="612">
        <f t="shared" si="737"/>
        <v>0</v>
      </c>
      <c r="BP213" s="612">
        <f t="shared" si="737"/>
        <v>0</v>
      </c>
      <c r="BQ213" s="612">
        <f t="shared" si="737"/>
        <v>0</v>
      </c>
      <c r="BR213" s="612">
        <f t="shared" si="737"/>
        <v>0</v>
      </c>
      <c r="BS213" s="612">
        <f t="shared" si="737"/>
        <v>0</v>
      </c>
      <c r="BT213" s="612">
        <f t="shared" si="737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2"/>
        <v/>
      </c>
      <c r="CA213" s="602">
        <f t="shared" si="463"/>
        <v>0</v>
      </c>
      <c r="CB213" s="602">
        <f t="shared" si="464"/>
        <v>0</v>
      </c>
      <c r="CC213" s="602">
        <f t="shared" si="465"/>
        <v>0</v>
      </c>
      <c r="CD213" s="1348" t="str">
        <f t="shared" si="644"/>
        <v/>
      </c>
      <c r="CE213" s="1349" t="str">
        <f t="shared" si="644"/>
        <v/>
      </c>
      <c r="CF213" s="1350" t="str">
        <f t="shared" si="644"/>
        <v/>
      </c>
      <c r="CG213" s="1350" t="str">
        <f t="shared" si="644"/>
        <v/>
      </c>
      <c r="CH213" s="1350" t="str">
        <f t="shared" si="644"/>
        <v/>
      </c>
      <c r="CI213" s="1350" t="str">
        <f t="shared" si="644"/>
        <v/>
      </c>
      <c r="CJ213" s="1350" t="str">
        <f t="shared" si="644"/>
        <v/>
      </c>
      <c r="CK213" s="1351" t="str">
        <f t="shared" si="644"/>
        <v/>
      </c>
      <c r="CL213" s="1351">
        <f t="shared" si="644"/>
        <v>0</v>
      </c>
      <c r="CM213" s="1351">
        <f t="shared" si="644"/>
        <v>0</v>
      </c>
      <c r="CN213" s="1350" t="str">
        <f t="shared" si="644"/>
        <v/>
      </c>
      <c r="CO213" s="1350" t="str">
        <f t="shared" si="644"/>
        <v/>
      </c>
      <c r="CP213" s="1350" t="str">
        <f t="shared" si="644"/>
        <v/>
      </c>
      <c r="CQ213" s="1350" t="str">
        <f t="shared" si="644"/>
        <v/>
      </c>
      <c r="CR213" s="1350" t="str">
        <f t="shared" si="644"/>
        <v/>
      </c>
      <c r="CS213" s="1349" t="str">
        <f t="shared" si="644"/>
        <v/>
      </c>
      <c r="CT213" s="1352" t="str">
        <f t="shared" si="645"/>
        <v/>
      </c>
      <c r="CU213" s="553" t="str">
        <f t="shared" si="432"/>
        <v/>
      </c>
      <c r="CV213" s="554">
        <f t="shared" si="433"/>
        <v>0</v>
      </c>
      <c r="CW213" s="555">
        <f t="shared" si="434"/>
        <v>0</v>
      </c>
      <c r="CX213" s="555">
        <f t="shared" si="435"/>
        <v>0</v>
      </c>
      <c r="CY213" s="555">
        <f t="shared" si="436"/>
        <v>0</v>
      </c>
      <c r="CZ213" s="555">
        <f t="shared" si="437"/>
        <v>0</v>
      </c>
      <c r="DA213" s="555">
        <f t="shared" si="438"/>
        <v>0</v>
      </c>
      <c r="DB213" s="556">
        <f t="shared" si="439"/>
        <v>0</v>
      </c>
      <c r="DC213" s="556">
        <f t="shared" si="440"/>
        <v>0</v>
      </c>
      <c r="DD213" s="556">
        <f t="shared" si="441"/>
        <v>0</v>
      </c>
      <c r="DE213" s="555">
        <f t="shared" si="442"/>
        <v>0</v>
      </c>
      <c r="DF213" s="555">
        <f t="shared" si="443"/>
        <v>0</v>
      </c>
      <c r="DG213" s="555">
        <f t="shared" si="444"/>
        <v>0</v>
      </c>
      <c r="DH213" s="555">
        <f t="shared" si="445"/>
        <v>0</v>
      </c>
      <c r="DI213" s="555">
        <f t="shared" si="446"/>
        <v>0</v>
      </c>
      <c r="DJ213" s="554">
        <f t="shared" si="447"/>
        <v>0</v>
      </c>
      <c r="DK213" s="553">
        <f t="shared" si="448"/>
        <v>0</v>
      </c>
      <c r="DL213" s="658">
        <f t="shared" si="449"/>
        <v>2</v>
      </c>
      <c r="DM213" s="106">
        <f t="shared" si="450"/>
        <v>16</v>
      </c>
      <c r="DN213" s="106">
        <f t="shared" si="451"/>
        <v>17</v>
      </c>
      <c r="DO213" s="106">
        <f t="shared" si="452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8">IF(SUM(B54,B55)=0,"",(B181+B202+B205+B208+B211)/SUM(B54,B55))</f>
        <v>0.5</v>
      </c>
      <c r="C214" s="625" t="str">
        <f t="shared" si="738"/>
        <v/>
      </c>
      <c r="D214" s="625">
        <f t="shared" si="738"/>
        <v>0</v>
      </c>
      <c r="E214" s="625">
        <f t="shared" si="738"/>
        <v>0.25</v>
      </c>
      <c r="F214" s="625">
        <f t="shared" si="738"/>
        <v>0.5</v>
      </c>
      <c r="G214" s="625">
        <f t="shared" si="738"/>
        <v>0</v>
      </c>
      <c r="H214" s="625">
        <f t="shared" si="738"/>
        <v>0.4</v>
      </c>
      <c r="I214" s="625">
        <f t="shared" si="738"/>
        <v>0</v>
      </c>
      <c r="J214" s="625" t="str">
        <f t="shared" si="738"/>
        <v/>
      </c>
      <c r="K214" s="625" t="str">
        <f t="shared" si="738"/>
        <v/>
      </c>
      <c r="L214" s="625" t="str">
        <f t="shared" si="738"/>
        <v/>
      </c>
      <c r="M214" s="625" t="str">
        <f t="shared" si="738"/>
        <v/>
      </c>
      <c r="N214" s="625" t="str">
        <f t="shared" si="738"/>
        <v/>
      </c>
      <c r="O214" s="625" t="str">
        <f t="shared" si="738"/>
        <v/>
      </c>
      <c r="P214" s="625" t="str">
        <f t="shared" si="738"/>
        <v/>
      </c>
      <c r="Q214" s="625" t="str">
        <f t="shared" si="738"/>
        <v/>
      </c>
      <c r="R214" s="625" t="str">
        <f t="shared" si="738"/>
        <v/>
      </c>
      <c r="S214" s="678"/>
      <c r="T214" s="625">
        <f t="shared" ref="T214:AJ214" si="739">IF(SUM(T54,T55)=0,"",(T181+T202+T205+T208+T211)/SUM(T54,T55))</f>
        <v>0</v>
      </c>
      <c r="U214" s="625" t="str">
        <f t="shared" si="739"/>
        <v/>
      </c>
      <c r="V214" s="625">
        <f t="shared" si="739"/>
        <v>0.2857142857142857</v>
      </c>
      <c r="W214" s="625">
        <f t="shared" si="739"/>
        <v>0.66666666666666663</v>
      </c>
      <c r="X214" s="625">
        <f t="shared" si="739"/>
        <v>0.66666666666666663</v>
      </c>
      <c r="Y214" s="625">
        <f t="shared" si="739"/>
        <v>0.33333333333333331</v>
      </c>
      <c r="Z214" s="625">
        <f t="shared" si="739"/>
        <v>0.35</v>
      </c>
      <c r="AA214" s="625">
        <f t="shared" si="739"/>
        <v>0.58333333333333337</v>
      </c>
      <c r="AB214" s="625">
        <f t="shared" si="739"/>
        <v>0</v>
      </c>
      <c r="AC214" s="625" t="str">
        <f t="shared" si="739"/>
        <v/>
      </c>
      <c r="AD214" s="625" t="str">
        <f t="shared" si="739"/>
        <v/>
      </c>
      <c r="AE214" s="625" t="str">
        <f t="shared" si="739"/>
        <v/>
      </c>
      <c r="AF214" s="625" t="str">
        <f t="shared" si="739"/>
        <v/>
      </c>
      <c r="AG214" s="625" t="str">
        <f t="shared" si="739"/>
        <v/>
      </c>
      <c r="AH214" s="625" t="str">
        <f t="shared" si="739"/>
        <v/>
      </c>
      <c r="AI214" s="625" t="str">
        <f t="shared" si="739"/>
        <v/>
      </c>
      <c r="AJ214" s="625" t="str">
        <f t="shared" si="739"/>
        <v/>
      </c>
      <c r="AK214" s="678"/>
      <c r="AL214" s="625">
        <f t="shared" ref="AL214:BB214" si="740">IF(SUM(AL54,AL55)=0,"",(AL181+AL202+AL205+AL208+AL211)/SUM(AL54,AL55))</f>
        <v>0.66666666666666663</v>
      </c>
      <c r="AM214" s="625">
        <f t="shared" si="740"/>
        <v>0</v>
      </c>
      <c r="AN214" s="625">
        <f t="shared" si="740"/>
        <v>0.3</v>
      </c>
      <c r="AO214" s="625">
        <f t="shared" si="740"/>
        <v>0.16666666666666666</v>
      </c>
      <c r="AP214" s="625">
        <f t="shared" si="740"/>
        <v>0.42857142857142855</v>
      </c>
      <c r="AQ214" s="625">
        <f t="shared" si="740"/>
        <v>0.75</v>
      </c>
      <c r="AR214" s="625">
        <f t="shared" si="740"/>
        <v>0.2</v>
      </c>
      <c r="AS214" s="625">
        <f t="shared" si="740"/>
        <v>0.375</v>
      </c>
      <c r="AT214" s="625">
        <f t="shared" si="740"/>
        <v>0.4</v>
      </c>
      <c r="AU214" s="625" t="str">
        <f t="shared" si="740"/>
        <v/>
      </c>
      <c r="AV214" s="625" t="str">
        <f t="shared" si="740"/>
        <v/>
      </c>
      <c r="AW214" s="625" t="str">
        <f t="shared" si="740"/>
        <v/>
      </c>
      <c r="AX214" s="625" t="str">
        <f t="shared" si="740"/>
        <v/>
      </c>
      <c r="AY214" s="625" t="str">
        <f t="shared" si="740"/>
        <v/>
      </c>
      <c r="AZ214" s="625" t="str">
        <f t="shared" si="740"/>
        <v/>
      </c>
      <c r="BA214" s="625" t="str">
        <f t="shared" si="740"/>
        <v/>
      </c>
      <c r="BB214" s="625" t="str">
        <f t="shared" si="740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41">IF(SUM(BF54,BF55)=0,"",(BF181+BF202+BF205+BF208+BF211)/SUM(BF54,BF55))</f>
        <v>0.125</v>
      </c>
      <c r="BG214" s="625">
        <f t="shared" si="741"/>
        <v>0.5</v>
      </c>
      <c r="BH214" s="625">
        <f t="shared" si="741"/>
        <v>0.4</v>
      </c>
      <c r="BI214" s="625">
        <f t="shared" si="741"/>
        <v>0.4</v>
      </c>
      <c r="BJ214" s="625">
        <f t="shared" si="741"/>
        <v>0.75</v>
      </c>
      <c r="BK214" s="625">
        <f t="shared" si="741"/>
        <v>0.33333333333333331</v>
      </c>
      <c r="BL214" s="625">
        <f t="shared" si="741"/>
        <v>0.6</v>
      </c>
      <c r="BM214" s="625" t="str">
        <f t="shared" si="741"/>
        <v/>
      </c>
      <c r="BN214" s="625" t="str">
        <f t="shared" si="741"/>
        <v/>
      </c>
      <c r="BO214" s="625" t="str">
        <f t="shared" si="741"/>
        <v/>
      </c>
      <c r="BP214" s="625" t="str">
        <f t="shared" si="741"/>
        <v/>
      </c>
      <c r="BQ214" s="625" t="str">
        <f t="shared" si="741"/>
        <v/>
      </c>
      <c r="BR214" s="625" t="str">
        <f t="shared" si="741"/>
        <v/>
      </c>
      <c r="BS214" s="625" t="str">
        <f t="shared" si="741"/>
        <v/>
      </c>
      <c r="BT214" s="625" t="str">
        <f t="shared" si="741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0.7</v>
      </c>
      <c r="BZ214" s="602">
        <f t="shared" si="462"/>
        <v>0.22999999999999998</v>
      </c>
      <c r="CA214" s="602">
        <f t="shared" si="463"/>
        <v>0.36984126984126986</v>
      </c>
      <c r="CB214" s="602">
        <f t="shared" si="464"/>
        <v>0.36241496598639455</v>
      </c>
      <c r="CC214" s="602">
        <f t="shared" si="465"/>
        <v>0.49722222222222223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2"/>
        <v/>
      </c>
      <c r="CG214" s="1355" t="str">
        <f t="shared" si="742"/>
        <v/>
      </c>
      <c r="CH214" s="1355" t="str">
        <f t="shared" si="742"/>
        <v/>
      </c>
      <c r="CI214" s="1355">
        <f t="shared" si="742"/>
        <v>0</v>
      </c>
      <c r="CJ214" s="1355">
        <f t="shared" si="742"/>
        <v>0</v>
      </c>
      <c r="CK214" s="1356">
        <f t="shared" si="742"/>
        <v>0</v>
      </c>
      <c r="CL214" s="1356">
        <f t="shared" si="742"/>
        <v>0.25</v>
      </c>
      <c r="CM214" s="1356">
        <f t="shared" si="742"/>
        <v>0.4</v>
      </c>
      <c r="CN214" s="1355">
        <f t="shared" si="742"/>
        <v>0.5</v>
      </c>
      <c r="CO214" s="1355">
        <f t="shared" si="742"/>
        <v>0.5</v>
      </c>
      <c r="CP214" s="1355" t="str">
        <f t="shared" si="742"/>
        <v/>
      </c>
      <c r="CQ214" s="1355" t="str">
        <f t="shared" si="742"/>
        <v/>
      </c>
      <c r="CR214" s="1355" t="str">
        <f t="shared" si="742"/>
        <v/>
      </c>
      <c r="CS214" s="1354" t="str">
        <f t="shared" si="742"/>
        <v/>
      </c>
      <c r="CT214" s="1357" t="str">
        <f t="shared" si="742"/>
        <v/>
      </c>
      <c r="CU214" s="541" t="str">
        <f t="shared" si="432"/>
        <v/>
      </c>
      <c r="CV214" s="542" t="str">
        <f t="shared" si="433"/>
        <v/>
      </c>
      <c r="CW214" s="543" t="str">
        <f t="shared" si="434"/>
        <v/>
      </c>
      <c r="CX214" s="543" t="str">
        <f t="shared" si="435"/>
        <v/>
      </c>
      <c r="CY214" s="543" t="str">
        <f t="shared" si="436"/>
        <v/>
      </c>
      <c r="CZ214" s="543">
        <f t="shared" si="437"/>
        <v>0</v>
      </c>
      <c r="DA214" s="543">
        <f t="shared" si="438"/>
        <v>0</v>
      </c>
      <c r="DB214" s="544">
        <f t="shared" si="439"/>
        <v>0.2857142857142857</v>
      </c>
      <c r="DC214" s="544">
        <f t="shared" si="440"/>
        <v>0.33333333333333331</v>
      </c>
      <c r="DD214" s="544">
        <f t="shared" si="441"/>
        <v>0.35</v>
      </c>
      <c r="DE214" s="543">
        <f t="shared" si="442"/>
        <v>0.58333333333333337</v>
      </c>
      <c r="DF214" s="543">
        <f t="shared" si="443"/>
        <v>0.66666666666666663</v>
      </c>
      <c r="DG214" s="543">
        <f t="shared" si="444"/>
        <v>0.66666666666666663</v>
      </c>
      <c r="DH214" s="543" t="str">
        <f t="shared" si="445"/>
        <v/>
      </c>
      <c r="DI214" s="543" t="str">
        <f t="shared" si="446"/>
        <v/>
      </c>
      <c r="DJ214" s="542" t="str">
        <f t="shared" si="447"/>
        <v/>
      </c>
      <c r="DK214" s="541" t="str">
        <f t="shared" si="448"/>
        <v/>
      </c>
      <c r="DL214" s="658">
        <f t="shared" si="449"/>
        <v>7</v>
      </c>
      <c r="DM214" s="106">
        <f t="shared" si="450"/>
        <v>8</v>
      </c>
      <c r="DN214" s="106">
        <f t="shared" si="451"/>
        <v>9</v>
      </c>
      <c r="DO214" s="106">
        <f t="shared" si="452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2"/>
        <v>3</v>
      </c>
      <c r="CA215" s="602">
        <f t="shared" si="463"/>
        <v>6.166666666666667</v>
      </c>
      <c r="CB215" s="602">
        <f t="shared" si="464"/>
        <v>11.75</v>
      </c>
      <c r="CC215" s="602">
        <f t="shared" si="465"/>
        <v>7.25</v>
      </c>
      <c r="CD215" s="1348" t="str">
        <f t="shared" ref="CD215:CD226" si="74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2"/>
        <v/>
      </c>
      <c r="CF215" s="1350" t="str">
        <f t="shared" si="742"/>
        <v/>
      </c>
      <c r="CG215" s="1350" t="str">
        <f t="shared" si="742"/>
        <v/>
      </c>
      <c r="CH215" s="1350" t="str">
        <f t="shared" si="742"/>
        <v/>
      </c>
      <c r="CI215" s="1350" t="str">
        <f t="shared" si="742"/>
        <v/>
      </c>
      <c r="CJ215" s="1350" t="str">
        <f t="shared" si="742"/>
        <v/>
      </c>
      <c r="CK215" s="1351">
        <f t="shared" si="742"/>
        <v>2</v>
      </c>
      <c r="CL215" s="1351">
        <f t="shared" si="742"/>
        <v>3</v>
      </c>
      <c r="CM215" s="1351">
        <f t="shared" si="742"/>
        <v>20</v>
      </c>
      <c r="CN215" s="1350" t="str">
        <f t="shared" si="742"/>
        <v/>
      </c>
      <c r="CO215" s="1350" t="str">
        <f t="shared" si="742"/>
        <v/>
      </c>
      <c r="CP215" s="1350" t="str">
        <f t="shared" si="742"/>
        <v/>
      </c>
      <c r="CQ215" s="1350" t="str">
        <f t="shared" si="742"/>
        <v/>
      </c>
      <c r="CR215" s="1350" t="str">
        <f t="shared" si="742"/>
        <v/>
      </c>
      <c r="CS215" s="1349" t="str">
        <f t="shared" si="742"/>
        <v/>
      </c>
      <c r="CT215" s="1352" t="str">
        <f t="shared" si="742"/>
        <v/>
      </c>
      <c r="CU215" s="553" t="str">
        <f t="shared" si="432"/>
        <v/>
      </c>
      <c r="CV215" s="554" t="str">
        <f t="shared" si="433"/>
        <v/>
      </c>
      <c r="CW215" s="555" t="str">
        <f t="shared" si="434"/>
        <v/>
      </c>
      <c r="CX215" s="555" t="str">
        <f t="shared" si="435"/>
        <v/>
      </c>
      <c r="CY215" s="555" t="str">
        <f t="shared" si="436"/>
        <v/>
      </c>
      <c r="CZ215" s="555">
        <f t="shared" si="437"/>
        <v>3</v>
      </c>
      <c r="DA215" s="555">
        <f t="shared" si="438"/>
        <v>3</v>
      </c>
      <c r="DB215" s="556">
        <f t="shared" si="439"/>
        <v>5</v>
      </c>
      <c r="DC215" s="556">
        <f t="shared" si="440"/>
        <v>6</v>
      </c>
      <c r="DD215" s="556">
        <f t="shared" si="441"/>
        <v>7</v>
      </c>
      <c r="DE215" s="555">
        <f t="shared" si="442"/>
        <v>8</v>
      </c>
      <c r="DF215" s="555">
        <f t="shared" si="443"/>
        <v>8</v>
      </c>
      <c r="DG215" s="555">
        <f t="shared" si="444"/>
        <v>10</v>
      </c>
      <c r="DH215" s="555" t="str">
        <f t="shared" si="445"/>
        <v/>
      </c>
      <c r="DI215" s="555" t="str">
        <f t="shared" si="446"/>
        <v/>
      </c>
      <c r="DJ215" s="554" t="str">
        <f t="shared" si="447"/>
        <v/>
      </c>
      <c r="DK215" s="553" t="str">
        <f t="shared" si="448"/>
        <v/>
      </c>
      <c r="DL215" s="658">
        <f t="shared" si="449"/>
        <v>3</v>
      </c>
      <c r="DM215" s="106">
        <f t="shared" si="450"/>
        <v>8</v>
      </c>
      <c r="DN215" s="106">
        <f t="shared" si="451"/>
        <v>6</v>
      </c>
      <c r="DO215" s="106">
        <f t="shared" si="452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2"/>
        <v>20</v>
      </c>
      <c r="CA216" s="602">
        <f t="shared" si="463"/>
        <v>35.833333333333336</v>
      </c>
      <c r="CB216" s="602">
        <f t="shared" si="464"/>
        <v>45</v>
      </c>
      <c r="CC216" s="602">
        <f t="shared" si="465"/>
        <v>32.5</v>
      </c>
      <c r="CD216" s="1348" t="str">
        <f t="shared" si="743"/>
        <v/>
      </c>
      <c r="CE216" s="1349" t="str">
        <f t="shared" si="742"/>
        <v/>
      </c>
      <c r="CF216" s="1350" t="str">
        <f t="shared" si="742"/>
        <v/>
      </c>
      <c r="CG216" s="1350" t="str">
        <f t="shared" si="742"/>
        <v/>
      </c>
      <c r="CH216" s="1350" t="str">
        <f t="shared" si="742"/>
        <v/>
      </c>
      <c r="CI216" s="1350" t="str">
        <f t="shared" si="742"/>
        <v/>
      </c>
      <c r="CJ216" s="1350" t="str">
        <f t="shared" si="742"/>
        <v/>
      </c>
      <c r="CK216" s="1351">
        <f t="shared" si="742"/>
        <v>7</v>
      </c>
      <c r="CL216" s="1351">
        <f t="shared" si="742"/>
        <v>20</v>
      </c>
      <c r="CM216" s="1351">
        <f t="shared" si="742"/>
        <v>30</v>
      </c>
      <c r="CN216" s="1350" t="str">
        <f t="shared" si="742"/>
        <v/>
      </c>
      <c r="CO216" s="1350" t="str">
        <f t="shared" si="742"/>
        <v/>
      </c>
      <c r="CP216" s="1350" t="str">
        <f t="shared" si="742"/>
        <v/>
      </c>
      <c r="CQ216" s="1350" t="str">
        <f t="shared" si="742"/>
        <v/>
      </c>
      <c r="CR216" s="1350" t="str">
        <f t="shared" si="742"/>
        <v/>
      </c>
      <c r="CS216" s="1349" t="str">
        <f t="shared" si="742"/>
        <v/>
      </c>
      <c r="CT216" s="1352" t="str">
        <f t="shared" si="742"/>
        <v/>
      </c>
      <c r="CU216" s="553" t="str">
        <f t="shared" si="432"/>
        <v/>
      </c>
      <c r="CV216" s="554" t="str">
        <f t="shared" si="433"/>
        <v/>
      </c>
      <c r="CW216" s="555" t="str">
        <f t="shared" si="434"/>
        <v/>
      </c>
      <c r="CX216" s="555" t="str">
        <f t="shared" si="435"/>
        <v/>
      </c>
      <c r="CY216" s="555" t="str">
        <f t="shared" si="436"/>
        <v/>
      </c>
      <c r="CZ216" s="555">
        <f t="shared" si="437"/>
        <v>30</v>
      </c>
      <c r="DA216" s="555">
        <f t="shared" si="438"/>
        <v>30</v>
      </c>
      <c r="DB216" s="556">
        <f t="shared" si="439"/>
        <v>30</v>
      </c>
      <c r="DC216" s="556">
        <f t="shared" si="440"/>
        <v>35</v>
      </c>
      <c r="DD216" s="556">
        <f t="shared" si="441"/>
        <v>35</v>
      </c>
      <c r="DE216" s="555">
        <f t="shared" si="442"/>
        <v>40</v>
      </c>
      <c r="DF216" s="555">
        <f t="shared" si="443"/>
        <v>45</v>
      </c>
      <c r="DG216" s="555">
        <f t="shared" si="444"/>
        <v>50</v>
      </c>
      <c r="DH216" s="555" t="str">
        <f t="shared" si="445"/>
        <v/>
      </c>
      <c r="DI216" s="555" t="str">
        <f t="shared" si="446"/>
        <v/>
      </c>
      <c r="DJ216" s="554" t="str">
        <f t="shared" si="447"/>
        <v/>
      </c>
      <c r="DK216" s="553" t="str">
        <f t="shared" si="448"/>
        <v/>
      </c>
      <c r="DL216" s="658">
        <f t="shared" si="449"/>
        <v>3</v>
      </c>
      <c r="DM216" s="106">
        <f t="shared" si="450"/>
        <v>8</v>
      </c>
      <c r="DN216" s="106">
        <f t="shared" si="451"/>
        <v>5</v>
      </c>
      <c r="DO216" s="106">
        <f t="shared" si="452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4">IF(B215="","",B215*B216)</f>
        <v/>
      </c>
      <c r="C217" s="611" t="str">
        <f t="shared" si="744"/>
        <v/>
      </c>
      <c r="D217" s="611" t="str">
        <f t="shared" si="744"/>
        <v/>
      </c>
      <c r="E217" s="611" t="str">
        <f t="shared" si="744"/>
        <v/>
      </c>
      <c r="F217" s="611">
        <f t="shared" si="744"/>
        <v>140</v>
      </c>
      <c r="G217" s="611">
        <f t="shared" si="744"/>
        <v>40</v>
      </c>
      <c r="H217" s="611">
        <f t="shared" si="744"/>
        <v>90</v>
      </c>
      <c r="I217" s="611" t="str">
        <f t="shared" si="744"/>
        <v/>
      </c>
      <c r="J217" s="611" t="str">
        <f t="shared" si="744"/>
        <v/>
      </c>
      <c r="K217" s="611" t="str">
        <f t="shared" si="744"/>
        <v/>
      </c>
      <c r="L217" s="611" t="str">
        <f t="shared" si="744"/>
        <v/>
      </c>
      <c r="M217" s="611" t="str">
        <f t="shared" si="744"/>
        <v/>
      </c>
      <c r="N217" s="611" t="str">
        <f t="shared" si="744"/>
        <v/>
      </c>
      <c r="O217" s="611" t="str">
        <f t="shared" si="744"/>
        <v/>
      </c>
      <c r="P217" s="611" t="str">
        <f t="shared" si="744"/>
        <v/>
      </c>
      <c r="Q217" s="611" t="str">
        <f t="shared" si="744"/>
        <v/>
      </c>
      <c r="R217" s="611" t="str">
        <f t="shared" si="744"/>
        <v/>
      </c>
      <c r="S217" s="649"/>
      <c r="T217" s="611">
        <f t="shared" ref="T217:AJ217" si="745">IF(T215="","",T215*T216)</f>
        <v>150</v>
      </c>
      <c r="U217" s="611" t="str">
        <f t="shared" si="745"/>
        <v/>
      </c>
      <c r="V217" s="611">
        <f t="shared" si="745"/>
        <v>450</v>
      </c>
      <c r="W217" s="611">
        <f t="shared" si="745"/>
        <v>210</v>
      </c>
      <c r="X217" s="611">
        <f t="shared" si="745"/>
        <v>280</v>
      </c>
      <c r="Y217" s="611">
        <f t="shared" si="745"/>
        <v>280</v>
      </c>
      <c r="Z217" s="611">
        <f t="shared" si="745"/>
        <v>90</v>
      </c>
      <c r="AA217" s="611">
        <f t="shared" si="745"/>
        <v>180</v>
      </c>
      <c r="AB217" s="611">
        <f t="shared" si="745"/>
        <v>200</v>
      </c>
      <c r="AC217" s="611" t="str">
        <f t="shared" si="745"/>
        <v/>
      </c>
      <c r="AD217" s="611" t="str">
        <f t="shared" si="745"/>
        <v/>
      </c>
      <c r="AE217" s="611" t="str">
        <f t="shared" si="745"/>
        <v/>
      </c>
      <c r="AF217" s="611" t="str">
        <f t="shared" si="745"/>
        <v/>
      </c>
      <c r="AG217" s="611" t="str">
        <f t="shared" si="745"/>
        <v/>
      </c>
      <c r="AH217" s="611" t="str">
        <f t="shared" si="745"/>
        <v/>
      </c>
      <c r="AI217" s="611" t="str">
        <f t="shared" si="745"/>
        <v/>
      </c>
      <c r="AJ217" s="611" t="str">
        <f t="shared" si="745"/>
        <v/>
      </c>
      <c r="AK217" s="649"/>
      <c r="AL217" s="611">
        <f t="shared" ref="AL217:BB217" si="746">IF(AL215="","",AL215*AL216)</f>
        <v>600</v>
      </c>
      <c r="AM217" s="611" t="str">
        <f t="shared" si="746"/>
        <v/>
      </c>
      <c r="AN217" s="611">
        <f t="shared" si="746"/>
        <v>600</v>
      </c>
      <c r="AO217" s="611">
        <f t="shared" si="746"/>
        <v>250</v>
      </c>
      <c r="AP217" s="611">
        <f t="shared" si="746"/>
        <v>900</v>
      </c>
      <c r="AQ217" s="611">
        <f t="shared" si="746"/>
        <v>0</v>
      </c>
      <c r="AR217" s="611">
        <f t="shared" si="746"/>
        <v>525</v>
      </c>
      <c r="AS217" s="611" t="str">
        <f t="shared" si="746"/>
        <v/>
      </c>
      <c r="AT217" s="611" t="str">
        <f t="shared" si="746"/>
        <v/>
      </c>
      <c r="AU217" s="611" t="str">
        <f t="shared" si="746"/>
        <v/>
      </c>
      <c r="AV217" s="611" t="str">
        <f t="shared" si="746"/>
        <v/>
      </c>
      <c r="AW217" s="611" t="str">
        <f t="shared" si="746"/>
        <v/>
      </c>
      <c r="AX217" s="611" t="str">
        <f t="shared" si="746"/>
        <v/>
      </c>
      <c r="AY217" s="611" t="str">
        <f t="shared" si="746"/>
        <v/>
      </c>
      <c r="AZ217" s="611" t="str">
        <f t="shared" si="746"/>
        <v/>
      </c>
      <c r="BA217" s="611" t="str">
        <f t="shared" si="746"/>
        <v/>
      </c>
      <c r="BB217" s="611" t="str">
        <f t="shared" si="746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7">IF(BF215="","",BF215*BF216)</f>
        <v>90</v>
      </c>
      <c r="BG217" s="611" t="str">
        <f t="shared" si="747"/>
        <v/>
      </c>
      <c r="BH217" s="611">
        <f t="shared" si="747"/>
        <v>180</v>
      </c>
      <c r="BI217" s="611" t="str">
        <f t="shared" si="747"/>
        <v/>
      </c>
      <c r="BJ217" s="611">
        <f t="shared" si="747"/>
        <v>900</v>
      </c>
      <c r="BK217" s="611" t="str">
        <f t="shared" si="747"/>
        <v/>
      </c>
      <c r="BL217" s="611">
        <f t="shared" si="747"/>
        <v>300</v>
      </c>
      <c r="BM217" s="611" t="str">
        <f t="shared" si="747"/>
        <v/>
      </c>
      <c r="BN217" s="611" t="str">
        <f t="shared" si="747"/>
        <v/>
      </c>
      <c r="BO217" s="611" t="str">
        <f t="shared" si="747"/>
        <v/>
      </c>
      <c r="BP217" s="611" t="str">
        <f t="shared" si="747"/>
        <v/>
      </c>
      <c r="BQ217" s="611" t="str">
        <f t="shared" si="747"/>
        <v/>
      </c>
      <c r="BR217" s="611" t="str">
        <f t="shared" si="747"/>
        <v/>
      </c>
      <c r="BS217" s="611" t="str">
        <f t="shared" si="747"/>
        <v/>
      </c>
      <c r="BT217" s="611" t="str">
        <f t="shared" si="747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2"/>
        <v>90</v>
      </c>
      <c r="CA217" s="602">
        <f t="shared" si="463"/>
        <v>216.66666666666666</v>
      </c>
      <c r="CB217" s="602">
        <f t="shared" si="464"/>
        <v>493.75</v>
      </c>
      <c r="CC217" s="602">
        <f t="shared" si="465"/>
        <v>242.5</v>
      </c>
      <c r="CD217" s="1348" t="str">
        <f t="shared" si="743"/>
        <v/>
      </c>
      <c r="CE217" s="1349" t="str">
        <f t="shared" si="742"/>
        <v/>
      </c>
      <c r="CF217" s="1350" t="str">
        <f t="shared" si="742"/>
        <v/>
      </c>
      <c r="CG217" s="1350" t="str">
        <f t="shared" si="742"/>
        <v/>
      </c>
      <c r="CH217" s="1350" t="str">
        <f t="shared" si="742"/>
        <v/>
      </c>
      <c r="CI217" s="1350" t="str">
        <f t="shared" si="742"/>
        <v/>
      </c>
      <c r="CJ217" s="1350" t="str">
        <f t="shared" si="742"/>
        <v/>
      </c>
      <c r="CK217" s="1351">
        <f t="shared" si="742"/>
        <v>40</v>
      </c>
      <c r="CL217" s="1351">
        <f t="shared" si="742"/>
        <v>90</v>
      </c>
      <c r="CM217" s="1351">
        <f t="shared" si="742"/>
        <v>140</v>
      </c>
      <c r="CN217" s="1350" t="str">
        <f t="shared" si="742"/>
        <v/>
      </c>
      <c r="CO217" s="1350" t="str">
        <f t="shared" si="742"/>
        <v/>
      </c>
      <c r="CP217" s="1350" t="str">
        <f t="shared" si="742"/>
        <v/>
      </c>
      <c r="CQ217" s="1350" t="str">
        <f t="shared" si="742"/>
        <v/>
      </c>
      <c r="CR217" s="1350" t="str">
        <f t="shared" si="742"/>
        <v/>
      </c>
      <c r="CS217" s="1349" t="str">
        <f t="shared" si="742"/>
        <v/>
      </c>
      <c r="CT217" s="1352" t="str">
        <f t="shared" si="742"/>
        <v/>
      </c>
      <c r="CU217" s="553" t="str">
        <f t="shared" si="432"/>
        <v/>
      </c>
      <c r="CV217" s="554" t="str">
        <f t="shared" si="433"/>
        <v/>
      </c>
      <c r="CW217" s="555" t="str">
        <f t="shared" si="434"/>
        <v/>
      </c>
      <c r="CX217" s="555" t="str">
        <f t="shared" si="435"/>
        <v/>
      </c>
      <c r="CY217" s="555" t="str">
        <f t="shared" si="436"/>
        <v/>
      </c>
      <c r="CZ217" s="555">
        <f t="shared" si="437"/>
        <v>90</v>
      </c>
      <c r="DA217" s="555">
        <f t="shared" si="438"/>
        <v>150</v>
      </c>
      <c r="DB217" s="556">
        <f t="shared" si="439"/>
        <v>180</v>
      </c>
      <c r="DC217" s="556">
        <f t="shared" si="440"/>
        <v>200</v>
      </c>
      <c r="DD217" s="556">
        <f t="shared" si="441"/>
        <v>210</v>
      </c>
      <c r="DE217" s="555">
        <f t="shared" si="442"/>
        <v>280</v>
      </c>
      <c r="DF217" s="555">
        <f t="shared" si="443"/>
        <v>280</v>
      </c>
      <c r="DG217" s="555">
        <f t="shared" si="444"/>
        <v>450</v>
      </c>
      <c r="DH217" s="555" t="str">
        <f t="shared" si="445"/>
        <v/>
      </c>
      <c r="DI217" s="555" t="str">
        <f t="shared" si="446"/>
        <v/>
      </c>
      <c r="DJ217" s="554" t="str">
        <f t="shared" si="447"/>
        <v/>
      </c>
      <c r="DK217" s="553" t="str">
        <f t="shared" si="448"/>
        <v/>
      </c>
      <c r="DL217" s="658">
        <f t="shared" si="449"/>
        <v>3</v>
      </c>
      <c r="DM217" s="106">
        <f t="shared" si="450"/>
        <v>8</v>
      </c>
      <c r="DN217" s="106">
        <f t="shared" si="451"/>
        <v>6</v>
      </c>
      <c r="DO217" s="106">
        <f t="shared" si="452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2"/>
        <v/>
      </c>
      <c r="CA218" s="602" t="str">
        <f t="shared" si="463"/>
        <v/>
      </c>
      <c r="CB218" s="602" t="str">
        <f t="shared" si="464"/>
        <v/>
      </c>
      <c r="CC218" s="602" t="str">
        <f t="shared" si="465"/>
        <v/>
      </c>
      <c r="CD218" s="1348" t="str">
        <f t="shared" si="743"/>
        <v/>
      </c>
      <c r="CE218" s="1349" t="str">
        <f t="shared" si="742"/>
        <v/>
      </c>
      <c r="CF218" s="1350" t="str">
        <f t="shared" si="742"/>
        <v/>
      </c>
      <c r="CG218" s="1350" t="str">
        <f t="shared" si="742"/>
        <v/>
      </c>
      <c r="CH218" s="1350" t="str">
        <f t="shared" si="742"/>
        <v/>
      </c>
      <c r="CI218" s="1350" t="str">
        <f t="shared" si="742"/>
        <v/>
      </c>
      <c r="CJ218" s="1350" t="str">
        <f t="shared" si="742"/>
        <v/>
      </c>
      <c r="CK218" s="1351" t="str">
        <f t="shared" si="742"/>
        <v/>
      </c>
      <c r="CL218" s="1351" t="str">
        <f t="shared" si="742"/>
        <v/>
      </c>
      <c r="CM218" s="1351" t="str">
        <f t="shared" si="742"/>
        <v/>
      </c>
      <c r="CN218" s="1350" t="str">
        <f t="shared" si="742"/>
        <v/>
      </c>
      <c r="CO218" s="1350" t="str">
        <f t="shared" si="742"/>
        <v/>
      </c>
      <c r="CP218" s="1350" t="str">
        <f t="shared" si="742"/>
        <v/>
      </c>
      <c r="CQ218" s="1350" t="str">
        <f t="shared" si="742"/>
        <v/>
      </c>
      <c r="CR218" s="1350" t="str">
        <f t="shared" si="742"/>
        <v/>
      </c>
      <c r="CS218" s="1349" t="str">
        <f t="shared" si="742"/>
        <v/>
      </c>
      <c r="CT218" s="1352" t="str">
        <f t="shared" si="742"/>
        <v/>
      </c>
      <c r="CU218" s="553" t="str">
        <f t="shared" si="432"/>
        <v/>
      </c>
      <c r="CV218" s="554" t="str">
        <f t="shared" si="433"/>
        <v/>
      </c>
      <c r="CW218" s="555" t="str">
        <f t="shared" si="434"/>
        <v/>
      </c>
      <c r="CX218" s="555" t="str">
        <f t="shared" si="435"/>
        <v/>
      </c>
      <c r="CY218" s="555" t="str">
        <f t="shared" si="436"/>
        <v/>
      </c>
      <c r="CZ218" s="555" t="str">
        <f t="shared" si="437"/>
        <v/>
      </c>
      <c r="DA218" s="555" t="str">
        <f t="shared" si="438"/>
        <v/>
      </c>
      <c r="DB218" s="556" t="str">
        <f t="shared" si="439"/>
        <v/>
      </c>
      <c r="DC218" s="556" t="str">
        <f t="shared" si="440"/>
        <v/>
      </c>
      <c r="DD218" s="556" t="str">
        <f t="shared" si="441"/>
        <v/>
      </c>
      <c r="DE218" s="555" t="str">
        <f t="shared" si="442"/>
        <v/>
      </c>
      <c r="DF218" s="555" t="str">
        <f t="shared" si="443"/>
        <v/>
      </c>
      <c r="DG218" s="555" t="str">
        <f t="shared" si="444"/>
        <v/>
      </c>
      <c r="DH218" s="555" t="str">
        <f t="shared" si="445"/>
        <v/>
      </c>
      <c r="DI218" s="555" t="str">
        <f t="shared" si="446"/>
        <v/>
      </c>
      <c r="DJ218" s="554" t="str">
        <f t="shared" si="447"/>
        <v/>
      </c>
      <c r="DK218" s="553" t="str">
        <f t="shared" si="448"/>
        <v/>
      </c>
      <c r="DL218" s="658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2"/>
        <v/>
      </c>
      <c r="CA219" s="602" t="str">
        <f t="shared" si="463"/>
        <v/>
      </c>
      <c r="CB219" s="602" t="str">
        <f t="shared" si="464"/>
        <v/>
      </c>
      <c r="CC219" s="602" t="str">
        <f t="shared" si="465"/>
        <v/>
      </c>
      <c r="CD219" s="1348" t="str">
        <f t="shared" si="743"/>
        <v/>
      </c>
      <c r="CE219" s="1349" t="str">
        <f t="shared" si="742"/>
        <v/>
      </c>
      <c r="CF219" s="1350" t="str">
        <f t="shared" si="742"/>
        <v/>
      </c>
      <c r="CG219" s="1350" t="str">
        <f t="shared" si="742"/>
        <v/>
      </c>
      <c r="CH219" s="1350" t="str">
        <f t="shared" si="742"/>
        <v/>
      </c>
      <c r="CI219" s="1350" t="str">
        <f t="shared" si="742"/>
        <v/>
      </c>
      <c r="CJ219" s="1350" t="str">
        <f t="shared" si="742"/>
        <v/>
      </c>
      <c r="CK219" s="1351" t="str">
        <f t="shared" si="742"/>
        <v/>
      </c>
      <c r="CL219" s="1351" t="str">
        <f t="shared" si="742"/>
        <v/>
      </c>
      <c r="CM219" s="1351" t="str">
        <f t="shared" si="742"/>
        <v/>
      </c>
      <c r="CN219" s="1350" t="str">
        <f t="shared" si="742"/>
        <v/>
      </c>
      <c r="CO219" s="1350" t="str">
        <f t="shared" si="742"/>
        <v/>
      </c>
      <c r="CP219" s="1350" t="str">
        <f t="shared" si="742"/>
        <v/>
      </c>
      <c r="CQ219" s="1350" t="str">
        <f t="shared" si="742"/>
        <v/>
      </c>
      <c r="CR219" s="1350" t="str">
        <f t="shared" si="742"/>
        <v/>
      </c>
      <c r="CS219" s="1349" t="str">
        <f t="shared" si="742"/>
        <v/>
      </c>
      <c r="CT219" s="1352" t="str">
        <f t="shared" si="742"/>
        <v/>
      </c>
      <c r="CU219" s="553" t="str">
        <f t="shared" si="432"/>
        <v/>
      </c>
      <c r="CV219" s="554" t="str">
        <f t="shared" si="433"/>
        <v/>
      </c>
      <c r="CW219" s="555" t="str">
        <f t="shared" si="434"/>
        <v/>
      </c>
      <c r="CX219" s="555" t="str">
        <f t="shared" si="435"/>
        <v/>
      </c>
      <c r="CY219" s="555" t="str">
        <f t="shared" si="436"/>
        <v/>
      </c>
      <c r="CZ219" s="555" t="str">
        <f t="shared" si="437"/>
        <v/>
      </c>
      <c r="DA219" s="555" t="str">
        <f t="shared" si="438"/>
        <v/>
      </c>
      <c r="DB219" s="556" t="str">
        <f t="shared" si="439"/>
        <v/>
      </c>
      <c r="DC219" s="556" t="str">
        <f t="shared" si="440"/>
        <v/>
      </c>
      <c r="DD219" s="556" t="str">
        <f t="shared" si="441"/>
        <v/>
      </c>
      <c r="DE219" s="555" t="str">
        <f t="shared" si="442"/>
        <v/>
      </c>
      <c r="DF219" s="555" t="str">
        <f t="shared" si="443"/>
        <v/>
      </c>
      <c r="DG219" s="555" t="str">
        <f t="shared" si="444"/>
        <v/>
      </c>
      <c r="DH219" s="555" t="str">
        <f t="shared" si="445"/>
        <v/>
      </c>
      <c r="DI219" s="555" t="str">
        <f t="shared" si="446"/>
        <v/>
      </c>
      <c r="DJ219" s="554" t="str">
        <f t="shared" si="447"/>
        <v/>
      </c>
      <c r="DK219" s="553" t="str">
        <f t="shared" si="448"/>
        <v/>
      </c>
      <c r="DL219" s="658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8">IF(B218="","",B218*B219)</f>
        <v/>
      </c>
      <c r="C220" s="611" t="str">
        <f t="shared" si="748"/>
        <v/>
      </c>
      <c r="D220" s="611" t="str">
        <f t="shared" si="748"/>
        <v/>
      </c>
      <c r="E220" s="611" t="str">
        <f t="shared" si="748"/>
        <v/>
      </c>
      <c r="F220" s="611" t="str">
        <f t="shared" si="748"/>
        <v/>
      </c>
      <c r="G220" s="611" t="str">
        <f t="shared" si="748"/>
        <v/>
      </c>
      <c r="H220" s="611" t="str">
        <f t="shared" si="748"/>
        <v/>
      </c>
      <c r="I220" s="611" t="str">
        <f t="shared" si="748"/>
        <v/>
      </c>
      <c r="J220" s="611" t="str">
        <f t="shared" si="748"/>
        <v/>
      </c>
      <c r="K220" s="611" t="str">
        <f t="shared" si="748"/>
        <v/>
      </c>
      <c r="L220" s="611" t="str">
        <f t="shared" si="748"/>
        <v/>
      </c>
      <c r="M220" s="611" t="str">
        <f t="shared" si="748"/>
        <v/>
      </c>
      <c r="N220" s="611" t="str">
        <f t="shared" si="748"/>
        <v/>
      </c>
      <c r="O220" s="611" t="str">
        <f t="shared" si="748"/>
        <v/>
      </c>
      <c r="P220" s="611" t="str">
        <f t="shared" si="748"/>
        <v/>
      </c>
      <c r="Q220" s="611" t="str">
        <f t="shared" si="748"/>
        <v/>
      </c>
      <c r="R220" s="611" t="str">
        <f t="shared" si="748"/>
        <v/>
      </c>
      <c r="S220" s="649"/>
      <c r="T220" s="611" t="str">
        <f t="shared" ref="T220:AJ220" si="749">IF(T218="","",T218*T219)</f>
        <v/>
      </c>
      <c r="U220" s="611" t="str">
        <f t="shared" si="749"/>
        <v/>
      </c>
      <c r="V220" s="611" t="str">
        <f t="shared" si="749"/>
        <v/>
      </c>
      <c r="W220" s="611" t="str">
        <f t="shared" si="749"/>
        <v/>
      </c>
      <c r="X220" s="611" t="str">
        <f t="shared" si="749"/>
        <v/>
      </c>
      <c r="Y220" s="611" t="str">
        <f t="shared" si="749"/>
        <v/>
      </c>
      <c r="Z220" s="611" t="str">
        <f t="shared" si="749"/>
        <v/>
      </c>
      <c r="AA220" s="611" t="str">
        <f t="shared" si="749"/>
        <v/>
      </c>
      <c r="AB220" s="611" t="str">
        <f t="shared" si="749"/>
        <v/>
      </c>
      <c r="AC220" s="611" t="str">
        <f t="shared" si="749"/>
        <v/>
      </c>
      <c r="AD220" s="611" t="str">
        <f t="shared" si="749"/>
        <v/>
      </c>
      <c r="AE220" s="611" t="str">
        <f t="shared" si="749"/>
        <v/>
      </c>
      <c r="AF220" s="611" t="str">
        <f t="shared" si="749"/>
        <v/>
      </c>
      <c r="AG220" s="611" t="str">
        <f t="shared" si="749"/>
        <v/>
      </c>
      <c r="AH220" s="611" t="str">
        <f t="shared" si="749"/>
        <v/>
      </c>
      <c r="AI220" s="611" t="str">
        <f t="shared" si="749"/>
        <v/>
      </c>
      <c r="AJ220" s="611" t="str">
        <f t="shared" si="749"/>
        <v/>
      </c>
      <c r="AK220" s="649"/>
      <c r="AL220" s="611" t="str">
        <f t="shared" ref="AL220:BB220" si="750">IF(AL218="","",AL218*AL219)</f>
        <v/>
      </c>
      <c r="AM220" s="611" t="str">
        <f t="shared" si="750"/>
        <v/>
      </c>
      <c r="AN220" s="611" t="str">
        <f t="shared" si="750"/>
        <v/>
      </c>
      <c r="AO220" s="611" t="str">
        <f t="shared" si="750"/>
        <v/>
      </c>
      <c r="AP220" s="611" t="str">
        <f t="shared" si="750"/>
        <v/>
      </c>
      <c r="AQ220" s="611" t="str">
        <f t="shared" si="750"/>
        <v/>
      </c>
      <c r="AR220" s="611" t="str">
        <f t="shared" si="750"/>
        <v/>
      </c>
      <c r="AS220" s="611" t="str">
        <f t="shared" si="750"/>
        <v/>
      </c>
      <c r="AT220" s="611" t="str">
        <f t="shared" si="750"/>
        <v/>
      </c>
      <c r="AU220" s="611" t="str">
        <f t="shared" si="750"/>
        <v/>
      </c>
      <c r="AV220" s="611" t="str">
        <f t="shared" si="750"/>
        <v/>
      </c>
      <c r="AW220" s="611" t="str">
        <f t="shared" si="750"/>
        <v/>
      </c>
      <c r="AX220" s="611" t="str">
        <f t="shared" si="750"/>
        <v/>
      </c>
      <c r="AY220" s="611" t="str">
        <f t="shared" si="750"/>
        <v/>
      </c>
      <c r="AZ220" s="611" t="str">
        <f t="shared" si="750"/>
        <v/>
      </c>
      <c r="BA220" s="611" t="str">
        <f t="shared" si="750"/>
        <v/>
      </c>
      <c r="BB220" s="611" t="str">
        <f t="shared" si="750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51">IF(BF218="","",BF218*BF219)</f>
        <v/>
      </c>
      <c r="BG220" s="611" t="str">
        <f t="shared" si="751"/>
        <v/>
      </c>
      <c r="BH220" s="611" t="str">
        <f t="shared" si="751"/>
        <v/>
      </c>
      <c r="BI220" s="611" t="str">
        <f t="shared" si="751"/>
        <v/>
      </c>
      <c r="BJ220" s="611" t="str">
        <f t="shared" si="751"/>
        <v/>
      </c>
      <c r="BK220" s="611" t="str">
        <f t="shared" si="751"/>
        <v/>
      </c>
      <c r="BL220" s="611" t="str">
        <f t="shared" si="751"/>
        <v/>
      </c>
      <c r="BM220" s="611" t="str">
        <f t="shared" si="751"/>
        <v/>
      </c>
      <c r="BN220" s="611" t="str">
        <f t="shared" si="751"/>
        <v/>
      </c>
      <c r="BO220" s="611" t="str">
        <f t="shared" si="751"/>
        <v/>
      </c>
      <c r="BP220" s="611" t="str">
        <f t="shared" si="751"/>
        <v/>
      </c>
      <c r="BQ220" s="611" t="str">
        <f t="shared" si="751"/>
        <v/>
      </c>
      <c r="BR220" s="611" t="str">
        <f t="shared" si="751"/>
        <v/>
      </c>
      <c r="BS220" s="611" t="str">
        <f t="shared" si="751"/>
        <v/>
      </c>
      <c r="BT220" s="611" t="str">
        <f t="shared" si="751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2"/>
        <v/>
      </c>
      <c r="CA220" s="602" t="str">
        <f t="shared" si="463"/>
        <v/>
      </c>
      <c r="CB220" s="602" t="str">
        <f t="shared" si="464"/>
        <v/>
      </c>
      <c r="CC220" s="602" t="str">
        <f t="shared" si="465"/>
        <v/>
      </c>
      <c r="CD220" s="1348" t="str">
        <f t="shared" si="743"/>
        <v/>
      </c>
      <c r="CE220" s="1349" t="str">
        <f t="shared" si="742"/>
        <v/>
      </c>
      <c r="CF220" s="1350" t="str">
        <f t="shared" si="742"/>
        <v/>
      </c>
      <c r="CG220" s="1350" t="str">
        <f t="shared" si="742"/>
        <v/>
      </c>
      <c r="CH220" s="1350" t="str">
        <f t="shared" si="742"/>
        <v/>
      </c>
      <c r="CI220" s="1350" t="str">
        <f t="shared" si="742"/>
        <v/>
      </c>
      <c r="CJ220" s="1350" t="str">
        <f t="shared" si="742"/>
        <v/>
      </c>
      <c r="CK220" s="1351" t="str">
        <f t="shared" si="742"/>
        <v/>
      </c>
      <c r="CL220" s="1351" t="str">
        <f t="shared" si="742"/>
        <v/>
      </c>
      <c r="CM220" s="1351" t="str">
        <f t="shared" si="742"/>
        <v/>
      </c>
      <c r="CN220" s="1350" t="str">
        <f t="shared" si="742"/>
        <v/>
      </c>
      <c r="CO220" s="1350" t="str">
        <f t="shared" si="742"/>
        <v/>
      </c>
      <c r="CP220" s="1350" t="str">
        <f t="shared" si="742"/>
        <v/>
      </c>
      <c r="CQ220" s="1350" t="str">
        <f t="shared" si="742"/>
        <v/>
      </c>
      <c r="CR220" s="1350" t="str">
        <f t="shared" si="742"/>
        <v/>
      </c>
      <c r="CS220" s="1349" t="str">
        <f t="shared" si="742"/>
        <v/>
      </c>
      <c r="CT220" s="1352" t="str">
        <f t="shared" si="742"/>
        <v/>
      </c>
      <c r="CU220" s="553" t="str">
        <f t="shared" si="432"/>
        <v/>
      </c>
      <c r="CV220" s="554" t="str">
        <f t="shared" si="433"/>
        <v/>
      </c>
      <c r="CW220" s="555" t="str">
        <f t="shared" si="434"/>
        <v/>
      </c>
      <c r="CX220" s="555" t="str">
        <f t="shared" si="435"/>
        <v/>
      </c>
      <c r="CY220" s="555" t="str">
        <f t="shared" si="436"/>
        <v/>
      </c>
      <c r="CZ220" s="555" t="str">
        <f t="shared" si="437"/>
        <v/>
      </c>
      <c r="DA220" s="555" t="str">
        <f t="shared" si="438"/>
        <v/>
      </c>
      <c r="DB220" s="556" t="str">
        <f t="shared" si="439"/>
        <v/>
      </c>
      <c r="DC220" s="556" t="str">
        <f t="shared" si="440"/>
        <v/>
      </c>
      <c r="DD220" s="556" t="str">
        <f t="shared" si="441"/>
        <v/>
      </c>
      <c r="DE220" s="555" t="str">
        <f t="shared" si="442"/>
        <v/>
      </c>
      <c r="DF220" s="555" t="str">
        <f t="shared" si="443"/>
        <v/>
      </c>
      <c r="DG220" s="555" t="str">
        <f t="shared" si="444"/>
        <v/>
      </c>
      <c r="DH220" s="555" t="str">
        <f t="shared" si="445"/>
        <v/>
      </c>
      <c r="DI220" s="555" t="str">
        <f t="shared" si="446"/>
        <v/>
      </c>
      <c r="DJ220" s="554" t="str">
        <f t="shared" si="447"/>
        <v/>
      </c>
      <c r="DK220" s="553" t="str">
        <f t="shared" si="448"/>
        <v/>
      </c>
      <c r="DL220" s="658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5</v>
      </c>
      <c r="BH221" s="277">
        <v>3</v>
      </c>
      <c r="BI221" s="277">
        <v>2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4</v>
      </c>
      <c r="BZ221" s="602" t="str">
        <f t="shared" si="462"/>
        <v/>
      </c>
      <c r="CA221" s="602" t="str">
        <f t="shared" si="463"/>
        <v/>
      </c>
      <c r="CB221" s="602">
        <f t="shared" si="464"/>
        <v>3</v>
      </c>
      <c r="CC221" s="602">
        <f t="shared" si="465"/>
        <v>4</v>
      </c>
      <c r="CD221" s="1348" t="str">
        <f t="shared" si="743"/>
        <v/>
      </c>
      <c r="CE221" s="1349" t="str">
        <f t="shared" si="742"/>
        <v/>
      </c>
      <c r="CF221" s="1350" t="str">
        <f t="shared" si="742"/>
        <v/>
      </c>
      <c r="CG221" s="1350" t="str">
        <f t="shared" si="742"/>
        <v/>
      </c>
      <c r="CH221" s="1350" t="str">
        <f t="shared" si="742"/>
        <v/>
      </c>
      <c r="CI221" s="1350" t="str">
        <f t="shared" si="742"/>
        <v/>
      </c>
      <c r="CJ221" s="1350" t="str">
        <f t="shared" si="742"/>
        <v/>
      </c>
      <c r="CK221" s="1351" t="str">
        <f t="shared" si="742"/>
        <v/>
      </c>
      <c r="CL221" s="1351" t="str">
        <f t="shared" si="742"/>
        <v/>
      </c>
      <c r="CM221" s="1351" t="str">
        <f t="shared" si="742"/>
        <v/>
      </c>
      <c r="CN221" s="1350" t="str">
        <f t="shared" si="742"/>
        <v/>
      </c>
      <c r="CO221" s="1350" t="str">
        <f t="shared" si="742"/>
        <v/>
      </c>
      <c r="CP221" s="1350" t="str">
        <f t="shared" si="742"/>
        <v/>
      </c>
      <c r="CQ221" s="1350" t="str">
        <f t="shared" si="742"/>
        <v/>
      </c>
      <c r="CR221" s="1350" t="str">
        <f t="shared" si="742"/>
        <v/>
      </c>
      <c r="CS221" s="1349" t="str">
        <f t="shared" si="742"/>
        <v/>
      </c>
      <c r="CT221" s="1352" t="str">
        <f t="shared" si="742"/>
        <v/>
      </c>
      <c r="CU221" s="553" t="str">
        <f t="shared" si="432"/>
        <v/>
      </c>
      <c r="CV221" s="554" t="str">
        <f t="shared" si="433"/>
        <v/>
      </c>
      <c r="CW221" s="555" t="str">
        <f t="shared" si="434"/>
        <v/>
      </c>
      <c r="CX221" s="555" t="str">
        <f t="shared" si="435"/>
        <v/>
      </c>
      <c r="CY221" s="555" t="str">
        <f t="shared" si="436"/>
        <v/>
      </c>
      <c r="CZ221" s="555" t="str">
        <f t="shared" si="437"/>
        <v/>
      </c>
      <c r="DA221" s="555" t="str">
        <f t="shared" si="438"/>
        <v/>
      </c>
      <c r="DB221" s="556" t="str">
        <f t="shared" si="439"/>
        <v/>
      </c>
      <c r="DC221" s="556">
        <f t="shared" si="440"/>
        <v>3</v>
      </c>
      <c r="DD221" s="556" t="str">
        <f t="shared" si="441"/>
        <v/>
      </c>
      <c r="DE221" s="555" t="str">
        <f t="shared" si="442"/>
        <v/>
      </c>
      <c r="DF221" s="555" t="str">
        <f t="shared" si="443"/>
        <v/>
      </c>
      <c r="DG221" s="555" t="str">
        <f t="shared" si="444"/>
        <v/>
      </c>
      <c r="DH221" s="555" t="str">
        <f t="shared" si="445"/>
        <v/>
      </c>
      <c r="DI221" s="555" t="str">
        <f t="shared" si="446"/>
        <v/>
      </c>
      <c r="DJ221" s="554" t="str">
        <f t="shared" si="447"/>
        <v/>
      </c>
      <c r="DK221" s="553" t="str">
        <f t="shared" si="448"/>
        <v/>
      </c>
      <c r="DL221" s="658">
        <f t="shared" si="449"/>
        <v>0</v>
      </c>
      <c r="DM221" s="106">
        <f t="shared" si="450"/>
        <v>1</v>
      </c>
      <c r="DN221" s="106">
        <f t="shared" si="451"/>
        <v>3</v>
      </c>
      <c r="DO221" s="106">
        <f t="shared" si="452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450</v>
      </c>
      <c r="BH222" s="277">
        <v>400</v>
      </c>
      <c r="BI222" s="277">
        <v>450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400</v>
      </c>
      <c r="BY222" s="277">
        <v>450</v>
      </c>
      <c r="BZ222" s="602" t="str">
        <f t="shared" ref="BZ222:BZ285" si="752">IF(DL222&lt;3,"",(SUM(B222:R222)-MIN(B222:R222)-MAX(B222:R222))/(DL222-2))</f>
        <v/>
      </c>
      <c r="CA222" s="602" t="str">
        <f t="shared" ref="CA222:CA285" si="753">IF(DM222&lt;3,"",(SUM(T222:AJ222)-MIN(T222:AJ222)-MAX(T222:AJ222))/(DM222-2))</f>
        <v/>
      </c>
      <c r="CB222" s="602">
        <f t="shared" ref="CB222:CB285" si="754">IF(DN222&lt;3,"",(SUM(AL222:BB222)-MIN(AL222:BB222)-MAX(AL222:BB222))/(DN222-2))</f>
        <v>500</v>
      </c>
      <c r="CC222" s="602">
        <f t="shared" ref="CC222:CC285" si="755">IF(DO222&lt;3,"",(SUM(BD222:BT222)-MIN(BD222:BT222)-MAX(BD222:BT222))/(DO222-2))</f>
        <v>425</v>
      </c>
      <c r="CD222" s="1348" t="str">
        <f t="shared" si="743"/>
        <v/>
      </c>
      <c r="CE222" s="1349" t="str">
        <f t="shared" si="742"/>
        <v/>
      </c>
      <c r="CF222" s="1350" t="str">
        <f t="shared" si="742"/>
        <v/>
      </c>
      <c r="CG222" s="1350" t="str">
        <f t="shared" si="742"/>
        <v/>
      </c>
      <c r="CH222" s="1350" t="str">
        <f t="shared" si="742"/>
        <v/>
      </c>
      <c r="CI222" s="1350" t="str">
        <f t="shared" si="742"/>
        <v/>
      </c>
      <c r="CJ222" s="1350" t="str">
        <f t="shared" si="742"/>
        <v/>
      </c>
      <c r="CK222" s="1351" t="str">
        <f t="shared" si="742"/>
        <v/>
      </c>
      <c r="CL222" s="1351" t="str">
        <f t="shared" si="742"/>
        <v/>
      </c>
      <c r="CM222" s="1351" t="str">
        <f t="shared" si="742"/>
        <v/>
      </c>
      <c r="CN222" s="1350" t="str">
        <f t="shared" si="742"/>
        <v/>
      </c>
      <c r="CO222" s="1350" t="str">
        <f t="shared" si="742"/>
        <v/>
      </c>
      <c r="CP222" s="1350" t="str">
        <f t="shared" si="742"/>
        <v/>
      </c>
      <c r="CQ222" s="1350" t="str">
        <f t="shared" si="742"/>
        <v/>
      </c>
      <c r="CR222" s="1350" t="str">
        <f t="shared" si="742"/>
        <v/>
      </c>
      <c r="CS222" s="1349" t="str">
        <f t="shared" si="742"/>
        <v/>
      </c>
      <c r="CT222" s="1352" t="str">
        <f t="shared" si="742"/>
        <v/>
      </c>
      <c r="CU222" s="553" t="str">
        <f t="shared" si="432"/>
        <v/>
      </c>
      <c r="CV222" s="554" t="str">
        <f t="shared" si="433"/>
        <v/>
      </c>
      <c r="CW222" s="555" t="str">
        <f t="shared" si="434"/>
        <v/>
      </c>
      <c r="CX222" s="555" t="str">
        <f t="shared" si="435"/>
        <v/>
      </c>
      <c r="CY222" s="555" t="str">
        <f t="shared" si="436"/>
        <v/>
      </c>
      <c r="CZ222" s="555" t="str">
        <f t="shared" si="437"/>
        <v/>
      </c>
      <c r="DA222" s="555" t="str">
        <f t="shared" si="438"/>
        <v/>
      </c>
      <c r="DB222" s="556" t="str">
        <f t="shared" si="439"/>
        <v/>
      </c>
      <c r="DC222" s="556">
        <f t="shared" si="440"/>
        <v>400</v>
      </c>
      <c r="DD222" s="556" t="str">
        <f t="shared" si="441"/>
        <v/>
      </c>
      <c r="DE222" s="555" t="str">
        <f t="shared" si="442"/>
        <v/>
      </c>
      <c r="DF222" s="555" t="str">
        <f t="shared" si="443"/>
        <v/>
      </c>
      <c r="DG222" s="555" t="str">
        <f t="shared" si="444"/>
        <v/>
      </c>
      <c r="DH222" s="555" t="str">
        <f t="shared" si="445"/>
        <v/>
      </c>
      <c r="DI222" s="555" t="str">
        <f t="shared" si="446"/>
        <v/>
      </c>
      <c r="DJ222" s="554" t="str">
        <f t="shared" si="447"/>
        <v/>
      </c>
      <c r="DK222" s="553" t="str">
        <f t="shared" si="448"/>
        <v/>
      </c>
      <c r="DL222" s="658">
        <f t="shared" si="449"/>
        <v>0</v>
      </c>
      <c r="DM222" s="106">
        <f t="shared" si="450"/>
        <v>1</v>
      </c>
      <c r="DN222" s="106">
        <f t="shared" si="451"/>
        <v>3</v>
      </c>
      <c r="DO222" s="106">
        <f t="shared" si="452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6">IF(B221="","",B221*B222)</f>
        <v/>
      </c>
      <c r="C223" s="612" t="str">
        <f t="shared" si="756"/>
        <v/>
      </c>
      <c r="D223" s="612" t="str">
        <f t="shared" si="756"/>
        <v/>
      </c>
      <c r="E223" s="612" t="str">
        <f t="shared" si="756"/>
        <v/>
      </c>
      <c r="F223" s="612" t="str">
        <f t="shared" si="756"/>
        <v/>
      </c>
      <c r="G223" s="612" t="str">
        <f t="shared" si="756"/>
        <v/>
      </c>
      <c r="H223" s="612" t="str">
        <f t="shared" si="756"/>
        <v/>
      </c>
      <c r="I223" s="612" t="str">
        <f t="shared" si="756"/>
        <v/>
      </c>
      <c r="J223" s="612" t="str">
        <f t="shared" si="756"/>
        <v/>
      </c>
      <c r="K223" s="612" t="str">
        <f t="shared" si="756"/>
        <v/>
      </c>
      <c r="L223" s="612" t="str">
        <f t="shared" si="756"/>
        <v/>
      </c>
      <c r="M223" s="612" t="str">
        <f t="shared" si="756"/>
        <v/>
      </c>
      <c r="N223" s="612" t="str">
        <f t="shared" si="756"/>
        <v/>
      </c>
      <c r="O223" s="612" t="str">
        <f t="shared" si="756"/>
        <v/>
      </c>
      <c r="P223" s="612" t="str">
        <f t="shared" si="756"/>
        <v/>
      </c>
      <c r="Q223" s="612" t="str">
        <f t="shared" si="756"/>
        <v/>
      </c>
      <c r="R223" s="612" t="str">
        <f t="shared" si="756"/>
        <v/>
      </c>
      <c r="S223" s="652"/>
      <c r="T223" s="612">
        <f t="shared" ref="T223:AJ223" si="757">IF(T221="","",T221*T222)</f>
        <v>1200</v>
      </c>
      <c r="U223" s="612" t="str">
        <f t="shared" si="757"/>
        <v/>
      </c>
      <c r="V223" s="612" t="str">
        <f t="shared" si="757"/>
        <v/>
      </c>
      <c r="W223" s="612" t="str">
        <f t="shared" si="757"/>
        <v/>
      </c>
      <c r="X223" s="612" t="str">
        <f t="shared" si="757"/>
        <v/>
      </c>
      <c r="Y223" s="612" t="str">
        <f t="shared" si="757"/>
        <v/>
      </c>
      <c r="Z223" s="612" t="str">
        <f t="shared" si="757"/>
        <v/>
      </c>
      <c r="AA223" s="612" t="str">
        <f t="shared" si="757"/>
        <v/>
      </c>
      <c r="AB223" s="612" t="str">
        <f t="shared" si="757"/>
        <v/>
      </c>
      <c r="AC223" s="612" t="str">
        <f t="shared" si="757"/>
        <v/>
      </c>
      <c r="AD223" s="612" t="str">
        <f t="shared" si="757"/>
        <v/>
      </c>
      <c r="AE223" s="612" t="str">
        <f t="shared" si="757"/>
        <v/>
      </c>
      <c r="AF223" s="612" t="str">
        <f t="shared" si="757"/>
        <v/>
      </c>
      <c r="AG223" s="612" t="str">
        <f t="shared" si="757"/>
        <v/>
      </c>
      <c r="AH223" s="612" t="str">
        <f t="shared" si="757"/>
        <v/>
      </c>
      <c r="AI223" s="612" t="str">
        <f t="shared" si="757"/>
        <v/>
      </c>
      <c r="AJ223" s="612" t="str">
        <f t="shared" si="757"/>
        <v/>
      </c>
      <c r="AK223" s="652"/>
      <c r="AL223" s="612">
        <f t="shared" ref="AL223:BB223" si="758">IF(AL221="","",AL221*AL222)</f>
        <v>1000</v>
      </c>
      <c r="AM223" s="612" t="str">
        <f t="shared" si="758"/>
        <v/>
      </c>
      <c r="AN223" s="612" t="str">
        <f t="shared" si="758"/>
        <v/>
      </c>
      <c r="AO223" s="612" t="str">
        <f t="shared" si="758"/>
        <v/>
      </c>
      <c r="AP223" s="612">
        <f t="shared" si="758"/>
        <v>1350</v>
      </c>
      <c r="AQ223" s="612" t="str">
        <f t="shared" si="758"/>
        <v/>
      </c>
      <c r="AR223" s="612">
        <f t="shared" si="758"/>
        <v>1500</v>
      </c>
      <c r="AS223" s="612" t="str">
        <f t="shared" si="758"/>
        <v/>
      </c>
      <c r="AT223" s="612" t="str">
        <f t="shared" si="758"/>
        <v/>
      </c>
      <c r="AU223" s="612" t="str">
        <f t="shared" si="758"/>
        <v/>
      </c>
      <c r="AV223" s="612" t="str">
        <f t="shared" si="758"/>
        <v/>
      </c>
      <c r="AW223" s="612" t="str">
        <f t="shared" si="758"/>
        <v/>
      </c>
      <c r="AX223" s="612" t="str">
        <f t="shared" si="758"/>
        <v/>
      </c>
      <c r="AY223" s="612" t="str">
        <f t="shared" si="758"/>
        <v/>
      </c>
      <c r="AZ223" s="612" t="str">
        <f t="shared" si="758"/>
        <v/>
      </c>
      <c r="BA223" s="612" t="str">
        <f t="shared" si="758"/>
        <v/>
      </c>
      <c r="BB223" s="612" t="str">
        <f t="shared" si="758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9">IF(BF221="","",BF221*BF222)</f>
        <v/>
      </c>
      <c r="BG223" s="612">
        <f t="shared" si="759"/>
        <v>2250</v>
      </c>
      <c r="BH223" s="612">
        <f t="shared" si="759"/>
        <v>1200</v>
      </c>
      <c r="BI223" s="612">
        <f t="shared" si="759"/>
        <v>900</v>
      </c>
      <c r="BJ223" s="612" t="str">
        <f t="shared" si="759"/>
        <v/>
      </c>
      <c r="BK223" s="612" t="str">
        <f t="shared" si="759"/>
        <v/>
      </c>
      <c r="BL223" s="612" t="str">
        <f t="shared" si="759"/>
        <v/>
      </c>
      <c r="BM223" s="612" t="str">
        <f t="shared" si="759"/>
        <v/>
      </c>
      <c r="BN223" s="612" t="str">
        <f t="shared" si="759"/>
        <v/>
      </c>
      <c r="BO223" s="612" t="str">
        <f t="shared" si="759"/>
        <v/>
      </c>
      <c r="BP223" s="612" t="str">
        <f t="shared" si="759"/>
        <v/>
      </c>
      <c r="BQ223" s="612" t="str">
        <f t="shared" si="759"/>
        <v/>
      </c>
      <c r="BR223" s="612" t="str">
        <f t="shared" si="759"/>
        <v/>
      </c>
      <c r="BS223" s="612" t="str">
        <f t="shared" si="759"/>
        <v/>
      </c>
      <c r="BT223" s="612" t="str">
        <f t="shared" si="759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1200</v>
      </c>
      <c r="BY223" s="612">
        <f>IF(BY221="","",BY221*BY222)</f>
        <v>1800</v>
      </c>
      <c r="BZ223" s="602" t="str">
        <f t="shared" si="752"/>
        <v/>
      </c>
      <c r="CA223" s="602" t="str">
        <f t="shared" si="753"/>
        <v/>
      </c>
      <c r="CB223" s="602">
        <f t="shared" si="754"/>
        <v>1350</v>
      </c>
      <c r="CC223" s="602">
        <f t="shared" si="755"/>
        <v>1725</v>
      </c>
      <c r="CD223" s="1348" t="str">
        <f t="shared" si="743"/>
        <v/>
      </c>
      <c r="CE223" s="1349" t="str">
        <f t="shared" si="742"/>
        <v/>
      </c>
      <c r="CF223" s="1350" t="str">
        <f t="shared" si="742"/>
        <v/>
      </c>
      <c r="CG223" s="1350" t="str">
        <f t="shared" si="742"/>
        <v/>
      </c>
      <c r="CH223" s="1350" t="str">
        <f t="shared" si="742"/>
        <v/>
      </c>
      <c r="CI223" s="1350" t="str">
        <f t="shared" si="742"/>
        <v/>
      </c>
      <c r="CJ223" s="1350" t="str">
        <f t="shared" si="742"/>
        <v/>
      </c>
      <c r="CK223" s="1351" t="str">
        <f t="shared" si="742"/>
        <v/>
      </c>
      <c r="CL223" s="1351" t="str">
        <f t="shared" si="742"/>
        <v/>
      </c>
      <c r="CM223" s="1351" t="str">
        <f t="shared" si="742"/>
        <v/>
      </c>
      <c r="CN223" s="1350" t="str">
        <f t="shared" si="742"/>
        <v/>
      </c>
      <c r="CO223" s="1350" t="str">
        <f t="shared" si="742"/>
        <v/>
      </c>
      <c r="CP223" s="1350" t="str">
        <f t="shared" si="742"/>
        <v/>
      </c>
      <c r="CQ223" s="1350" t="str">
        <f t="shared" si="742"/>
        <v/>
      </c>
      <c r="CR223" s="1350" t="str">
        <f t="shared" si="742"/>
        <v/>
      </c>
      <c r="CS223" s="1349" t="str">
        <f t="shared" si="742"/>
        <v/>
      </c>
      <c r="CT223" s="1352" t="str">
        <f t="shared" si="742"/>
        <v/>
      </c>
      <c r="CU223" s="553" t="str">
        <f t="shared" si="432"/>
        <v/>
      </c>
      <c r="CV223" s="554" t="str">
        <f t="shared" si="433"/>
        <v/>
      </c>
      <c r="CW223" s="555" t="str">
        <f t="shared" si="434"/>
        <v/>
      </c>
      <c r="CX223" s="555" t="str">
        <f t="shared" si="435"/>
        <v/>
      </c>
      <c r="CY223" s="555" t="str">
        <f t="shared" si="436"/>
        <v/>
      </c>
      <c r="CZ223" s="555" t="str">
        <f t="shared" si="437"/>
        <v/>
      </c>
      <c r="DA223" s="555" t="str">
        <f t="shared" si="438"/>
        <v/>
      </c>
      <c r="DB223" s="556" t="str">
        <f t="shared" si="439"/>
        <v/>
      </c>
      <c r="DC223" s="556">
        <f t="shared" si="440"/>
        <v>1200</v>
      </c>
      <c r="DD223" s="556" t="str">
        <f t="shared" si="441"/>
        <v/>
      </c>
      <c r="DE223" s="555" t="str">
        <f t="shared" si="442"/>
        <v/>
      </c>
      <c r="DF223" s="555" t="str">
        <f t="shared" si="443"/>
        <v/>
      </c>
      <c r="DG223" s="555" t="str">
        <f t="shared" si="444"/>
        <v/>
      </c>
      <c r="DH223" s="555" t="str">
        <f t="shared" si="445"/>
        <v/>
      </c>
      <c r="DI223" s="555" t="str">
        <f t="shared" si="446"/>
        <v/>
      </c>
      <c r="DJ223" s="554" t="str">
        <f t="shared" si="447"/>
        <v/>
      </c>
      <c r="DK223" s="553" t="str">
        <f t="shared" si="448"/>
        <v/>
      </c>
      <c r="DL223" s="658">
        <f t="shared" si="449"/>
        <v>0</v>
      </c>
      <c r="DM223" s="106">
        <f t="shared" si="450"/>
        <v>1</v>
      </c>
      <c r="DN223" s="106">
        <f t="shared" si="451"/>
        <v>3</v>
      </c>
      <c r="DO223" s="106">
        <f t="shared" si="452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2"/>
        <v/>
      </c>
      <c r="CA224" s="602" t="str">
        <f t="shared" si="753"/>
        <v/>
      </c>
      <c r="CB224" s="602" t="str">
        <f t="shared" si="754"/>
        <v/>
      </c>
      <c r="CC224" s="602" t="str">
        <f t="shared" si="755"/>
        <v/>
      </c>
      <c r="CD224" s="1348" t="str">
        <f t="shared" si="743"/>
        <v/>
      </c>
      <c r="CE224" s="1349" t="str">
        <f t="shared" si="742"/>
        <v/>
      </c>
      <c r="CF224" s="1350" t="str">
        <f t="shared" si="742"/>
        <v/>
      </c>
      <c r="CG224" s="1350" t="str">
        <f t="shared" si="742"/>
        <v/>
      </c>
      <c r="CH224" s="1350" t="str">
        <f t="shared" si="742"/>
        <v/>
      </c>
      <c r="CI224" s="1350" t="str">
        <f t="shared" si="742"/>
        <v/>
      </c>
      <c r="CJ224" s="1350" t="str">
        <f t="shared" si="742"/>
        <v/>
      </c>
      <c r="CK224" s="1351" t="str">
        <f t="shared" si="742"/>
        <v/>
      </c>
      <c r="CL224" s="1351" t="str">
        <f t="shared" si="742"/>
        <v/>
      </c>
      <c r="CM224" s="1351" t="str">
        <f t="shared" si="742"/>
        <v/>
      </c>
      <c r="CN224" s="1350" t="str">
        <f t="shared" si="742"/>
        <v/>
      </c>
      <c r="CO224" s="1350" t="str">
        <f t="shared" si="742"/>
        <v/>
      </c>
      <c r="CP224" s="1350" t="str">
        <f t="shared" si="742"/>
        <v/>
      </c>
      <c r="CQ224" s="1350" t="str">
        <f t="shared" si="742"/>
        <v/>
      </c>
      <c r="CR224" s="1350" t="str">
        <f t="shared" si="742"/>
        <v/>
      </c>
      <c r="CS224" s="1349" t="str">
        <f t="shared" si="742"/>
        <v/>
      </c>
      <c r="CT224" s="1352" t="str">
        <f t="shared" si="742"/>
        <v/>
      </c>
      <c r="CU224" s="553" t="str">
        <f t="shared" si="432"/>
        <v/>
      </c>
      <c r="CV224" s="554" t="str">
        <f t="shared" si="433"/>
        <v/>
      </c>
      <c r="CW224" s="555" t="str">
        <f t="shared" si="434"/>
        <v/>
      </c>
      <c r="CX224" s="555" t="str">
        <f t="shared" si="435"/>
        <v/>
      </c>
      <c r="CY224" s="555" t="str">
        <f t="shared" si="436"/>
        <v/>
      </c>
      <c r="CZ224" s="555" t="str">
        <f t="shared" si="437"/>
        <v/>
      </c>
      <c r="DA224" s="555" t="str">
        <f t="shared" si="438"/>
        <v/>
      </c>
      <c r="DB224" s="556" t="str">
        <f t="shared" si="439"/>
        <v/>
      </c>
      <c r="DC224" s="556" t="str">
        <f t="shared" si="440"/>
        <v/>
      </c>
      <c r="DD224" s="556" t="str">
        <f t="shared" si="441"/>
        <v/>
      </c>
      <c r="DE224" s="555" t="str">
        <f t="shared" si="442"/>
        <v/>
      </c>
      <c r="DF224" s="555" t="str">
        <f t="shared" si="443"/>
        <v/>
      </c>
      <c r="DG224" s="555" t="str">
        <f t="shared" si="444"/>
        <v/>
      </c>
      <c r="DH224" s="555" t="str">
        <f t="shared" si="445"/>
        <v/>
      </c>
      <c r="DI224" s="555" t="str">
        <f t="shared" si="446"/>
        <v/>
      </c>
      <c r="DJ224" s="554" t="str">
        <f t="shared" si="447"/>
        <v/>
      </c>
      <c r="DK224" s="553" t="str">
        <f t="shared" si="448"/>
        <v/>
      </c>
      <c r="DL224" s="658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2"/>
        <v/>
      </c>
      <c r="CA225" s="602" t="str">
        <f t="shared" si="753"/>
        <v/>
      </c>
      <c r="CB225" s="602" t="str">
        <f t="shared" si="754"/>
        <v/>
      </c>
      <c r="CC225" s="602" t="str">
        <f t="shared" si="755"/>
        <v/>
      </c>
      <c r="CD225" s="1348" t="str">
        <f t="shared" si="743"/>
        <v/>
      </c>
      <c r="CE225" s="1349" t="str">
        <f t="shared" si="742"/>
        <v/>
      </c>
      <c r="CF225" s="1350" t="str">
        <f t="shared" si="742"/>
        <v/>
      </c>
      <c r="CG225" s="1350" t="str">
        <f t="shared" si="742"/>
        <v/>
      </c>
      <c r="CH225" s="1350" t="str">
        <f t="shared" si="742"/>
        <v/>
      </c>
      <c r="CI225" s="1350" t="str">
        <f t="shared" si="742"/>
        <v/>
      </c>
      <c r="CJ225" s="1350" t="str">
        <f t="shared" si="742"/>
        <v/>
      </c>
      <c r="CK225" s="1351" t="str">
        <f t="shared" si="742"/>
        <v/>
      </c>
      <c r="CL225" s="1351" t="str">
        <f t="shared" si="742"/>
        <v/>
      </c>
      <c r="CM225" s="1351" t="str">
        <f t="shared" si="742"/>
        <v/>
      </c>
      <c r="CN225" s="1350" t="str">
        <f t="shared" si="742"/>
        <v/>
      </c>
      <c r="CO225" s="1350" t="str">
        <f t="shared" si="742"/>
        <v/>
      </c>
      <c r="CP225" s="1350" t="str">
        <f t="shared" si="742"/>
        <v/>
      </c>
      <c r="CQ225" s="1350" t="str">
        <f t="shared" si="742"/>
        <v/>
      </c>
      <c r="CR225" s="1350" t="str">
        <f t="shared" si="742"/>
        <v/>
      </c>
      <c r="CS225" s="1349" t="str">
        <f t="shared" si="742"/>
        <v/>
      </c>
      <c r="CT225" s="1352" t="str">
        <f t="shared" si="742"/>
        <v/>
      </c>
      <c r="CU225" s="553" t="str">
        <f t="shared" si="432"/>
        <v/>
      </c>
      <c r="CV225" s="554" t="str">
        <f t="shared" si="433"/>
        <v/>
      </c>
      <c r="CW225" s="555" t="str">
        <f t="shared" si="434"/>
        <v/>
      </c>
      <c r="CX225" s="555" t="str">
        <f t="shared" si="435"/>
        <v/>
      </c>
      <c r="CY225" s="555" t="str">
        <f t="shared" si="436"/>
        <v/>
      </c>
      <c r="CZ225" s="555" t="str">
        <f t="shared" si="437"/>
        <v/>
      </c>
      <c r="DA225" s="555" t="str">
        <f t="shared" si="438"/>
        <v/>
      </c>
      <c r="DB225" s="556" t="str">
        <f t="shared" si="439"/>
        <v/>
      </c>
      <c r="DC225" s="556" t="str">
        <f t="shared" si="440"/>
        <v/>
      </c>
      <c r="DD225" s="556" t="str">
        <f t="shared" si="441"/>
        <v/>
      </c>
      <c r="DE225" s="555" t="str">
        <f t="shared" si="442"/>
        <v/>
      </c>
      <c r="DF225" s="555" t="str">
        <f t="shared" si="443"/>
        <v/>
      </c>
      <c r="DG225" s="555" t="str">
        <f t="shared" si="444"/>
        <v/>
      </c>
      <c r="DH225" s="555" t="str">
        <f t="shared" si="445"/>
        <v/>
      </c>
      <c r="DI225" s="555" t="str">
        <f t="shared" si="446"/>
        <v/>
      </c>
      <c r="DJ225" s="554" t="str">
        <f t="shared" si="447"/>
        <v/>
      </c>
      <c r="DK225" s="553" t="str">
        <f t="shared" si="448"/>
        <v/>
      </c>
      <c r="DL225" s="658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60">IF(D224="","",D224*D225)</f>
        <v/>
      </c>
      <c r="E226" s="612" t="str">
        <f t="shared" si="760"/>
        <v/>
      </c>
      <c r="F226" s="612" t="str">
        <f t="shared" si="760"/>
        <v/>
      </c>
      <c r="G226" s="612" t="str">
        <f t="shared" si="760"/>
        <v/>
      </c>
      <c r="H226" s="612" t="str">
        <f t="shared" si="760"/>
        <v/>
      </c>
      <c r="I226" s="612" t="str">
        <f t="shared" si="760"/>
        <v/>
      </c>
      <c r="J226" s="612" t="str">
        <f t="shared" si="760"/>
        <v/>
      </c>
      <c r="K226" s="612" t="str">
        <f t="shared" si="760"/>
        <v/>
      </c>
      <c r="L226" s="612" t="str">
        <f t="shared" ref="L226:R226" si="761">IF(L224="","",L224*L225)</f>
        <v/>
      </c>
      <c r="M226" s="612" t="str">
        <f t="shared" si="761"/>
        <v/>
      </c>
      <c r="N226" s="612" t="str">
        <f t="shared" si="761"/>
        <v/>
      </c>
      <c r="O226" s="612" t="str">
        <f t="shared" si="761"/>
        <v/>
      </c>
      <c r="P226" s="612" t="str">
        <f t="shared" si="761"/>
        <v/>
      </c>
      <c r="Q226" s="612" t="str">
        <f t="shared" si="761"/>
        <v/>
      </c>
      <c r="R226" s="612" t="str">
        <f t="shared" si="761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2">IF(V224="","",V224*V225)</f>
        <v/>
      </c>
      <c r="W226" s="612" t="str">
        <f t="shared" ref="W226" si="763">IF(W224="","",W224*W225)</f>
        <v/>
      </c>
      <c r="X226" s="612" t="str">
        <f t="shared" ref="X226" si="764">IF(X224="","",X224*X225)</f>
        <v/>
      </c>
      <c r="Y226" s="612" t="str">
        <f t="shared" ref="Y226" si="765">IF(Y224="","",Y224*Y225)</f>
        <v/>
      </c>
      <c r="Z226" s="612" t="str">
        <f t="shared" ref="Z226" si="766">IF(Z224="","",Z224*Z225)</f>
        <v/>
      </c>
      <c r="AA226" s="612" t="str">
        <f t="shared" ref="AA226" si="767">IF(AA224="","",AA224*AA225)</f>
        <v/>
      </c>
      <c r="AB226" s="612" t="str">
        <f t="shared" ref="AB226" si="768">IF(AB224="","",AB224*AB225)</f>
        <v/>
      </c>
      <c r="AC226" s="612" t="str">
        <f t="shared" ref="AC226:AJ226" si="769">IF(AC224="","",AC224*AC225)</f>
        <v/>
      </c>
      <c r="AD226" s="612" t="str">
        <f t="shared" si="769"/>
        <v/>
      </c>
      <c r="AE226" s="612" t="str">
        <f t="shared" si="769"/>
        <v/>
      </c>
      <c r="AF226" s="612" t="str">
        <f t="shared" si="769"/>
        <v/>
      </c>
      <c r="AG226" s="612" t="str">
        <f t="shared" si="769"/>
        <v/>
      </c>
      <c r="AH226" s="612" t="str">
        <f t="shared" si="769"/>
        <v/>
      </c>
      <c r="AI226" s="612" t="str">
        <f t="shared" si="769"/>
        <v/>
      </c>
      <c r="AJ226" s="612" t="str">
        <f t="shared" si="769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70">IF(AN224="","",AN224*AN225)</f>
        <v/>
      </c>
      <c r="AO226" s="612" t="str">
        <f t="shared" ref="AO226" si="771">IF(AO224="","",AO224*AO225)</f>
        <v/>
      </c>
      <c r="AP226" s="612" t="str">
        <f t="shared" ref="AP226" si="772">IF(AP224="","",AP224*AP225)</f>
        <v/>
      </c>
      <c r="AQ226" s="612" t="str">
        <f t="shared" ref="AQ226" si="773">IF(AQ224="","",AQ224*AQ225)</f>
        <v/>
      </c>
      <c r="AR226" s="612" t="str">
        <f t="shared" ref="AR226" si="774">IF(AR224="","",AR224*AR225)</f>
        <v/>
      </c>
      <c r="AS226" s="612" t="str">
        <f t="shared" ref="AS226" si="775">IF(AS224="","",AS224*AS225)</f>
        <v/>
      </c>
      <c r="AT226" s="612" t="str">
        <f t="shared" ref="AT226" si="776">IF(AT224="","",AT224*AT225)</f>
        <v/>
      </c>
      <c r="AU226" s="612" t="str">
        <f t="shared" ref="AU226:BB226" si="777">IF(AU224="","",AU224*AU225)</f>
        <v/>
      </c>
      <c r="AV226" s="612" t="str">
        <f t="shared" si="777"/>
        <v/>
      </c>
      <c r="AW226" s="612" t="str">
        <f t="shared" si="777"/>
        <v/>
      </c>
      <c r="AX226" s="612" t="str">
        <f t="shared" si="777"/>
        <v/>
      </c>
      <c r="AY226" s="612" t="str">
        <f t="shared" si="777"/>
        <v/>
      </c>
      <c r="AZ226" s="612" t="str">
        <f t="shared" si="777"/>
        <v/>
      </c>
      <c r="BA226" s="612" t="str">
        <f t="shared" si="777"/>
        <v/>
      </c>
      <c r="BB226" s="612" t="str">
        <f t="shared" si="777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8">IF(BF224="","",BF224*BF225)</f>
        <v/>
      </c>
      <c r="BG226" s="612" t="str">
        <f t="shared" ref="BG226" si="779">IF(BG224="","",BG224*BG225)</f>
        <v/>
      </c>
      <c r="BH226" s="612" t="str">
        <f t="shared" ref="BH226" si="780">IF(BH224="","",BH224*BH225)</f>
        <v/>
      </c>
      <c r="BI226" s="612" t="str">
        <f t="shared" ref="BI226" si="781">IF(BI224="","",BI224*BI225)</f>
        <v/>
      </c>
      <c r="BJ226" s="612" t="str">
        <f t="shared" ref="BJ226" si="782">IF(BJ224="","",BJ224*BJ225)</f>
        <v/>
      </c>
      <c r="BK226" s="612" t="str">
        <f t="shared" ref="BK226" si="783">IF(BK224="","",BK224*BK225)</f>
        <v/>
      </c>
      <c r="BL226" s="612" t="str">
        <f t="shared" ref="BL226" si="784">IF(BL224="","",BL224*BL225)</f>
        <v/>
      </c>
      <c r="BM226" s="612" t="str">
        <f t="shared" ref="BM226:BT226" si="785">IF(BM224="","",BM224*BM225)</f>
        <v/>
      </c>
      <c r="BN226" s="612" t="str">
        <f t="shared" si="785"/>
        <v/>
      </c>
      <c r="BO226" s="612" t="str">
        <f t="shared" si="785"/>
        <v/>
      </c>
      <c r="BP226" s="612" t="str">
        <f t="shared" si="785"/>
        <v/>
      </c>
      <c r="BQ226" s="612" t="str">
        <f t="shared" si="785"/>
        <v/>
      </c>
      <c r="BR226" s="612" t="str">
        <f t="shared" si="785"/>
        <v/>
      </c>
      <c r="BS226" s="612" t="str">
        <f t="shared" si="785"/>
        <v/>
      </c>
      <c r="BT226" s="612" t="str">
        <f t="shared" si="785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2"/>
        <v/>
      </c>
      <c r="CA226" s="602" t="str">
        <f t="shared" si="753"/>
        <v/>
      </c>
      <c r="CB226" s="602" t="str">
        <f t="shared" si="754"/>
        <v/>
      </c>
      <c r="CC226" s="602" t="str">
        <f t="shared" si="755"/>
        <v/>
      </c>
      <c r="CD226" s="1348" t="str">
        <f t="shared" si="743"/>
        <v/>
      </c>
      <c r="CE226" s="1349" t="str">
        <f t="shared" si="742"/>
        <v/>
      </c>
      <c r="CF226" s="1350" t="str">
        <f t="shared" si="742"/>
        <v/>
      </c>
      <c r="CG226" s="1350" t="str">
        <f t="shared" si="742"/>
        <v/>
      </c>
      <c r="CH226" s="1350" t="str">
        <f t="shared" si="742"/>
        <v/>
      </c>
      <c r="CI226" s="1350" t="str">
        <f t="shared" si="742"/>
        <v/>
      </c>
      <c r="CJ226" s="1350" t="str">
        <f t="shared" si="742"/>
        <v/>
      </c>
      <c r="CK226" s="1351" t="str">
        <f t="shared" si="742"/>
        <v/>
      </c>
      <c r="CL226" s="1351" t="str">
        <f t="shared" si="742"/>
        <v/>
      </c>
      <c r="CM226" s="1351" t="str">
        <f t="shared" si="742"/>
        <v/>
      </c>
      <c r="CN226" s="1350" t="str">
        <f t="shared" si="742"/>
        <v/>
      </c>
      <c r="CO226" s="1350" t="str">
        <f t="shared" si="742"/>
        <v/>
      </c>
      <c r="CP226" s="1350" t="str">
        <f t="shared" si="742"/>
        <v/>
      </c>
      <c r="CQ226" s="1350" t="str">
        <f t="shared" si="742"/>
        <v/>
      </c>
      <c r="CR226" s="1350" t="str">
        <f t="shared" si="742"/>
        <v/>
      </c>
      <c r="CS226" s="1349" t="str">
        <f t="shared" si="742"/>
        <v/>
      </c>
      <c r="CT226" s="1352" t="str">
        <f t="shared" si="742"/>
        <v/>
      </c>
      <c r="CU226" s="553" t="str">
        <f t="shared" si="432"/>
        <v/>
      </c>
      <c r="CV226" s="554" t="str">
        <f t="shared" si="433"/>
        <v/>
      </c>
      <c r="CW226" s="555" t="str">
        <f t="shared" si="434"/>
        <v/>
      </c>
      <c r="CX226" s="555" t="str">
        <f t="shared" si="435"/>
        <v/>
      </c>
      <c r="CY226" s="555" t="str">
        <f t="shared" si="436"/>
        <v/>
      </c>
      <c r="CZ226" s="555" t="str">
        <f t="shared" si="437"/>
        <v/>
      </c>
      <c r="DA226" s="555" t="str">
        <f t="shared" si="438"/>
        <v/>
      </c>
      <c r="DB226" s="556" t="str">
        <f t="shared" si="439"/>
        <v/>
      </c>
      <c r="DC226" s="556" t="str">
        <f t="shared" si="440"/>
        <v/>
      </c>
      <c r="DD226" s="556" t="str">
        <f t="shared" si="441"/>
        <v/>
      </c>
      <c r="DE226" s="555" t="str">
        <f t="shared" si="442"/>
        <v/>
      </c>
      <c r="DF226" s="555" t="str">
        <f t="shared" si="443"/>
        <v/>
      </c>
      <c r="DG226" s="555" t="str">
        <f t="shared" si="444"/>
        <v/>
      </c>
      <c r="DH226" s="555" t="str">
        <f t="shared" si="445"/>
        <v/>
      </c>
      <c r="DI226" s="555" t="str">
        <f t="shared" si="446"/>
        <v/>
      </c>
      <c r="DJ226" s="554" t="str">
        <f t="shared" si="447"/>
        <v/>
      </c>
      <c r="DK226" s="553" t="str">
        <f t="shared" si="448"/>
        <v/>
      </c>
      <c r="DL226" s="658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2"/>
        <v/>
      </c>
      <c r="CA227" s="594" t="str">
        <f t="shared" si="753"/>
        <v/>
      </c>
      <c r="CB227" s="594" t="str">
        <f t="shared" si="754"/>
        <v/>
      </c>
      <c r="CC227" s="691" t="str">
        <f t="shared" si="755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2"/>
        <v/>
      </c>
      <c r="CA228" s="602" t="str">
        <f t="shared" si="753"/>
        <v/>
      </c>
      <c r="CB228" s="602" t="str">
        <f t="shared" si="754"/>
        <v/>
      </c>
      <c r="CC228" s="692" t="str">
        <f t="shared" si="755"/>
        <v/>
      </c>
      <c r="CD228" s="1348" t="str">
        <f t="shared" ref="CD228:CD233" si="7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7"/>
        <v/>
      </c>
      <c r="CG228" s="1350" t="str">
        <f t="shared" si="787"/>
        <v/>
      </c>
      <c r="CH228" s="1350" t="str">
        <f t="shared" si="787"/>
        <v/>
      </c>
      <c r="CI228" s="1350" t="str">
        <f t="shared" si="787"/>
        <v/>
      </c>
      <c r="CJ228" s="1350" t="str">
        <f t="shared" si="787"/>
        <v/>
      </c>
      <c r="CK228" s="1351" t="str">
        <f t="shared" si="787"/>
        <v/>
      </c>
      <c r="CL228" s="1351" t="str">
        <f t="shared" si="787"/>
        <v/>
      </c>
      <c r="CM228" s="1351" t="str">
        <f t="shared" si="787"/>
        <v/>
      </c>
      <c r="CN228" s="1350" t="str">
        <f t="shared" si="787"/>
        <v/>
      </c>
      <c r="CO228" s="1350" t="str">
        <f t="shared" si="787"/>
        <v/>
      </c>
      <c r="CP228" s="1350" t="str">
        <f t="shared" si="787"/>
        <v/>
      </c>
      <c r="CQ228" s="1350" t="str">
        <f t="shared" si="787"/>
        <v/>
      </c>
      <c r="CR228" s="1350" t="str">
        <f t="shared" si="787"/>
        <v/>
      </c>
      <c r="CS228" s="1349" t="str">
        <f t="shared" si="78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8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8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5">COUNT(B228:R228)</f>
        <v>0</v>
      </c>
      <c r="DM228" s="106">
        <f t="shared" ref="DM228:DM300" si="806">COUNT(T228:AJ228)</f>
        <v>0</v>
      </c>
      <c r="DN228" s="106">
        <f t="shared" ref="DN228:DN300" si="807">COUNT(AL228:BB228)</f>
        <v>0</v>
      </c>
      <c r="DO228" s="106">
        <f t="shared" ref="DO228:DO300" si="808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2"/>
        <v/>
      </c>
      <c r="CA229" s="602" t="str">
        <f t="shared" si="753"/>
        <v/>
      </c>
      <c r="CB229" s="602" t="str">
        <f t="shared" si="754"/>
        <v/>
      </c>
      <c r="CC229" s="692" t="str">
        <f t="shared" si="755"/>
        <v/>
      </c>
      <c r="CD229" s="1353" t="str">
        <f t="shared" si="786"/>
        <v/>
      </c>
      <c r="CE229" s="1354" t="str">
        <f t="shared" si="787"/>
        <v/>
      </c>
      <c r="CF229" s="1355" t="str">
        <f t="shared" si="787"/>
        <v/>
      </c>
      <c r="CG229" s="1355" t="str">
        <f t="shared" si="787"/>
        <v/>
      </c>
      <c r="CH229" s="1355" t="str">
        <f t="shared" si="787"/>
        <v/>
      </c>
      <c r="CI229" s="1355" t="str">
        <f t="shared" si="787"/>
        <v/>
      </c>
      <c r="CJ229" s="1355" t="str">
        <f t="shared" si="787"/>
        <v/>
      </c>
      <c r="CK229" s="1356" t="str">
        <f t="shared" si="787"/>
        <v/>
      </c>
      <c r="CL229" s="1356" t="str">
        <f t="shared" si="787"/>
        <v/>
      </c>
      <c r="CM229" s="1356" t="str">
        <f t="shared" si="787"/>
        <v/>
      </c>
      <c r="CN229" s="1355" t="str">
        <f t="shared" si="787"/>
        <v/>
      </c>
      <c r="CO229" s="1355" t="str">
        <f t="shared" si="787"/>
        <v/>
      </c>
      <c r="CP229" s="1355" t="str">
        <f t="shared" si="787"/>
        <v/>
      </c>
      <c r="CQ229" s="1355" t="str">
        <f t="shared" si="787"/>
        <v/>
      </c>
      <c r="CR229" s="1355" t="str">
        <f t="shared" si="787"/>
        <v/>
      </c>
      <c r="CS229" s="1354" t="str">
        <f t="shared" si="787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8"/>
        <v/>
      </c>
      <c r="CV229" s="554" t="str">
        <f t="shared" si="789"/>
        <v/>
      </c>
      <c r="CW229" s="555" t="str">
        <f t="shared" si="790"/>
        <v/>
      </c>
      <c r="CX229" s="555" t="str">
        <f t="shared" si="791"/>
        <v/>
      </c>
      <c r="CY229" s="555" t="str">
        <f t="shared" si="792"/>
        <v/>
      </c>
      <c r="CZ229" s="555" t="str">
        <f t="shared" si="793"/>
        <v/>
      </c>
      <c r="DA229" s="555" t="str">
        <f t="shared" si="794"/>
        <v/>
      </c>
      <c r="DB229" s="556" t="str">
        <f t="shared" si="795"/>
        <v/>
      </c>
      <c r="DC229" s="556" t="str">
        <f t="shared" si="796"/>
        <v/>
      </c>
      <c r="DD229" s="556" t="str">
        <f t="shared" si="797"/>
        <v/>
      </c>
      <c r="DE229" s="555" t="str">
        <f t="shared" si="798"/>
        <v/>
      </c>
      <c r="DF229" s="555" t="str">
        <f t="shared" si="799"/>
        <v/>
      </c>
      <c r="DG229" s="555" t="str">
        <f t="shared" si="800"/>
        <v/>
      </c>
      <c r="DH229" s="555" t="str">
        <f t="shared" si="801"/>
        <v/>
      </c>
      <c r="DI229" s="555" t="str">
        <f t="shared" si="802"/>
        <v/>
      </c>
      <c r="DJ229" s="554" t="str">
        <f t="shared" si="803"/>
        <v/>
      </c>
      <c r="DK229" s="553" t="str">
        <f t="shared" si="804"/>
        <v/>
      </c>
      <c r="DL229" s="658">
        <f t="shared" si="805"/>
        <v>0</v>
      </c>
      <c r="DM229" s="106">
        <f t="shared" si="806"/>
        <v>0</v>
      </c>
      <c r="DN229" s="106">
        <f t="shared" si="807"/>
        <v>0</v>
      </c>
      <c r="DO229" s="106">
        <f t="shared" si="808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9">IF(D228="","",(D228/12)*D229)</f>
        <v/>
      </c>
      <c r="E230" s="637" t="str">
        <f t="shared" si="809"/>
        <v/>
      </c>
      <c r="F230" s="637" t="str">
        <f t="shared" si="809"/>
        <v/>
      </c>
      <c r="G230" s="637" t="str">
        <f t="shared" si="809"/>
        <v/>
      </c>
      <c r="H230" s="637" t="str">
        <f t="shared" si="809"/>
        <v/>
      </c>
      <c r="I230" s="637" t="str">
        <f t="shared" si="809"/>
        <v/>
      </c>
      <c r="J230" s="637" t="str">
        <f t="shared" si="809"/>
        <v/>
      </c>
      <c r="K230" s="637" t="str">
        <f t="shared" si="809"/>
        <v/>
      </c>
      <c r="L230" s="637" t="str">
        <f t="shared" si="809"/>
        <v/>
      </c>
      <c r="M230" s="637" t="str">
        <f t="shared" si="809"/>
        <v/>
      </c>
      <c r="N230" s="637" t="str">
        <f t="shared" si="809"/>
        <v/>
      </c>
      <c r="O230" s="637" t="str">
        <f t="shared" si="809"/>
        <v/>
      </c>
      <c r="P230" s="637" t="str">
        <f t="shared" si="809"/>
        <v/>
      </c>
      <c r="Q230" s="637" t="str">
        <f t="shared" si="809"/>
        <v/>
      </c>
      <c r="R230" s="637" t="str">
        <f t="shared" si="809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10">IF(V228="","",(V228/12)*V229)</f>
        <v/>
      </c>
      <c r="W230" s="637" t="str">
        <f t="shared" ref="W230" si="811">IF(W228="","",(W228/12)*W229)</f>
        <v/>
      </c>
      <c r="X230" s="637" t="str">
        <f t="shared" ref="X230" si="812">IF(X228="","",(X228/12)*X229)</f>
        <v/>
      </c>
      <c r="Y230" s="637" t="str">
        <f t="shared" ref="Y230" si="813">IF(Y228="","",(Y228/12)*Y229)</f>
        <v/>
      </c>
      <c r="Z230" s="637" t="str">
        <f t="shared" ref="Z230" si="814">IF(Z228="","",(Z228/12)*Z229)</f>
        <v/>
      </c>
      <c r="AA230" s="637" t="str">
        <f t="shared" ref="AA230" si="815">IF(AA228="","",(AA228/12)*AA229)</f>
        <v/>
      </c>
      <c r="AB230" s="637" t="str">
        <f t="shared" ref="AB230" si="816">IF(AB228="","",(AB228/12)*AB229)</f>
        <v/>
      </c>
      <c r="AC230" s="637" t="str">
        <f t="shared" ref="AC230" si="817">IF(AC228="","",(AC228/12)*AC229)</f>
        <v/>
      </c>
      <c r="AD230" s="637" t="str">
        <f t="shared" ref="AD230" si="818">IF(AD228="","",(AD228/12)*AD229)</f>
        <v/>
      </c>
      <c r="AE230" s="637" t="str">
        <f t="shared" ref="AE230" si="819">IF(AE228="","",(AE228/12)*AE229)</f>
        <v/>
      </c>
      <c r="AF230" s="637" t="str">
        <f t="shared" ref="AF230" si="820">IF(AF228="","",(AF228/12)*AF229)</f>
        <v/>
      </c>
      <c r="AG230" s="637" t="str">
        <f t="shared" ref="AG230" si="821">IF(AG228="","",(AG228/12)*AG229)</f>
        <v/>
      </c>
      <c r="AH230" s="637" t="str">
        <f t="shared" ref="AH230" si="822">IF(AH228="","",(AH228/12)*AH229)</f>
        <v/>
      </c>
      <c r="AI230" s="637" t="str">
        <f t="shared" ref="AI230" si="823">IF(AI228="","",(AI228/12)*AI229)</f>
        <v/>
      </c>
      <c r="AJ230" s="637" t="str">
        <f t="shared" ref="AJ230" si="824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5">IF(AN228="","",(AN228/12)*AN229)</f>
        <v/>
      </c>
      <c r="AO230" s="637" t="str">
        <f t="shared" ref="AO230" si="826">IF(AO228="","",(AO228/12)*AO229)</f>
        <v/>
      </c>
      <c r="AP230" s="637" t="str">
        <f t="shared" ref="AP230" si="827">IF(AP228="","",(AP228/12)*AP229)</f>
        <v/>
      </c>
      <c r="AQ230" s="637" t="str">
        <f t="shared" ref="AQ230" si="828">IF(AQ228="","",(AQ228/12)*AQ229)</f>
        <v/>
      </c>
      <c r="AR230" s="637" t="str">
        <f t="shared" ref="AR230" si="829">IF(AR228="","",(AR228/12)*AR229)</f>
        <v/>
      </c>
      <c r="AS230" s="637" t="str">
        <f t="shared" ref="AS230" si="830">IF(AS228="","",(AS228/12)*AS229)</f>
        <v/>
      </c>
      <c r="AT230" s="637" t="str">
        <f t="shared" ref="AT230" si="831">IF(AT228="","",(AT228/12)*AT229)</f>
        <v/>
      </c>
      <c r="AU230" s="637" t="str">
        <f t="shared" ref="AU230" si="832">IF(AU228="","",(AU228/12)*AU229)</f>
        <v/>
      </c>
      <c r="AV230" s="637" t="str">
        <f t="shared" ref="AV230" si="833">IF(AV228="","",(AV228/12)*AV229)</f>
        <v/>
      </c>
      <c r="AW230" s="637" t="str">
        <f t="shared" ref="AW230" si="834">IF(AW228="","",(AW228/12)*AW229)</f>
        <v/>
      </c>
      <c r="AX230" s="637" t="str">
        <f t="shared" ref="AX230" si="835">IF(AX228="","",(AX228/12)*AX229)</f>
        <v/>
      </c>
      <c r="AY230" s="637" t="str">
        <f t="shared" ref="AY230" si="836">IF(AY228="","",(AY228/12)*AY229)</f>
        <v/>
      </c>
      <c r="AZ230" s="637" t="str">
        <f t="shared" ref="AZ230" si="837">IF(AZ228="","",(AZ228/12)*AZ229)</f>
        <v/>
      </c>
      <c r="BA230" s="637" t="str">
        <f t="shared" ref="BA230" si="838">IF(BA228="","",(BA228/12)*BA229)</f>
        <v/>
      </c>
      <c r="BB230" s="637" t="str">
        <f t="shared" ref="BB230" si="839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40">IF(BF228="","",(BF228/12)*BF229)</f>
        <v/>
      </c>
      <c r="BG230" s="637" t="str">
        <f t="shared" ref="BG230" si="841">IF(BG228="","",(BG228/12)*BG229)</f>
        <v/>
      </c>
      <c r="BH230" s="637" t="str">
        <f t="shared" ref="BH230" si="842">IF(BH228="","",(BH228/12)*BH229)</f>
        <v/>
      </c>
      <c r="BI230" s="637" t="str">
        <f t="shared" ref="BI230" si="843">IF(BI228="","",(BI228/12)*BI229)</f>
        <v/>
      </c>
      <c r="BJ230" s="637" t="str">
        <f t="shared" ref="BJ230" si="844">IF(BJ228="","",(BJ228/12)*BJ229)</f>
        <v/>
      </c>
      <c r="BK230" s="637" t="str">
        <f t="shared" ref="BK230" si="845">IF(BK228="","",(BK228/12)*BK229)</f>
        <v/>
      </c>
      <c r="BL230" s="637" t="str">
        <f t="shared" ref="BL230" si="846">IF(BL228="","",(BL228/12)*BL229)</f>
        <v/>
      </c>
      <c r="BM230" s="637" t="str">
        <f t="shared" ref="BM230" si="847">IF(BM228="","",(BM228/12)*BM229)</f>
        <v/>
      </c>
      <c r="BN230" s="637" t="str">
        <f t="shared" ref="BN230" si="848">IF(BN228="","",(BN228/12)*BN229)</f>
        <v/>
      </c>
      <c r="BO230" s="637" t="str">
        <f t="shared" ref="BO230" si="849">IF(BO228="","",(BO228/12)*BO229)</f>
        <v/>
      </c>
      <c r="BP230" s="637" t="str">
        <f t="shared" ref="BP230" si="850">IF(BP228="","",(BP228/12)*BP229)</f>
        <v/>
      </c>
      <c r="BQ230" s="637" t="str">
        <f t="shared" ref="BQ230" si="851">IF(BQ228="","",(BQ228/12)*BQ229)</f>
        <v/>
      </c>
      <c r="BR230" s="637" t="str">
        <f t="shared" ref="BR230" si="852">IF(BR228="","",(BR228/12)*BR229)</f>
        <v/>
      </c>
      <c r="BS230" s="637" t="str">
        <f t="shared" ref="BS230" si="853">IF(BS228="","",(BS228/12)*BS229)</f>
        <v/>
      </c>
      <c r="BT230" s="637" t="str">
        <f t="shared" ref="BT230" si="854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2"/>
        <v/>
      </c>
      <c r="CA230" s="627" t="str">
        <f t="shared" si="753"/>
        <v/>
      </c>
      <c r="CB230" s="627" t="str">
        <f t="shared" si="754"/>
        <v/>
      </c>
      <c r="CC230" s="695" t="str">
        <f t="shared" si="755"/>
        <v/>
      </c>
      <c r="CD230" s="1353" t="str">
        <f t="shared" si="786"/>
        <v/>
      </c>
      <c r="CE230" s="1354" t="str">
        <f t="shared" ref="CE230:CT231" si="85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5"/>
        <v/>
      </c>
      <c r="CG230" s="1355" t="str">
        <f t="shared" si="855"/>
        <v/>
      </c>
      <c r="CH230" s="1355" t="str">
        <f t="shared" si="855"/>
        <v/>
      </c>
      <c r="CI230" s="1355" t="str">
        <f t="shared" si="855"/>
        <v/>
      </c>
      <c r="CJ230" s="1355" t="str">
        <f t="shared" si="855"/>
        <v/>
      </c>
      <c r="CK230" s="1356" t="str">
        <f t="shared" si="855"/>
        <v/>
      </c>
      <c r="CL230" s="1356" t="str">
        <f t="shared" si="855"/>
        <v/>
      </c>
      <c r="CM230" s="1356" t="str">
        <f t="shared" si="855"/>
        <v/>
      </c>
      <c r="CN230" s="1355" t="str">
        <f t="shared" si="855"/>
        <v/>
      </c>
      <c r="CO230" s="1355" t="str">
        <f t="shared" si="855"/>
        <v/>
      </c>
      <c r="CP230" s="1355" t="str">
        <f t="shared" si="855"/>
        <v/>
      </c>
      <c r="CQ230" s="1355" t="str">
        <f t="shared" si="855"/>
        <v/>
      </c>
      <c r="CR230" s="1355" t="str">
        <f t="shared" si="855"/>
        <v/>
      </c>
      <c r="CS230" s="1354" t="str">
        <f t="shared" si="855"/>
        <v/>
      </c>
      <c r="CT230" s="1357" t="str">
        <f t="shared" si="855"/>
        <v/>
      </c>
      <c r="CU230" s="541" t="str">
        <f t="shared" si="788"/>
        <v/>
      </c>
      <c r="CV230" s="542" t="str">
        <f t="shared" si="789"/>
        <v/>
      </c>
      <c r="CW230" s="543" t="str">
        <f t="shared" si="790"/>
        <v/>
      </c>
      <c r="CX230" s="543" t="str">
        <f t="shared" si="791"/>
        <v/>
      </c>
      <c r="CY230" s="543" t="str">
        <f t="shared" si="792"/>
        <v/>
      </c>
      <c r="CZ230" s="543" t="str">
        <f t="shared" si="793"/>
        <v/>
      </c>
      <c r="DA230" s="543" t="str">
        <f t="shared" si="794"/>
        <v/>
      </c>
      <c r="DB230" s="544" t="str">
        <f t="shared" si="795"/>
        <v/>
      </c>
      <c r="DC230" s="544" t="str">
        <f t="shared" si="796"/>
        <v/>
      </c>
      <c r="DD230" s="544" t="str">
        <f t="shared" si="797"/>
        <v/>
      </c>
      <c r="DE230" s="543" t="str">
        <f t="shared" si="798"/>
        <v/>
      </c>
      <c r="DF230" s="543" t="str">
        <f t="shared" si="799"/>
        <v/>
      </c>
      <c r="DG230" s="543" t="str">
        <f t="shared" si="800"/>
        <v/>
      </c>
      <c r="DH230" s="543" t="str">
        <f t="shared" si="801"/>
        <v/>
      </c>
      <c r="DI230" s="543" t="str">
        <f t="shared" si="802"/>
        <v/>
      </c>
      <c r="DJ230" s="542" t="str">
        <f t="shared" si="803"/>
        <v/>
      </c>
      <c r="DK230" s="541" t="str">
        <f t="shared" si="804"/>
        <v/>
      </c>
      <c r="DL230" s="658">
        <f t="shared" si="805"/>
        <v>0</v>
      </c>
      <c r="DM230" s="106">
        <f t="shared" si="806"/>
        <v>0</v>
      </c>
      <c r="DN230" s="106">
        <f t="shared" si="807"/>
        <v>0</v>
      </c>
      <c r="DO230" s="106">
        <f t="shared" si="808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2"/>
        <v/>
      </c>
      <c r="CA231" s="602" t="str">
        <f t="shared" si="753"/>
        <v/>
      </c>
      <c r="CB231" s="602" t="str">
        <f t="shared" si="754"/>
        <v/>
      </c>
      <c r="CC231" s="692" t="str">
        <f t="shared" si="755"/>
        <v/>
      </c>
      <c r="CD231" s="1348" t="str">
        <f t="shared" si="786"/>
        <v/>
      </c>
      <c r="CE231" s="1349" t="str">
        <f t="shared" si="855"/>
        <v/>
      </c>
      <c r="CF231" s="1350" t="str">
        <f t="shared" si="855"/>
        <v/>
      </c>
      <c r="CG231" s="1350" t="str">
        <f t="shared" si="855"/>
        <v/>
      </c>
      <c r="CH231" s="1350" t="str">
        <f t="shared" si="855"/>
        <v/>
      </c>
      <c r="CI231" s="1350" t="str">
        <f t="shared" si="855"/>
        <v/>
      </c>
      <c r="CJ231" s="1350" t="str">
        <f t="shared" si="855"/>
        <v/>
      </c>
      <c r="CK231" s="1351" t="str">
        <f t="shared" si="855"/>
        <v/>
      </c>
      <c r="CL231" s="1351" t="str">
        <f t="shared" si="855"/>
        <v/>
      </c>
      <c r="CM231" s="1351" t="str">
        <f t="shared" si="855"/>
        <v/>
      </c>
      <c r="CN231" s="1350" t="str">
        <f t="shared" si="855"/>
        <v/>
      </c>
      <c r="CO231" s="1350" t="str">
        <f t="shared" si="855"/>
        <v/>
      </c>
      <c r="CP231" s="1350" t="str">
        <f t="shared" si="855"/>
        <v/>
      </c>
      <c r="CQ231" s="1350" t="str">
        <f t="shared" si="855"/>
        <v/>
      </c>
      <c r="CR231" s="1350" t="str">
        <f t="shared" si="855"/>
        <v/>
      </c>
      <c r="CS231" s="1349" t="str">
        <f t="shared" si="855"/>
        <v/>
      </c>
      <c r="CT231" s="1352" t="str">
        <f t="shared" si="855"/>
        <v/>
      </c>
      <c r="CU231" s="553" t="str">
        <f t="shared" si="788"/>
        <v/>
      </c>
      <c r="CV231" s="554" t="str">
        <f t="shared" si="789"/>
        <v/>
      </c>
      <c r="CW231" s="555" t="str">
        <f t="shared" si="790"/>
        <v/>
      </c>
      <c r="CX231" s="555" t="str">
        <f t="shared" si="791"/>
        <v/>
      </c>
      <c r="CY231" s="555" t="str">
        <f t="shared" si="792"/>
        <v/>
      </c>
      <c r="CZ231" s="555" t="str">
        <f t="shared" si="793"/>
        <v/>
      </c>
      <c r="DA231" s="555" t="str">
        <f t="shared" si="794"/>
        <v/>
      </c>
      <c r="DB231" s="556" t="str">
        <f t="shared" si="795"/>
        <v/>
      </c>
      <c r="DC231" s="556" t="str">
        <f t="shared" si="796"/>
        <v/>
      </c>
      <c r="DD231" s="556" t="str">
        <f t="shared" si="797"/>
        <v/>
      </c>
      <c r="DE231" s="555" t="str">
        <f t="shared" si="798"/>
        <v/>
      </c>
      <c r="DF231" s="555" t="str">
        <f t="shared" si="799"/>
        <v/>
      </c>
      <c r="DG231" s="555" t="str">
        <f t="shared" si="800"/>
        <v/>
      </c>
      <c r="DH231" s="555" t="str">
        <f t="shared" si="801"/>
        <v/>
      </c>
      <c r="DI231" s="555" t="str">
        <f t="shared" si="802"/>
        <v/>
      </c>
      <c r="DJ231" s="554" t="str">
        <f t="shared" si="803"/>
        <v/>
      </c>
      <c r="DK231" s="553" t="str">
        <f t="shared" si="804"/>
        <v/>
      </c>
      <c r="DL231" s="658">
        <f t="shared" si="805"/>
        <v>0</v>
      </c>
      <c r="DM231" s="106">
        <f t="shared" si="806"/>
        <v>0</v>
      </c>
      <c r="DN231" s="106">
        <f t="shared" si="807"/>
        <v>0</v>
      </c>
      <c r="DO231" s="106">
        <f t="shared" si="808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2"/>
        <v/>
      </c>
      <c r="CA232" s="602" t="str">
        <f t="shared" si="753"/>
        <v/>
      </c>
      <c r="CB232" s="602" t="str">
        <f t="shared" si="754"/>
        <v/>
      </c>
      <c r="CC232" s="692" t="str">
        <f t="shared" si="755"/>
        <v/>
      </c>
      <c r="CD232" s="1353" t="str">
        <f t="shared" si="786"/>
        <v/>
      </c>
      <c r="CE232" s="1354" t="str">
        <f t="shared" ref="CE232:CT242" si="85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6"/>
        <v/>
      </c>
      <c r="CG232" s="1355" t="str">
        <f t="shared" si="856"/>
        <v/>
      </c>
      <c r="CH232" s="1355" t="str">
        <f t="shared" si="856"/>
        <v/>
      </c>
      <c r="CI232" s="1355" t="str">
        <f t="shared" si="856"/>
        <v/>
      </c>
      <c r="CJ232" s="1355" t="str">
        <f t="shared" si="856"/>
        <v/>
      </c>
      <c r="CK232" s="1356" t="str">
        <f t="shared" si="856"/>
        <v/>
      </c>
      <c r="CL232" s="1356" t="str">
        <f t="shared" si="856"/>
        <v/>
      </c>
      <c r="CM232" s="1356" t="str">
        <f t="shared" si="856"/>
        <v/>
      </c>
      <c r="CN232" s="1355" t="str">
        <f t="shared" si="856"/>
        <v/>
      </c>
      <c r="CO232" s="1355" t="str">
        <f t="shared" si="856"/>
        <v/>
      </c>
      <c r="CP232" s="1355" t="str">
        <f t="shared" si="856"/>
        <v/>
      </c>
      <c r="CQ232" s="1355" t="str">
        <f t="shared" si="856"/>
        <v/>
      </c>
      <c r="CR232" s="1355" t="str">
        <f t="shared" si="856"/>
        <v/>
      </c>
      <c r="CS232" s="1354" t="str">
        <f t="shared" si="856"/>
        <v/>
      </c>
      <c r="CT232" s="1357" t="str">
        <f t="shared" si="856"/>
        <v/>
      </c>
      <c r="CU232" s="553" t="str">
        <f t="shared" si="788"/>
        <v/>
      </c>
      <c r="CV232" s="554" t="str">
        <f t="shared" si="789"/>
        <v/>
      </c>
      <c r="CW232" s="555" t="str">
        <f t="shared" si="790"/>
        <v/>
      </c>
      <c r="CX232" s="555" t="str">
        <f t="shared" si="791"/>
        <v/>
      </c>
      <c r="CY232" s="555" t="str">
        <f t="shared" si="792"/>
        <v/>
      </c>
      <c r="CZ232" s="555" t="str">
        <f t="shared" si="793"/>
        <v/>
      </c>
      <c r="DA232" s="555" t="str">
        <f t="shared" si="794"/>
        <v/>
      </c>
      <c r="DB232" s="556" t="str">
        <f t="shared" si="795"/>
        <v/>
      </c>
      <c r="DC232" s="556" t="str">
        <f t="shared" si="796"/>
        <v/>
      </c>
      <c r="DD232" s="556" t="str">
        <f t="shared" si="797"/>
        <v/>
      </c>
      <c r="DE232" s="555" t="str">
        <f t="shared" si="798"/>
        <v/>
      </c>
      <c r="DF232" s="555" t="str">
        <f t="shared" si="799"/>
        <v/>
      </c>
      <c r="DG232" s="555" t="str">
        <f t="shared" si="800"/>
        <v/>
      </c>
      <c r="DH232" s="555" t="str">
        <f t="shared" si="801"/>
        <v/>
      </c>
      <c r="DI232" s="555" t="str">
        <f t="shared" si="802"/>
        <v/>
      </c>
      <c r="DJ232" s="554" t="str">
        <f t="shared" si="803"/>
        <v/>
      </c>
      <c r="DK232" s="553" t="str">
        <f t="shared" si="804"/>
        <v/>
      </c>
      <c r="DL232" s="658">
        <f t="shared" si="805"/>
        <v>0</v>
      </c>
      <c r="DM232" s="106">
        <f t="shared" si="806"/>
        <v>0</v>
      </c>
      <c r="DN232" s="106">
        <f t="shared" si="807"/>
        <v>0</v>
      </c>
      <c r="DO232" s="106">
        <f t="shared" si="808"/>
        <v>0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7">IF(D231="","",(D231/12)*D232)</f>
        <v/>
      </c>
      <c r="E233" s="637" t="str">
        <f t="shared" si="857"/>
        <v/>
      </c>
      <c r="F233" s="637" t="str">
        <f t="shared" si="857"/>
        <v/>
      </c>
      <c r="G233" s="637" t="str">
        <f t="shared" si="857"/>
        <v/>
      </c>
      <c r="H233" s="637" t="str">
        <f t="shared" si="857"/>
        <v/>
      </c>
      <c r="I233" s="637" t="str">
        <f t="shared" si="857"/>
        <v/>
      </c>
      <c r="J233" s="637" t="str">
        <f t="shared" si="857"/>
        <v/>
      </c>
      <c r="K233" s="637" t="str">
        <f t="shared" si="857"/>
        <v/>
      </c>
      <c r="L233" s="637" t="str">
        <f t="shared" si="857"/>
        <v/>
      </c>
      <c r="M233" s="637" t="str">
        <f t="shared" si="857"/>
        <v/>
      </c>
      <c r="N233" s="637" t="str">
        <f t="shared" si="857"/>
        <v/>
      </c>
      <c r="O233" s="637" t="str">
        <f t="shared" si="857"/>
        <v/>
      </c>
      <c r="P233" s="637" t="str">
        <f t="shared" si="857"/>
        <v/>
      </c>
      <c r="Q233" s="637" t="str">
        <f t="shared" si="857"/>
        <v/>
      </c>
      <c r="R233" s="637" t="str">
        <f t="shared" si="857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8">IF(V231="","",(V231/12)*V232)</f>
        <v/>
      </c>
      <c r="W233" s="637" t="str">
        <f t="shared" ref="W233" si="859">IF(W231="","",(W231/12)*W232)</f>
        <v/>
      </c>
      <c r="X233" s="637" t="str">
        <f t="shared" ref="X233" si="860">IF(X231="","",(X231/12)*X232)</f>
        <v/>
      </c>
      <c r="Y233" s="637" t="str">
        <f t="shared" ref="Y233" si="861">IF(Y231="","",(Y231/12)*Y232)</f>
        <v/>
      </c>
      <c r="Z233" s="637" t="str">
        <f t="shared" ref="Z233" si="862">IF(Z231="","",(Z231/12)*Z232)</f>
        <v/>
      </c>
      <c r="AA233" s="637" t="str">
        <f t="shared" ref="AA233" si="863">IF(AA231="","",(AA231/12)*AA232)</f>
        <v/>
      </c>
      <c r="AB233" s="637" t="str">
        <f t="shared" ref="AB233" si="864">IF(AB231="","",(AB231/12)*AB232)</f>
        <v/>
      </c>
      <c r="AC233" s="637" t="str">
        <f t="shared" ref="AC233" si="865">IF(AC231="","",(AC231/12)*AC232)</f>
        <v/>
      </c>
      <c r="AD233" s="637" t="str">
        <f t="shared" ref="AD233" si="866">IF(AD231="","",(AD231/12)*AD232)</f>
        <v/>
      </c>
      <c r="AE233" s="637" t="str">
        <f t="shared" ref="AE233" si="867">IF(AE231="","",(AE231/12)*AE232)</f>
        <v/>
      </c>
      <c r="AF233" s="637" t="str">
        <f t="shared" ref="AF233" si="868">IF(AF231="","",(AF231/12)*AF232)</f>
        <v/>
      </c>
      <c r="AG233" s="637" t="str">
        <f t="shared" ref="AG233" si="869">IF(AG231="","",(AG231/12)*AG232)</f>
        <v/>
      </c>
      <c r="AH233" s="637" t="str">
        <f t="shared" ref="AH233" si="870">IF(AH231="","",(AH231/12)*AH232)</f>
        <v/>
      </c>
      <c r="AI233" s="637" t="str">
        <f t="shared" ref="AI233" si="871">IF(AI231="","",(AI231/12)*AI232)</f>
        <v/>
      </c>
      <c r="AJ233" s="637" t="str">
        <f t="shared" ref="AJ233" si="872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3">IF(AN231="","",(AN231/12)*AN232)</f>
        <v/>
      </c>
      <c r="AO233" s="637" t="str">
        <f t="shared" ref="AO233" si="874">IF(AO231="","",(AO231/12)*AO232)</f>
        <v/>
      </c>
      <c r="AP233" s="637" t="str">
        <f t="shared" ref="AP233" si="875">IF(AP231="","",(AP231/12)*AP232)</f>
        <v/>
      </c>
      <c r="AQ233" s="637" t="str">
        <f t="shared" ref="AQ233" si="876">IF(AQ231="","",(AQ231/12)*AQ232)</f>
        <v/>
      </c>
      <c r="AR233" s="637" t="str">
        <f t="shared" ref="AR233" si="877">IF(AR231="","",(AR231/12)*AR232)</f>
        <v/>
      </c>
      <c r="AS233" s="637" t="str">
        <f t="shared" ref="AS233" si="878">IF(AS231="","",(AS231/12)*AS232)</f>
        <v/>
      </c>
      <c r="AT233" s="637" t="str">
        <f t="shared" ref="AT233" si="879">IF(AT231="","",(AT231/12)*AT232)</f>
        <v/>
      </c>
      <c r="AU233" s="637" t="str">
        <f t="shared" ref="AU233" si="880">IF(AU231="","",(AU231/12)*AU232)</f>
        <v/>
      </c>
      <c r="AV233" s="637" t="str">
        <f t="shared" ref="AV233" si="881">IF(AV231="","",(AV231/12)*AV232)</f>
        <v/>
      </c>
      <c r="AW233" s="637" t="str">
        <f t="shared" ref="AW233" si="882">IF(AW231="","",(AW231/12)*AW232)</f>
        <v/>
      </c>
      <c r="AX233" s="637" t="str">
        <f t="shared" ref="AX233" si="883">IF(AX231="","",(AX231/12)*AX232)</f>
        <v/>
      </c>
      <c r="AY233" s="637" t="str">
        <f t="shared" ref="AY233" si="884">IF(AY231="","",(AY231/12)*AY232)</f>
        <v/>
      </c>
      <c r="AZ233" s="637" t="str">
        <f t="shared" ref="AZ233" si="885">IF(AZ231="","",(AZ231/12)*AZ232)</f>
        <v/>
      </c>
      <c r="BA233" s="637" t="str">
        <f t="shared" ref="BA233" si="886">IF(BA231="","",(BA231/12)*BA232)</f>
        <v/>
      </c>
      <c r="BB233" s="637" t="str">
        <f t="shared" ref="BB233" si="887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8">IF(BF231="","",(BF231/12)*BF232)</f>
        <v/>
      </c>
      <c r="BG233" s="637" t="str">
        <f t="shared" ref="BG233" si="889">IF(BG231="","",(BG231/12)*BG232)</f>
        <v/>
      </c>
      <c r="BH233" s="637" t="str">
        <f t="shared" ref="BH233" si="890">IF(BH231="","",(BH231/12)*BH232)</f>
        <v/>
      </c>
      <c r="BI233" s="637" t="str">
        <f t="shared" ref="BI233" si="891">IF(BI231="","",(BI231/12)*BI232)</f>
        <v/>
      </c>
      <c r="BJ233" s="637" t="str">
        <f t="shared" ref="BJ233" si="892">IF(BJ231="","",(BJ231/12)*BJ232)</f>
        <v/>
      </c>
      <c r="BK233" s="637" t="str">
        <f t="shared" ref="BK233" si="893">IF(BK231="","",(BK231/12)*BK232)</f>
        <v/>
      </c>
      <c r="BL233" s="637" t="str">
        <f t="shared" ref="BL233" si="894">IF(BL231="","",(BL231/12)*BL232)</f>
        <v/>
      </c>
      <c r="BM233" s="637" t="str">
        <f t="shared" ref="BM233" si="895">IF(BM231="","",(BM231/12)*BM232)</f>
        <v/>
      </c>
      <c r="BN233" s="637" t="str">
        <f t="shared" ref="BN233" si="896">IF(BN231="","",(BN231/12)*BN232)</f>
        <v/>
      </c>
      <c r="BO233" s="637" t="str">
        <f t="shared" ref="BO233" si="897">IF(BO231="","",(BO231/12)*BO232)</f>
        <v/>
      </c>
      <c r="BP233" s="637" t="str">
        <f t="shared" ref="BP233" si="898">IF(BP231="","",(BP231/12)*BP232)</f>
        <v/>
      </c>
      <c r="BQ233" s="637" t="str">
        <f t="shared" ref="BQ233" si="899">IF(BQ231="","",(BQ231/12)*BQ232)</f>
        <v/>
      </c>
      <c r="BR233" s="637" t="str">
        <f t="shared" ref="BR233" si="900">IF(BR231="","",(BR231/12)*BR232)</f>
        <v/>
      </c>
      <c r="BS233" s="637" t="str">
        <f t="shared" ref="BS233" si="901">IF(BS231="","",(BS231/12)*BS232)</f>
        <v/>
      </c>
      <c r="BT233" s="637" t="str">
        <f t="shared" ref="BT233" si="902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2"/>
        <v/>
      </c>
      <c r="CA233" s="627" t="str">
        <f t="shared" si="753"/>
        <v/>
      </c>
      <c r="CB233" s="627" t="str">
        <f t="shared" si="754"/>
        <v/>
      </c>
      <c r="CC233" s="695" t="str">
        <f t="shared" si="755"/>
        <v/>
      </c>
      <c r="CD233" s="1353" t="str">
        <f t="shared" si="786"/>
        <v/>
      </c>
      <c r="CE233" s="1354" t="str">
        <f t="shared" si="856"/>
        <v/>
      </c>
      <c r="CF233" s="1355" t="str">
        <f t="shared" si="856"/>
        <v/>
      </c>
      <c r="CG233" s="1355" t="str">
        <f t="shared" si="856"/>
        <v/>
      </c>
      <c r="CH233" s="1355" t="str">
        <f t="shared" si="856"/>
        <v/>
      </c>
      <c r="CI233" s="1355" t="str">
        <f t="shared" si="856"/>
        <v/>
      </c>
      <c r="CJ233" s="1355" t="str">
        <f t="shared" si="856"/>
        <v/>
      </c>
      <c r="CK233" s="1356" t="str">
        <f t="shared" si="856"/>
        <v/>
      </c>
      <c r="CL233" s="1356" t="str">
        <f t="shared" si="856"/>
        <v/>
      </c>
      <c r="CM233" s="1356" t="str">
        <f t="shared" si="856"/>
        <v/>
      </c>
      <c r="CN233" s="1355" t="str">
        <f t="shared" si="856"/>
        <v/>
      </c>
      <c r="CO233" s="1355" t="str">
        <f t="shared" si="856"/>
        <v/>
      </c>
      <c r="CP233" s="1355" t="str">
        <f t="shared" si="856"/>
        <v/>
      </c>
      <c r="CQ233" s="1355" t="str">
        <f t="shared" si="856"/>
        <v/>
      </c>
      <c r="CR233" s="1355" t="str">
        <f t="shared" si="856"/>
        <v/>
      </c>
      <c r="CS233" s="1354" t="str">
        <f t="shared" si="856"/>
        <v/>
      </c>
      <c r="CT233" s="1357" t="str">
        <f t="shared" si="856"/>
        <v/>
      </c>
      <c r="CU233" s="541" t="str">
        <f t="shared" si="788"/>
        <v/>
      </c>
      <c r="CV233" s="542" t="str">
        <f t="shared" si="789"/>
        <v/>
      </c>
      <c r="CW233" s="543" t="str">
        <f t="shared" si="790"/>
        <v/>
      </c>
      <c r="CX233" s="543" t="str">
        <f t="shared" si="791"/>
        <v/>
      </c>
      <c r="CY233" s="543" t="str">
        <f t="shared" si="792"/>
        <v/>
      </c>
      <c r="CZ233" s="543" t="str">
        <f t="shared" si="793"/>
        <v/>
      </c>
      <c r="DA233" s="543" t="str">
        <f t="shared" si="794"/>
        <v/>
      </c>
      <c r="DB233" s="544" t="str">
        <f t="shared" si="795"/>
        <v/>
      </c>
      <c r="DC233" s="544" t="str">
        <f t="shared" si="796"/>
        <v/>
      </c>
      <c r="DD233" s="544" t="str">
        <f t="shared" si="797"/>
        <v/>
      </c>
      <c r="DE233" s="543" t="str">
        <f t="shared" si="798"/>
        <v/>
      </c>
      <c r="DF233" s="543" t="str">
        <f t="shared" si="799"/>
        <v/>
      </c>
      <c r="DG233" s="543" t="str">
        <f t="shared" si="800"/>
        <v/>
      </c>
      <c r="DH233" s="543" t="str">
        <f t="shared" si="801"/>
        <v/>
      </c>
      <c r="DI233" s="543" t="str">
        <f t="shared" si="802"/>
        <v/>
      </c>
      <c r="DJ233" s="542" t="str">
        <f t="shared" si="803"/>
        <v/>
      </c>
      <c r="DK233" s="541" t="str">
        <f t="shared" si="804"/>
        <v/>
      </c>
      <c r="DL233" s="658">
        <f t="shared" si="805"/>
        <v>0</v>
      </c>
      <c r="DM233" s="106">
        <f t="shared" si="806"/>
        <v>0</v>
      </c>
      <c r="DN233" s="106">
        <f t="shared" si="807"/>
        <v>0</v>
      </c>
      <c r="DO233" s="106">
        <f t="shared" si="808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2"/>
        <v/>
      </c>
      <c r="CA234" s="602" t="str">
        <f t="shared" si="753"/>
        <v/>
      </c>
      <c r="CB234" s="602" t="str">
        <f t="shared" si="754"/>
        <v/>
      </c>
      <c r="CC234" s="692" t="str">
        <f t="shared" si="755"/>
        <v/>
      </c>
      <c r="CD234" s="1348" t="str">
        <f t="shared" ref="CD234:CD242" si="90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6"/>
        <v/>
      </c>
      <c r="CF234" s="1350" t="str">
        <f t="shared" si="856"/>
        <v/>
      </c>
      <c r="CG234" s="1350" t="str">
        <f t="shared" si="856"/>
        <v/>
      </c>
      <c r="CH234" s="1350" t="str">
        <f t="shared" si="856"/>
        <v/>
      </c>
      <c r="CI234" s="1350" t="str">
        <f t="shared" si="856"/>
        <v/>
      </c>
      <c r="CJ234" s="1350" t="str">
        <f t="shared" si="856"/>
        <v/>
      </c>
      <c r="CK234" s="1351" t="str">
        <f t="shared" si="856"/>
        <v/>
      </c>
      <c r="CL234" s="1351" t="str">
        <f t="shared" si="856"/>
        <v/>
      </c>
      <c r="CM234" s="1351" t="str">
        <f t="shared" si="856"/>
        <v/>
      </c>
      <c r="CN234" s="1350" t="str">
        <f t="shared" si="856"/>
        <v/>
      </c>
      <c r="CO234" s="1350" t="str">
        <f t="shared" si="856"/>
        <v/>
      </c>
      <c r="CP234" s="1350" t="str">
        <f t="shared" si="856"/>
        <v/>
      </c>
      <c r="CQ234" s="1350" t="str">
        <f t="shared" si="856"/>
        <v/>
      </c>
      <c r="CR234" s="1350" t="str">
        <f t="shared" si="856"/>
        <v/>
      </c>
      <c r="CS234" s="1349" t="str">
        <f t="shared" si="856"/>
        <v/>
      </c>
      <c r="CT234" s="1352" t="str">
        <f t="shared" si="856"/>
        <v/>
      </c>
      <c r="CU234" s="553" t="str">
        <f t="shared" si="788"/>
        <v/>
      </c>
      <c r="CV234" s="554" t="str">
        <f t="shared" si="789"/>
        <v/>
      </c>
      <c r="CW234" s="555" t="str">
        <f t="shared" si="790"/>
        <v/>
      </c>
      <c r="CX234" s="555" t="str">
        <f t="shared" si="791"/>
        <v/>
      </c>
      <c r="CY234" s="555" t="str">
        <f t="shared" si="792"/>
        <v/>
      </c>
      <c r="CZ234" s="555" t="str">
        <f t="shared" si="793"/>
        <v/>
      </c>
      <c r="DA234" s="555" t="str">
        <f t="shared" si="794"/>
        <v/>
      </c>
      <c r="DB234" s="556" t="str">
        <f t="shared" si="795"/>
        <v/>
      </c>
      <c r="DC234" s="556" t="str">
        <f t="shared" si="796"/>
        <v/>
      </c>
      <c r="DD234" s="556" t="str">
        <f t="shared" si="797"/>
        <v/>
      </c>
      <c r="DE234" s="555" t="str">
        <f t="shared" si="798"/>
        <v/>
      </c>
      <c r="DF234" s="555" t="str">
        <f t="shared" si="799"/>
        <v/>
      </c>
      <c r="DG234" s="555" t="str">
        <f t="shared" si="800"/>
        <v/>
      </c>
      <c r="DH234" s="555" t="str">
        <f t="shared" si="801"/>
        <v/>
      </c>
      <c r="DI234" s="555" t="str">
        <f t="shared" si="802"/>
        <v/>
      </c>
      <c r="DJ234" s="554" t="str">
        <f t="shared" si="803"/>
        <v/>
      </c>
      <c r="DK234" s="553" t="str">
        <f t="shared" si="804"/>
        <v/>
      </c>
      <c r="DL234" s="658">
        <f t="shared" si="805"/>
        <v>0</v>
      </c>
      <c r="DM234" s="106">
        <f t="shared" si="806"/>
        <v>0</v>
      </c>
      <c r="DN234" s="106">
        <f t="shared" si="807"/>
        <v>0</v>
      </c>
      <c r="DO234" s="106">
        <f t="shared" si="808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2"/>
        <v/>
      </c>
      <c r="CA235" s="602" t="str">
        <f t="shared" si="753"/>
        <v/>
      </c>
      <c r="CB235" s="602" t="str">
        <f t="shared" si="754"/>
        <v/>
      </c>
      <c r="CC235" s="692" t="str">
        <f t="shared" si="755"/>
        <v/>
      </c>
      <c r="CD235" s="1348" t="str">
        <f t="shared" si="903"/>
        <v/>
      </c>
      <c r="CE235" s="1349" t="str">
        <f t="shared" si="856"/>
        <v/>
      </c>
      <c r="CF235" s="1350" t="str">
        <f t="shared" si="856"/>
        <v/>
      </c>
      <c r="CG235" s="1350" t="str">
        <f t="shared" si="856"/>
        <v/>
      </c>
      <c r="CH235" s="1350" t="str">
        <f t="shared" si="856"/>
        <v/>
      </c>
      <c r="CI235" s="1350" t="str">
        <f t="shared" si="856"/>
        <v/>
      </c>
      <c r="CJ235" s="1350" t="str">
        <f t="shared" si="856"/>
        <v/>
      </c>
      <c r="CK235" s="1351" t="str">
        <f t="shared" si="856"/>
        <v/>
      </c>
      <c r="CL235" s="1351" t="str">
        <f t="shared" si="856"/>
        <v/>
      </c>
      <c r="CM235" s="1351" t="str">
        <f t="shared" si="856"/>
        <v/>
      </c>
      <c r="CN235" s="1350" t="str">
        <f t="shared" si="856"/>
        <v/>
      </c>
      <c r="CO235" s="1350" t="str">
        <f t="shared" si="856"/>
        <v/>
      </c>
      <c r="CP235" s="1350" t="str">
        <f t="shared" si="856"/>
        <v/>
      </c>
      <c r="CQ235" s="1350" t="str">
        <f t="shared" si="856"/>
        <v/>
      </c>
      <c r="CR235" s="1350" t="str">
        <f t="shared" si="856"/>
        <v/>
      </c>
      <c r="CS235" s="1349" t="str">
        <f t="shared" si="856"/>
        <v/>
      </c>
      <c r="CT235" s="1352" t="str">
        <f t="shared" si="856"/>
        <v/>
      </c>
      <c r="CU235" s="553" t="str">
        <f t="shared" si="788"/>
        <v/>
      </c>
      <c r="CV235" s="554" t="str">
        <f t="shared" si="789"/>
        <v/>
      </c>
      <c r="CW235" s="555" t="str">
        <f t="shared" si="790"/>
        <v/>
      </c>
      <c r="CX235" s="555" t="str">
        <f t="shared" si="791"/>
        <v/>
      </c>
      <c r="CY235" s="555" t="str">
        <f t="shared" si="792"/>
        <v/>
      </c>
      <c r="CZ235" s="555" t="str">
        <f t="shared" si="793"/>
        <v/>
      </c>
      <c r="DA235" s="555" t="str">
        <f t="shared" si="794"/>
        <v/>
      </c>
      <c r="DB235" s="556" t="str">
        <f t="shared" si="795"/>
        <v/>
      </c>
      <c r="DC235" s="556" t="str">
        <f t="shared" si="796"/>
        <v/>
      </c>
      <c r="DD235" s="556" t="str">
        <f t="shared" si="797"/>
        <v/>
      </c>
      <c r="DE235" s="555" t="str">
        <f t="shared" si="798"/>
        <v/>
      </c>
      <c r="DF235" s="555" t="str">
        <f t="shared" si="799"/>
        <v/>
      </c>
      <c r="DG235" s="555" t="str">
        <f t="shared" si="800"/>
        <v/>
      </c>
      <c r="DH235" s="555" t="str">
        <f t="shared" si="801"/>
        <v/>
      </c>
      <c r="DI235" s="555" t="str">
        <f t="shared" si="802"/>
        <v/>
      </c>
      <c r="DJ235" s="554" t="str">
        <f t="shared" si="803"/>
        <v/>
      </c>
      <c r="DK235" s="553" t="str">
        <f t="shared" si="804"/>
        <v/>
      </c>
      <c r="DL235" s="658">
        <f t="shared" si="805"/>
        <v>0</v>
      </c>
      <c r="DM235" s="106">
        <f t="shared" si="806"/>
        <v>0</v>
      </c>
      <c r="DN235" s="106">
        <f t="shared" si="807"/>
        <v>0</v>
      </c>
      <c r="DO235" s="106">
        <f t="shared" si="808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4">IF(B234="","",B234*B235)</f>
        <v/>
      </c>
      <c r="C236" s="634" t="str">
        <f t="shared" si="904"/>
        <v/>
      </c>
      <c r="D236" s="634" t="str">
        <f t="shared" si="904"/>
        <v/>
      </c>
      <c r="E236" s="634" t="str">
        <f t="shared" si="904"/>
        <v/>
      </c>
      <c r="F236" s="634" t="str">
        <f t="shared" si="904"/>
        <v/>
      </c>
      <c r="G236" s="634" t="str">
        <f t="shared" si="904"/>
        <v/>
      </c>
      <c r="H236" s="634" t="str">
        <f t="shared" si="904"/>
        <v/>
      </c>
      <c r="I236" s="634" t="str">
        <f t="shared" si="904"/>
        <v/>
      </c>
      <c r="J236" s="634" t="str">
        <f t="shared" si="904"/>
        <v/>
      </c>
      <c r="K236" s="634" t="str">
        <f t="shared" si="904"/>
        <v/>
      </c>
      <c r="L236" s="634" t="str">
        <f t="shared" si="904"/>
        <v/>
      </c>
      <c r="M236" s="634" t="str">
        <f t="shared" si="904"/>
        <v/>
      </c>
      <c r="N236" s="634" t="str">
        <f t="shared" si="904"/>
        <v/>
      </c>
      <c r="O236" s="634" t="str">
        <f t="shared" si="904"/>
        <v/>
      </c>
      <c r="P236" s="634" t="str">
        <f t="shared" si="904"/>
        <v/>
      </c>
      <c r="Q236" s="634" t="str">
        <f t="shared" si="904"/>
        <v/>
      </c>
      <c r="R236" s="634" t="str">
        <f t="shared" si="904"/>
        <v/>
      </c>
      <c r="S236" s="667"/>
      <c r="T236" s="634" t="str">
        <f t="shared" ref="T236:AJ236" si="905">IF(T234="","",T234*T235)</f>
        <v/>
      </c>
      <c r="U236" s="634" t="str">
        <f t="shared" si="905"/>
        <v/>
      </c>
      <c r="V236" s="634" t="str">
        <f t="shared" si="905"/>
        <v/>
      </c>
      <c r="W236" s="634" t="str">
        <f t="shared" si="905"/>
        <v/>
      </c>
      <c r="X236" s="634" t="str">
        <f t="shared" si="905"/>
        <v/>
      </c>
      <c r="Y236" s="634" t="str">
        <f t="shared" si="905"/>
        <v/>
      </c>
      <c r="Z236" s="634" t="str">
        <f t="shared" si="905"/>
        <v/>
      </c>
      <c r="AA236" s="634" t="str">
        <f t="shared" si="905"/>
        <v/>
      </c>
      <c r="AB236" s="634" t="str">
        <f t="shared" si="905"/>
        <v/>
      </c>
      <c r="AC236" s="634" t="str">
        <f t="shared" si="905"/>
        <v/>
      </c>
      <c r="AD236" s="634" t="str">
        <f t="shared" si="905"/>
        <v/>
      </c>
      <c r="AE236" s="634" t="str">
        <f t="shared" si="905"/>
        <v/>
      </c>
      <c r="AF236" s="634" t="str">
        <f t="shared" si="905"/>
        <v/>
      </c>
      <c r="AG236" s="634" t="str">
        <f t="shared" si="905"/>
        <v/>
      </c>
      <c r="AH236" s="634" t="str">
        <f t="shared" si="905"/>
        <v/>
      </c>
      <c r="AI236" s="634" t="str">
        <f t="shared" si="905"/>
        <v/>
      </c>
      <c r="AJ236" s="634" t="str">
        <f t="shared" si="905"/>
        <v/>
      </c>
      <c r="AK236" s="667"/>
      <c r="AL236" s="634" t="str">
        <f t="shared" ref="AL236:BB236" si="906">IF(AL234="","",AL234*AL235)</f>
        <v/>
      </c>
      <c r="AM236" s="634" t="str">
        <f t="shared" si="906"/>
        <v/>
      </c>
      <c r="AN236" s="634" t="str">
        <f t="shared" si="906"/>
        <v/>
      </c>
      <c r="AO236" s="634" t="str">
        <f t="shared" si="906"/>
        <v/>
      </c>
      <c r="AP236" s="634" t="str">
        <f t="shared" si="906"/>
        <v/>
      </c>
      <c r="AQ236" s="634" t="str">
        <f t="shared" si="906"/>
        <v/>
      </c>
      <c r="AR236" s="634" t="str">
        <f t="shared" si="906"/>
        <v/>
      </c>
      <c r="AS236" s="634" t="str">
        <f t="shared" si="906"/>
        <v/>
      </c>
      <c r="AT236" s="634" t="str">
        <f t="shared" si="906"/>
        <v/>
      </c>
      <c r="AU236" s="634" t="str">
        <f t="shared" si="906"/>
        <v/>
      </c>
      <c r="AV236" s="634" t="str">
        <f t="shared" si="906"/>
        <v/>
      </c>
      <c r="AW236" s="634" t="str">
        <f t="shared" si="906"/>
        <v/>
      </c>
      <c r="AX236" s="634" t="str">
        <f t="shared" si="906"/>
        <v/>
      </c>
      <c r="AY236" s="634" t="str">
        <f t="shared" si="906"/>
        <v/>
      </c>
      <c r="AZ236" s="634" t="str">
        <f t="shared" si="906"/>
        <v/>
      </c>
      <c r="BA236" s="634" t="str">
        <f t="shared" si="906"/>
        <v/>
      </c>
      <c r="BB236" s="634" t="str">
        <f t="shared" si="906"/>
        <v/>
      </c>
      <c r="BC236" s="667"/>
      <c r="BD236" s="634" t="str">
        <f>IF(BD234="","",BD234*BD235)</f>
        <v/>
      </c>
      <c r="BE236" s="634" t="str">
        <f t="shared" ref="BE236:BT236" si="907">IF(BE234="","",BE234*BE235)</f>
        <v/>
      </c>
      <c r="BF236" s="634" t="str">
        <f t="shared" si="907"/>
        <v/>
      </c>
      <c r="BG236" s="634" t="str">
        <f t="shared" si="907"/>
        <v/>
      </c>
      <c r="BH236" s="634" t="str">
        <f t="shared" si="907"/>
        <v/>
      </c>
      <c r="BI236" s="634" t="str">
        <f t="shared" si="907"/>
        <v/>
      </c>
      <c r="BJ236" s="634" t="str">
        <f t="shared" si="907"/>
        <v/>
      </c>
      <c r="BK236" s="634" t="str">
        <f t="shared" si="907"/>
        <v/>
      </c>
      <c r="BL236" s="634" t="str">
        <f t="shared" si="907"/>
        <v/>
      </c>
      <c r="BM236" s="634" t="str">
        <f t="shared" si="907"/>
        <v/>
      </c>
      <c r="BN236" s="634" t="str">
        <f t="shared" si="907"/>
        <v/>
      </c>
      <c r="BO236" s="634" t="str">
        <f t="shared" si="907"/>
        <v/>
      </c>
      <c r="BP236" s="634" t="str">
        <f t="shared" si="907"/>
        <v/>
      </c>
      <c r="BQ236" s="634" t="str">
        <f t="shared" si="907"/>
        <v/>
      </c>
      <c r="BR236" s="634" t="str">
        <f t="shared" si="907"/>
        <v/>
      </c>
      <c r="BS236" s="634" t="str">
        <f t="shared" si="907"/>
        <v/>
      </c>
      <c r="BT236" s="634" t="str">
        <f t="shared" si="907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2"/>
        <v/>
      </c>
      <c r="CA236" s="602" t="str">
        <f t="shared" si="753"/>
        <v/>
      </c>
      <c r="CB236" s="602" t="str">
        <f t="shared" si="754"/>
        <v/>
      </c>
      <c r="CC236" s="692" t="str">
        <f t="shared" si="755"/>
        <v/>
      </c>
      <c r="CD236" s="1348" t="str">
        <f t="shared" si="903"/>
        <v/>
      </c>
      <c r="CE236" s="1349" t="str">
        <f t="shared" si="856"/>
        <v/>
      </c>
      <c r="CF236" s="1350" t="str">
        <f t="shared" si="856"/>
        <v/>
      </c>
      <c r="CG236" s="1350" t="str">
        <f t="shared" si="856"/>
        <v/>
      </c>
      <c r="CH236" s="1350" t="str">
        <f t="shared" si="856"/>
        <v/>
      </c>
      <c r="CI236" s="1350" t="str">
        <f t="shared" si="856"/>
        <v/>
      </c>
      <c r="CJ236" s="1350" t="str">
        <f t="shared" si="856"/>
        <v/>
      </c>
      <c r="CK236" s="1351" t="str">
        <f t="shared" si="856"/>
        <v/>
      </c>
      <c r="CL236" s="1351" t="str">
        <f t="shared" si="856"/>
        <v/>
      </c>
      <c r="CM236" s="1351" t="str">
        <f t="shared" si="856"/>
        <v/>
      </c>
      <c r="CN236" s="1350" t="str">
        <f t="shared" si="856"/>
        <v/>
      </c>
      <c r="CO236" s="1350" t="str">
        <f t="shared" si="856"/>
        <v/>
      </c>
      <c r="CP236" s="1350" t="str">
        <f t="shared" si="856"/>
        <v/>
      </c>
      <c r="CQ236" s="1350" t="str">
        <f t="shared" si="856"/>
        <v/>
      </c>
      <c r="CR236" s="1350" t="str">
        <f t="shared" si="856"/>
        <v/>
      </c>
      <c r="CS236" s="1349" t="str">
        <f t="shared" si="856"/>
        <v/>
      </c>
      <c r="CT236" s="1352" t="str">
        <f t="shared" si="856"/>
        <v/>
      </c>
      <c r="CU236" s="553" t="str">
        <f t="shared" si="788"/>
        <v/>
      </c>
      <c r="CV236" s="554" t="str">
        <f t="shared" si="789"/>
        <v/>
      </c>
      <c r="CW236" s="555" t="str">
        <f t="shared" si="790"/>
        <v/>
      </c>
      <c r="CX236" s="555" t="str">
        <f t="shared" si="791"/>
        <v/>
      </c>
      <c r="CY236" s="555" t="str">
        <f t="shared" si="792"/>
        <v/>
      </c>
      <c r="CZ236" s="555" t="str">
        <f t="shared" si="793"/>
        <v/>
      </c>
      <c r="DA236" s="555" t="str">
        <f t="shared" si="794"/>
        <v/>
      </c>
      <c r="DB236" s="556" t="str">
        <f t="shared" si="795"/>
        <v/>
      </c>
      <c r="DC236" s="556" t="str">
        <f t="shared" si="796"/>
        <v/>
      </c>
      <c r="DD236" s="556" t="str">
        <f t="shared" si="797"/>
        <v/>
      </c>
      <c r="DE236" s="555" t="str">
        <f t="shared" si="798"/>
        <v/>
      </c>
      <c r="DF236" s="555" t="str">
        <f t="shared" si="799"/>
        <v/>
      </c>
      <c r="DG236" s="555" t="str">
        <f t="shared" si="800"/>
        <v/>
      </c>
      <c r="DH236" s="555" t="str">
        <f t="shared" si="801"/>
        <v/>
      </c>
      <c r="DI236" s="555" t="str">
        <f t="shared" si="802"/>
        <v/>
      </c>
      <c r="DJ236" s="554" t="str">
        <f t="shared" si="803"/>
        <v/>
      </c>
      <c r="DK236" s="553" t="str">
        <f t="shared" si="804"/>
        <v/>
      </c>
      <c r="DL236" s="658">
        <f t="shared" si="805"/>
        <v>0</v>
      </c>
      <c r="DM236" s="106">
        <f t="shared" si="806"/>
        <v>0</v>
      </c>
      <c r="DN236" s="106">
        <f t="shared" si="807"/>
        <v>0</v>
      </c>
      <c r="DO236" s="106">
        <f t="shared" si="808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400</v>
      </c>
      <c r="C237" s="162">
        <v>500</v>
      </c>
      <c r="D237" s="162">
        <v>350</v>
      </c>
      <c r="E237" s="162">
        <v>500</v>
      </c>
      <c r="F237" s="162">
        <v>500</v>
      </c>
      <c r="G237" s="162">
        <v>400</v>
      </c>
      <c r="H237" s="162">
        <v>250</v>
      </c>
      <c r="I237" s="162">
        <v>350</v>
      </c>
      <c r="J237" s="162">
        <v>400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500</v>
      </c>
      <c r="U237" s="162">
        <v>750</v>
      </c>
      <c r="V237" s="162">
        <v>500</v>
      </c>
      <c r="W237" s="162">
        <v>750</v>
      </c>
      <c r="X237" s="162"/>
      <c r="Y237" s="162">
        <v>700</v>
      </c>
      <c r="Z237" s="162">
        <v>750</v>
      </c>
      <c r="AA237" s="162">
        <v>500</v>
      </c>
      <c r="AB237" s="162">
        <v>500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400</v>
      </c>
      <c r="BW237" s="162">
        <v>500</v>
      </c>
      <c r="BX237" s="162">
        <v>1500</v>
      </c>
      <c r="BY237" s="162">
        <v>3250</v>
      </c>
      <c r="BZ237" s="602">
        <f t="shared" si="752"/>
        <v>414.28571428571428</v>
      </c>
      <c r="CA237" s="602">
        <f t="shared" si="753"/>
        <v>616.66666666666663</v>
      </c>
      <c r="CB237" s="602">
        <f t="shared" si="754"/>
        <v>1600</v>
      </c>
      <c r="CC237" s="692">
        <f t="shared" si="755"/>
        <v>3357.1428571428573</v>
      </c>
      <c r="CD237" s="1348" t="str">
        <f t="shared" si="903"/>
        <v/>
      </c>
      <c r="CE237" s="1349" t="str">
        <f t="shared" si="856"/>
        <v/>
      </c>
      <c r="CF237" s="1350" t="str">
        <f t="shared" si="856"/>
        <v/>
      </c>
      <c r="CG237" s="1350" t="str">
        <f t="shared" si="856"/>
        <v/>
      </c>
      <c r="CH237" s="1350">
        <f t="shared" si="856"/>
        <v>250</v>
      </c>
      <c r="CI237" s="1350">
        <f t="shared" si="856"/>
        <v>350</v>
      </c>
      <c r="CJ237" s="1350">
        <f t="shared" si="856"/>
        <v>350</v>
      </c>
      <c r="CK237" s="1351">
        <f t="shared" si="856"/>
        <v>400</v>
      </c>
      <c r="CL237" s="1351">
        <f t="shared" si="856"/>
        <v>400</v>
      </c>
      <c r="CM237" s="1351">
        <f t="shared" si="856"/>
        <v>400</v>
      </c>
      <c r="CN237" s="1350">
        <f t="shared" si="856"/>
        <v>500</v>
      </c>
      <c r="CO237" s="1350">
        <f t="shared" si="856"/>
        <v>500</v>
      </c>
      <c r="CP237" s="1350">
        <f t="shared" si="856"/>
        <v>500</v>
      </c>
      <c r="CQ237" s="1350" t="str">
        <f t="shared" si="856"/>
        <v/>
      </c>
      <c r="CR237" s="1350" t="str">
        <f t="shared" si="856"/>
        <v/>
      </c>
      <c r="CS237" s="1349" t="str">
        <f t="shared" si="856"/>
        <v/>
      </c>
      <c r="CT237" s="1352" t="str">
        <f t="shared" si="856"/>
        <v/>
      </c>
      <c r="CU237" s="553" t="str">
        <f t="shared" si="788"/>
        <v/>
      </c>
      <c r="CV237" s="554" t="str">
        <f t="shared" si="789"/>
        <v/>
      </c>
      <c r="CW237" s="555" t="str">
        <f t="shared" si="790"/>
        <v/>
      </c>
      <c r="CX237" s="555" t="str">
        <f t="shared" si="791"/>
        <v/>
      </c>
      <c r="CY237" s="555" t="str">
        <f t="shared" si="792"/>
        <v/>
      </c>
      <c r="CZ237" s="555">
        <f t="shared" si="793"/>
        <v>500</v>
      </c>
      <c r="DA237" s="555">
        <f t="shared" si="794"/>
        <v>500</v>
      </c>
      <c r="DB237" s="556">
        <f t="shared" si="795"/>
        <v>500</v>
      </c>
      <c r="DC237" s="556">
        <f t="shared" si="796"/>
        <v>500</v>
      </c>
      <c r="DD237" s="556">
        <f t="shared" si="797"/>
        <v>700</v>
      </c>
      <c r="DE237" s="555">
        <f t="shared" si="798"/>
        <v>750</v>
      </c>
      <c r="DF237" s="555">
        <f t="shared" si="799"/>
        <v>750</v>
      </c>
      <c r="DG237" s="555">
        <f t="shared" si="800"/>
        <v>750</v>
      </c>
      <c r="DH237" s="555" t="str">
        <f t="shared" si="801"/>
        <v/>
      </c>
      <c r="DI237" s="555" t="str">
        <f t="shared" si="802"/>
        <v/>
      </c>
      <c r="DJ237" s="554" t="str">
        <f t="shared" si="803"/>
        <v/>
      </c>
      <c r="DK237" s="553" t="str">
        <f t="shared" si="804"/>
        <v/>
      </c>
      <c r="DL237" s="658">
        <f t="shared" si="805"/>
        <v>9</v>
      </c>
      <c r="DM237" s="106">
        <f t="shared" si="806"/>
        <v>8</v>
      </c>
      <c r="DN237" s="106">
        <f t="shared" si="807"/>
        <v>9</v>
      </c>
      <c r="DO237" s="106">
        <f t="shared" si="808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8">3630*$K$1</f>
        <v>3630</v>
      </c>
      <c r="C238" s="706">
        <f t="shared" si="908"/>
        <v>3630</v>
      </c>
      <c r="D238" s="706">
        <f t="shared" si="908"/>
        <v>3630</v>
      </c>
      <c r="E238" s="706">
        <f t="shared" si="908"/>
        <v>3630</v>
      </c>
      <c r="F238" s="706">
        <f t="shared" si="908"/>
        <v>3630</v>
      </c>
      <c r="G238" s="706">
        <f t="shared" si="908"/>
        <v>3630</v>
      </c>
      <c r="H238" s="706">
        <f t="shared" si="908"/>
        <v>3630</v>
      </c>
      <c r="I238" s="706">
        <f t="shared" si="908"/>
        <v>3630</v>
      </c>
      <c r="J238" s="706">
        <f t="shared" si="908"/>
        <v>3630</v>
      </c>
      <c r="K238" s="706">
        <f t="shared" si="908"/>
        <v>3630</v>
      </c>
      <c r="L238" s="706">
        <f t="shared" si="908"/>
        <v>3630</v>
      </c>
      <c r="M238" s="706">
        <f t="shared" si="908"/>
        <v>3630</v>
      </c>
      <c r="N238" s="706">
        <f t="shared" si="908"/>
        <v>3630</v>
      </c>
      <c r="O238" s="706">
        <f t="shared" si="908"/>
        <v>3630</v>
      </c>
      <c r="P238" s="706">
        <f t="shared" si="908"/>
        <v>3630</v>
      </c>
      <c r="Q238" s="706">
        <f t="shared" si="908"/>
        <v>3630</v>
      </c>
      <c r="R238" s="706">
        <f t="shared" si="908"/>
        <v>3630</v>
      </c>
      <c r="S238" s="707"/>
      <c r="T238" s="706">
        <f t="shared" ref="T238:AJ238" si="909">3630*$K$1</f>
        <v>3630</v>
      </c>
      <c r="U238" s="706">
        <f t="shared" si="909"/>
        <v>3630</v>
      </c>
      <c r="V238" s="706">
        <f t="shared" si="909"/>
        <v>3630</v>
      </c>
      <c r="W238" s="706">
        <f t="shared" si="909"/>
        <v>3630</v>
      </c>
      <c r="X238" s="706">
        <f t="shared" si="909"/>
        <v>3630</v>
      </c>
      <c r="Y238" s="706">
        <f t="shared" si="909"/>
        <v>3630</v>
      </c>
      <c r="Z238" s="706">
        <f t="shared" si="909"/>
        <v>3630</v>
      </c>
      <c r="AA238" s="706">
        <f t="shared" si="909"/>
        <v>3630</v>
      </c>
      <c r="AB238" s="706">
        <f t="shared" si="909"/>
        <v>3630</v>
      </c>
      <c r="AC238" s="706">
        <f t="shared" si="909"/>
        <v>3630</v>
      </c>
      <c r="AD238" s="706">
        <f t="shared" si="909"/>
        <v>3630</v>
      </c>
      <c r="AE238" s="706">
        <f t="shared" si="909"/>
        <v>3630</v>
      </c>
      <c r="AF238" s="706">
        <f t="shared" si="909"/>
        <v>3630</v>
      </c>
      <c r="AG238" s="706">
        <f t="shared" si="909"/>
        <v>3630</v>
      </c>
      <c r="AH238" s="706">
        <f t="shared" si="909"/>
        <v>3630</v>
      </c>
      <c r="AI238" s="706">
        <f t="shared" si="909"/>
        <v>3630</v>
      </c>
      <c r="AJ238" s="706">
        <f t="shared" si="909"/>
        <v>3630</v>
      </c>
      <c r="AK238" s="707"/>
      <c r="AL238" s="706">
        <f t="shared" ref="AL238:BB238" si="910">3630*$K$1</f>
        <v>3630</v>
      </c>
      <c r="AM238" s="706">
        <f t="shared" si="910"/>
        <v>3630</v>
      </c>
      <c r="AN238" s="706">
        <f t="shared" si="910"/>
        <v>3630</v>
      </c>
      <c r="AO238" s="706">
        <f t="shared" si="910"/>
        <v>3630</v>
      </c>
      <c r="AP238" s="706">
        <f t="shared" si="910"/>
        <v>3630</v>
      </c>
      <c r="AQ238" s="706">
        <f t="shared" si="910"/>
        <v>3630</v>
      </c>
      <c r="AR238" s="706">
        <f t="shared" si="910"/>
        <v>3630</v>
      </c>
      <c r="AS238" s="706">
        <f t="shared" si="910"/>
        <v>3630</v>
      </c>
      <c r="AT238" s="706">
        <f t="shared" si="910"/>
        <v>3630</v>
      </c>
      <c r="AU238" s="706">
        <f t="shared" si="910"/>
        <v>3630</v>
      </c>
      <c r="AV238" s="706">
        <f t="shared" si="910"/>
        <v>3630</v>
      </c>
      <c r="AW238" s="706">
        <f t="shared" si="910"/>
        <v>3630</v>
      </c>
      <c r="AX238" s="706">
        <f t="shared" si="910"/>
        <v>3630</v>
      </c>
      <c r="AY238" s="706">
        <f t="shared" si="910"/>
        <v>3630</v>
      </c>
      <c r="AZ238" s="706">
        <f t="shared" si="910"/>
        <v>3630</v>
      </c>
      <c r="BA238" s="706">
        <f t="shared" si="910"/>
        <v>3630</v>
      </c>
      <c r="BB238" s="706">
        <f t="shared" si="910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11">3630*$K$1</f>
        <v>3630</v>
      </c>
      <c r="BG238" s="706">
        <f t="shared" si="911"/>
        <v>3630</v>
      </c>
      <c r="BH238" s="706">
        <f t="shared" si="911"/>
        <v>3630</v>
      </c>
      <c r="BI238" s="706">
        <f t="shared" si="911"/>
        <v>3630</v>
      </c>
      <c r="BJ238" s="706">
        <f t="shared" si="911"/>
        <v>3630</v>
      </c>
      <c r="BK238" s="706">
        <f t="shared" si="911"/>
        <v>3630</v>
      </c>
      <c r="BL238" s="706">
        <f t="shared" si="911"/>
        <v>3630</v>
      </c>
      <c r="BM238" s="706">
        <f t="shared" si="911"/>
        <v>3630</v>
      </c>
      <c r="BN238" s="706">
        <f t="shared" si="911"/>
        <v>3630</v>
      </c>
      <c r="BO238" s="706">
        <f t="shared" si="911"/>
        <v>3630</v>
      </c>
      <c r="BP238" s="706">
        <f t="shared" si="911"/>
        <v>3630</v>
      </c>
      <c r="BQ238" s="706">
        <f t="shared" si="911"/>
        <v>3630</v>
      </c>
      <c r="BR238" s="706">
        <f t="shared" si="911"/>
        <v>3630</v>
      </c>
      <c r="BS238" s="706">
        <f t="shared" si="911"/>
        <v>3630</v>
      </c>
      <c r="BT238" s="706">
        <f t="shared" si="911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2"/>
        <v>3630</v>
      </c>
      <c r="CA238" s="602">
        <f t="shared" si="753"/>
        <v>3630</v>
      </c>
      <c r="CB238" s="602">
        <f t="shared" si="754"/>
        <v>3630</v>
      </c>
      <c r="CC238" s="692">
        <f t="shared" si="755"/>
        <v>3630</v>
      </c>
      <c r="CD238" s="1348">
        <f t="shared" si="903"/>
        <v>3630</v>
      </c>
      <c r="CE238" s="1349">
        <f t="shared" si="856"/>
        <v>3630</v>
      </c>
      <c r="CF238" s="1350">
        <f t="shared" si="856"/>
        <v>3630</v>
      </c>
      <c r="CG238" s="1350">
        <f t="shared" si="856"/>
        <v>3630</v>
      </c>
      <c r="CH238" s="1350">
        <f t="shared" si="856"/>
        <v>3630</v>
      </c>
      <c r="CI238" s="1350">
        <f t="shared" si="856"/>
        <v>3630</v>
      </c>
      <c r="CJ238" s="1350">
        <f t="shared" si="856"/>
        <v>3630</v>
      </c>
      <c r="CK238" s="1351">
        <f t="shared" si="856"/>
        <v>3630</v>
      </c>
      <c r="CL238" s="1351">
        <f t="shared" si="856"/>
        <v>3630</v>
      </c>
      <c r="CM238" s="1351">
        <f t="shared" si="856"/>
        <v>3630</v>
      </c>
      <c r="CN238" s="1350">
        <f t="shared" si="856"/>
        <v>3630</v>
      </c>
      <c r="CO238" s="1350">
        <f t="shared" si="856"/>
        <v>3630</v>
      </c>
      <c r="CP238" s="1350">
        <f t="shared" si="856"/>
        <v>3630</v>
      </c>
      <c r="CQ238" s="1350">
        <f t="shared" si="856"/>
        <v>3630</v>
      </c>
      <c r="CR238" s="1350">
        <f t="shared" si="856"/>
        <v>3630</v>
      </c>
      <c r="CS238" s="1349">
        <f t="shared" si="856"/>
        <v>3630</v>
      </c>
      <c r="CT238" s="1352">
        <f t="shared" si="856"/>
        <v>3630</v>
      </c>
      <c r="CU238" s="553">
        <f t="shared" si="788"/>
        <v>3630</v>
      </c>
      <c r="CV238" s="554">
        <f t="shared" si="789"/>
        <v>3630</v>
      </c>
      <c r="CW238" s="555">
        <f t="shared" si="790"/>
        <v>3630</v>
      </c>
      <c r="CX238" s="555">
        <f t="shared" si="791"/>
        <v>3630</v>
      </c>
      <c r="CY238" s="555">
        <f t="shared" si="792"/>
        <v>3630</v>
      </c>
      <c r="CZ238" s="555">
        <f t="shared" si="793"/>
        <v>3630</v>
      </c>
      <c r="DA238" s="555">
        <f t="shared" si="794"/>
        <v>3630</v>
      </c>
      <c r="DB238" s="556">
        <f t="shared" si="795"/>
        <v>3630</v>
      </c>
      <c r="DC238" s="556">
        <f t="shared" si="796"/>
        <v>3630</v>
      </c>
      <c r="DD238" s="556">
        <f t="shared" si="797"/>
        <v>3630</v>
      </c>
      <c r="DE238" s="555">
        <f t="shared" si="798"/>
        <v>3630</v>
      </c>
      <c r="DF238" s="555">
        <f t="shared" si="799"/>
        <v>3630</v>
      </c>
      <c r="DG238" s="555">
        <f t="shared" si="800"/>
        <v>3630</v>
      </c>
      <c r="DH238" s="555">
        <f t="shared" si="801"/>
        <v>3630</v>
      </c>
      <c r="DI238" s="555">
        <f t="shared" si="802"/>
        <v>3630</v>
      </c>
      <c r="DJ238" s="554">
        <f t="shared" si="803"/>
        <v>3630</v>
      </c>
      <c r="DK238" s="553">
        <f t="shared" si="804"/>
        <v>3630</v>
      </c>
      <c r="DL238" s="658">
        <f t="shared" si="805"/>
        <v>17</v>
      </c>
      <c r="DM238" s="709">
        <f t="shared" si="806"/>
        <v>17</v>
      </c>
      <c r="DN238" s="709">
        <f t="shared" si="807"/>
        <v>17</v>
      </c>
      <c r="DO238" s="709">
        <f t="shared" si="808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200</v>
      </c>
      <c r="C239" s="162"/>
      <c r="D239" s="162">
        <v>0</v>
      </c>
      <c r="E239" s="162">
        <v>150</v>
      </c>
      <c r="F239" s="162">
        <v>350</v>
      </c>
      <c r="G239" s="162">
        <v>100</v>
      </c>
      <c r="H239" s="162">
        <v>0</v>
      </c>
      <c r="I239" s="162">
        <v>0</v>
      </c>
      <c r="J239" s="162">
        <v>150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250</v>
      </c>
      <c r="U239" s="162">
        <v>300</v>
      </c>
      <c r="V239" s="162">
        <v>300</v>
      </c>
      <c r="W239" s="162">
        <v>550</v>
      </c>
      <c r="X239" s="162"/>
      <c r="Y239" s="162">
        <v>200</v>
      </c>
      <c r="Z239" s="162">
        <v>450</v>
      </c>
      <c r="AA239" s="162">
        <v>150</v>
      </c>
      <c r="AB239" s="162">
        <v>200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750</v>
      </c>
      <c r="AM239" s="162">
        <v>1600</v>
      </c>
      <c r="AN239" s="162">
        <v>900</v>
      </c>
      <c r="AO239" s="162">
        <v>500</v>
      </c>
      <c r="AP239" s="162">
        <v>600</v>
      </c>
      <c r="AQ239" s="162">
        <v>500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4000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120</v>
      </c>
      <c r="BW239" s="162">
        <v>200</v>
      </c>
      <c r="BX239" s="162">
        <v>1000</v>
      </c>
      <c r="BY239" s="162">
        <v>2650</v>
      </c>
      <c r="BZ239" s="602">
        <f t="shared" si="752"/>
        <v>100</v>
      </c>
      <c r="CA239" s="602">
        <f t="shared" si="753"/>
        <v>283.33333333333331</v>
      </c>
      <c r="CB239" s="602">
        <f t="shared" si="754"/>
        <v>978.57142857142856</v>
      </c>
      <c r="CC239" s="692">
        <f t="shared" si="755"/>
        <v>2700</v>
      </c>
      <c r="CD239" s="1348" t="str">
        <f t="shared" si="903"/>
        <v/>
      </c>
      <c r="CE239" s="1349" t="str">
        <f t="shared" si="856"/>
        <v/>
      </c>
      <c r="CF239" s="1350" t="str">
        <f t="shared" si="856"/>
        <v/>
      </c>
      <c r="CG239" s="1350" t="str">
        <f t="shared" si="856"/>
        <v/>
      </c>
      <c r="CH239" s="1350" t="str">
        <f t="shared" si="856"/>
        <v/>
      </c>
      <c r="CI239" s="1350">
        <f t="shared" si="856"/>
        <v>0</v>
      </c>
      <c r="CJ239" s="1350">
        <f t="shared" si="856"/>
        <v>0</v>
      </c>
      <c r="CK239" s="1351">
        <f t="shared" si="856"/>
        <v>0</v>
      </c>
      <c r="CL239" s="1351">
        <f t="shared" si="856"/>
        <v>100</v>
      </c>
      <c r="CM239" s="1351">
        <f t="shared" si="856"/>
        <v>150</v>
      </c>
      <c r="CN239" s="1350">
        <f t="shared" si="856"/>
        <v>150</v>
      </c>
      <c r="CO239" s="1350">
        <f t="shared" si="856"/>
        <v>200</v>
      </c>
      <c r="CP239" s="1350">
        <f t="shared" si="856"/>
        <v>350</v>
      </c>
      <c r="CQ239" s="1350" t="str">
        <f t="shared" si="856"/>
        <v/>
      </c>
      <c r="CR239" s="1350" t="str">
        <f t="shared" si="856"/>
        <v/>
      </c>
      <c r="CS239" s="1349" t="str">
        <f t="shared" si="856"/>
        <v/>
      </c>
      <c r="CT239" s="1352" t="str">
        <f t="shared" si="856"/>
        <v/>
      </c>
      <c r="CU239" s="553" t="str">
        <f t="shared" si="788"/>
        <v/>
      </c>
      <c r="CV239" s="554" t="str">
        <f t="shared" si="789"/>
        <v/>
      </c>
      <c r="CW239" s="555" t="str">
        <f t="shared" si="790"/>
        <v/>
      </c>
      <c r="CX239" s="555" t="str">
        <f t="shared" si="791"/>
        <v/>
      </c>
      <c r="CY239" s="555" t="str">
        <f t="shared" si="792"/>
        <v/>
      </c>
      <c r="CZ239" s="555">
        <f t="shared" si="793"/>
        <v>150</v>
      </c>
      <c r="DA239" s="555">
        <f t="shared" si="794"/>
        <v>200</v>
      </c>
      <c r="DB239" s="556">
        <f t="shared" si="795"/>
        <v>200</v>
      </c>
      <c r="DC239" s="556">
        <f t="shared" si="796"/>
        <v>250</v>
      </c>
      <c r="DD239" s="556">
        <f t="shared" si="797"/>
        <v>300</v>
      </c>
      <c r="DE239" s="555">
        <f t="shared" si="798"/>
        <v>300</v>
      </c>
      <c r="DF239" s="555">
        <f t="shared" si="799"/>
        <v>450</v>
      </c>
      <c r="DG239" s="555">
        <f t="shared" si="800"/>
        <v>550</v>
      </c>
      <c r="DH239" s="555" t="str">
        <f t="shared" si="801"/>
        <v/>
      </c>
      <c r="DI239" s="555" t="str">
        <f t="shared" si="802"/>
        <v/>
      </c>
      <c r="DJ239" s="554" t="str">
        <f t="shared" si="803"/>
        <v/>
      </c>
      <c r="DK239" s="553" t="str">
        <f t="shared" si="804"/>
        <v/>
      </c>
      <c r="DL239" s="658">
        <f t="shared" si="805"/>
        <v>8</v>
      </c>
      <c r="DM239" s="106">
        <f t="shared" si="806"/>
        <v>8</v>
      </c>
      <c r="DN239" s="106">
        <f t="shared" si="807"/>
        <v>9</v>
      </c>
      <c r="DO239" s="106">
        <f t="shared" si="808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52"/>
        <v>1.4</v>
      </c>
      <c r="CA240" s="1326">
        <f t="shared" si="753"/>
        <v>1.4000000000000001</v>
      </c>
      <c r="CB240" s="1326">
        <f t="shared" si="754"/>
        <v>1.4000000000000001</v>
      </c>
      <c r="CC240" s="1327">
        <f t="shared" si="755"/>
        <v>1.4000000000000001</v>
      </c>
      <c r="CD240" s="1386" t="str">
        <f t="shared" si="903"/>
        <v/>
      </c>
      <c r="CE240" s="1387" t="str">
        <f t="shared" si="856"/>
        <v/>
      </c>
      <c r="CF240" s="1388" t="str">
        <f t="shared" si="856"/>
        <v/>
      </c>
      <c r="CG240" s="1388" t="str">
        <f t="shared" si="856"/>
        <v/>
      </c>
      <c r="CH240" s="1388" t="str">
        <f t="shared" si="856"/>
        <v/>
      </c>
      <c r="CI240" s="1388">
        <f t="shared" si="856"/>
        <v>1.4</v>
      </c>
      <c r="CJ240" s="1388">
        <f t="shared" si="856"/>
        <v>1.4</v>
      </c>
      <c r="CK240" s="1389">
        <f t="shared" si="856"/>
        <v>1.4</v>
      </c>
      <c r="CL240" s="1389">
        <f t="shared" si="856"/>
        <v>1.4</v>
      </c>
      <c r="CM240" s="1389">
        <f t="shared" si="856"/>
        <v>1.4</v>
      </c>
      <c r="CN240" s="1388">
        <f t="shared" si="856"/>
        <v>1.4</v>
      </c>
      <c r="CO240" s="1388">
        <f t="shared" si="856"/>
        <v>1.4</v>
      </c>
      <c r="CP240" s="1388" t="str">
        <f t="shared" si="856"/>
        <v/>
      </c>
      <c r="CQ240" s="1388" t="str">
        <f t="shared" si="856"/>
        <v/>
      </c>
      <c r="CR240" s="1388" t="str">
        <f t="shared" si="856"/>
        <v/>
      </c>
      <c r="CS240" s="1387" t="str">
        <f t="shared" si="856"/>
        <v/>
      </c>
      <c r="CT240" s="1390" t="str">
        <f t="shared" si="856"/>
        <v/>
      </c>
      <c r="CU240" s="553" t="str">
        <f t="shared" si="788"/>
        <v/>
      </c>
      <c r="CV240" s="554" t="str">
        <f t="shared" si="789"/>
        <v/>
      </c>
      <c r="CW240" s="555" t="str">
        <f t="shared" si="790"/>
        <v/>
      </c>
      <c r="CX240" s="555" t="str">
        <f t="shared" si="791"/>
        <v/>
      </c>
      <c r="CY240" s="555" t="str">
        <f t="shared" si="792"/>
        <v/>
      </c>
      <c r="CZ240" s="555">
        <f t="shared" si="793"/>
        <v>1.4</v>
      </c>
      <c r="DA240" s="555">
        <f t="shared" si="794"/>
        <v>1.4</v>
      </c>
      <c r="DB240" s="556">
        <f t="shared" si="795"/>
        <v>1.4</v>
      </c>
      <c r="DC240" s="556">
        <f t="shared" si="796"/>
        <v>1.4</v>
      </c>
      <c r="DD240" s="556">
        <f t="shared" si="797"/>
        <v>1.4</v>
      </c>
      <c r="DE240" s="555">
        <f t="shared" si="798"/>
        <v>1.4</v>
      </c>
      <c r="DF240" s="555">
        <f t="shared" si="799"/>
        <v>1.4</v>
      </c>
      <c r="DG240" s="555">
        <f t="shared" si="800"/>
        <v>1.4</v>
      </c>
      <c r="DH240" s="555" t="str">
        <f t="shared" si="801"/>
        <v/>
      </c>
      <c r="DI240" s="555" t="str">
        <f t="shared" si="802"/>
        <v/>
      </c>
      <c r="DJ240" s="554" t="str">
        <f t="shared" si="803"/>
        <v/>
      </c>
      <c r="DK240" s="553" t="str">
        <f t="shared" si="804"/>
        <v/>
      </c>
      <c r="DL240" s="658">
        <f t="shared" si="805"/>
        <v>7</v>
      </c>
      <c r="DM240" s="106">
        <f t="shared" si="806"/>
        <v>8</v>
      </c>
      <c r="DN240" s="106">
        <f t="shared" si="807"/>
        <v>9</v>
      </c>
      <c r="DO240" s="106">
        <f t="shared" si="808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2">IF(B239="","",B239*B240)</f>
        <v>280</v>
      </c>
      <c r="C241" s="634" t="str">
        <f t="shared" si="912"/>
        <v/>
      </c>
      <c r="D241" s="634">
        <f t="shared" si="912"/>
        <v>0</v>
      </c>
      <c r="E241" s="634">
        <f t="shared" si="912"/>
        <v>210</v>
      </c>
      <c r="F241" s="634">
        <f t="shared" si="912"/>
        <v>489.99999999999994</v>
      </c>
      <c r="G241" s="634">
        <f t="shared" si="912"/>
        <v>140</v>
      </c>
      <c r="H241" s="634">
        <f t="shared" si="912"/>
        <v>0</v>
      </c>
      <c r="I241" s="634">
        <f t="shared" si="912"/>
        <v>0</v>
      </c>
      <c r="J241" s="634">
        <f t="shared" si="912"/>
        <v>210</v>
      </c>
      <c r="K241" s="634" t="str">
        <f t="shared" si="912"/>
        <v/>
      </c>
      <c r="L241" s="634" t="str">
        <f t="shared" si="912"/>
        <v/>
      </c>
      <c r="M241" s="634" t="str">
        <f t="shared" si="912"/>
        <v/>
      </c>
      <c r="N241" s="634" t="str">
        <f t="shared" si="912"/>
        <v/>
      </c>
      <c r="O241" s="634" t="str">
        <f t="shared" si="912"/>
        <v/>
      </c>
      <c r="P241" s="634" t="str">
        <f t="shared" si="912"/>
        <v/>
      </c>
      <c r="Q241" s="634" t="str">
        <f t="shared" si="912"/>
        <v/>
      </c>
      <c r="R241" s="634" t="str">
        <f t="shared" si="912"/>
        <v/>
      </c>
      <c r="S241" s="667"/>
      <c r="T241" s="634">
        <f t="shared" ref="T241:AJ241" si="913">IF(T239="","",T239*T240)</f>
        <v>350</v>
      </c>
      <c r="U241" s="634">
        <f t="shared" si="913"/>
        <v>420</v>
      </c>
      <c r="V241" s="634">
        <f t="shared" si="913"/>
        <v>420</v>
      </c>
      <c r="W241" s="634">
        <f t="shared" si="913"/>
        <v>770</v>
      </c>
      <c r="X241" s="634" t="str">
        <f t="shared" si="913"/>
        <v/>
      </c>
      <c r="Y241" s="634">
        <f t="shared" si="913"/>
        <v>280</v>
      </c>
      <c r="Z241" s="634">
        <f t="shared" si="913"/>
        <v>630</v>
      </c>
      <c r="AA241" s="634">
        <f t="shared" si="913"/>
        <v>210</v>
      </c>
      <c r="AB241" s="634">
        <f t="shared" si="913"/>
        <v>280</v>
      </c>
      <c r="AC241" s="634" t="str">
        <f t="shared" si="913"/>
        <v/>
      </c>
      <c r="AD241" s="634" t="str">
        <f t="shared" si="913"/>
        <v/>
      </c>
      <c r="AE241" s="634" t="str">
        <f t="shared" si="913"/>
        <v/>
      </c>
      <c r="AF241" s="634" t="str">
        <f t="shared" si="913"/>
        <v/>
      </c>
      <c r="AG241" s="634" t="str">
        <f t="shared" si="913"/>
        <v/>
      </c>
      <c r="AH241" s="634" t="str">
        <f t="shared" si="913"/>
        <v/>
      </c>
      <c r="AI241" s="634" t="str">
        <f t="shared" si="913"/>
        <v/>
      </c>
      <c r="AJ241" s="634" t="str">
        <f t="shared" si="913"/>
        <v/>
      </c>
      <c r="AK241" s="667"/>
      <c r="AL241" s="634">
        <f t="shared" ref="AL241:BB241" si="914">IF(AL239="","",AL239*AL240)</f>
        <v>1125</v>
      </c>
      <c r="AM241" s="634">
        <f t="shared" si="914"/>
        <v>2240</v>
      </c>
      <c r="AN241" s="634">
        <f t="shared" si="914"/>
        <v>1260</v>
      </c>
      <c r="AO241" s="634">
        <f t="shared" si="914"/>
        <v>700</v>
      </c>
      <c r="AP241" s="634">
        <f t="shared" si="914"/>
        <v>840</v>
      </c>
      <c r="AQ241" s="634">
        <f t="shared" si="914"/>
        <v>700</v>
      </c>
      <c r="AR241" s="634">
        <f t="shared" si="914"/>
        <v>1400</v>
      </c>
      <c r="AS241" s="634">
        <f t="shared" si="914"/>
        <v>2100</v>
      </c>
      <c r="AT241" s="634">
        <f t="shared" si="914"/>
        <v>9800</v>
      </c>
      <c r="AU241" s="634" t="str">
        <f t="shared" si="914"/>
        <v/>
      </c>
      <c r="AV241" s="634" t="str">
        <f t="shared" si="914"/>
        <v/>
      </c>
      <c r="AW241" s="634" t="str">
        <f t="shared" si="914"/>
        <v/>
      </c>
      <c r="AX241" s="634" t="str">
        <f t="shared" si="914"/>
        <v/>
      </c>
      <c r="AY241" s="634" t="str">
        <f t="shared" si="914"/>
        <v/>
      </c>
      <c r="AZ241" s="634" t="str">
        <f t="shared" si="914"/>
        <v/>
      </c>
      <c r="BA241" s="634" t="str">
        <f t="shared" si="914"/>
        <v/>
      </c>
      <c r="BB241" s="634" t="str">
        <f t="shared" si="914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5">IF(BF239="","",BF239*BF240)</f>
        <v>5600</v>
      </c>
      <c r="BG241" s="634">
        <f t="shared" si="915"/>
        <v>5600</v>
      </c>
      <c r="BH241" s="634">
        <f t="shared" si="915"/>
        <v>4900</v>
      </c>
      <c r="BI241" s="634">
        <f t="shared" si="915"/>
        <v>1959.9999999999998</v>
      </c>
      <c r="BJ241" s="634">
        <f t="shared" si="915"/>
        <v>4900</v>
      </c>
      <c r="BK241" s="634">
        <f t="shared" si="915"/>
        <v>3849.9999999999995</v>
      </c>
      <c r="BL241" s="634">
        <f t="shared" si="915"/>
        <v>2450</v>
      </c>
      <c r="BM241" s="634" t="str">
        <f t="shared" si="915"/>
        <v/>
      </c>
      <c r="BN241" s="634" t="str">
        <f t="shared" si="915"/>
        <v/>
      </c>
      <c r="BO241" s="634" t="str">
        <f t="shared" si="915"/>
        <v/>
      </c>
      <c r="BP241" s="634" t="str">
        <f t="shared" si="915"/>
        <v/>
      </c>
      <c r="BQ241" s="634" t="str">
        <f t="shared" si="915"/>
        <v/>
      </c>
      <c r="BR241" s="634" t="str">
        <f t="shared" si="915"/>
        <v/>
      </c>
      <c r="BS241" s="634" t="str">
        <f t="shared" si="915"/>
        <v/>
      </c>
      <c r="BT241" s="634" t="str">
        <f t="shared" si="915"/>
        <v/>
      </c>
      <c r="BU241" s="667"/>
      <c r="BV241" s="634">
        <f>IF(BV239="","",BV239*BV240)</f>
        <v>168</v>
      </c>
      <c r="BW241" s="634">
        <f>IF(BW239="","",BW239*BW240)</f>
        <v>280</v>
      </c>
      <c r="BX241" s="634">
        <f>IF(BX239="","",BX239*BX240)</f>
        <v>1400</v>
      </c>
      <c r="BY241" s="634">
        <f>IF(BY239="","",BY239*BY240)</f>
        <v>3709.9999999999995</v>
      </c>
      <c r="BZ241" s="602">
        <f t="shared" si="752"/>
        <v>140</v>
      </c>
      <c r="CA241" s="602">
        <f t="shared" si="753"/>
        <v>396.66666666666669</v>
      </c>
      <c r="CB241" s="602">
        <f t="shared" si="754"/>
        <v>1380.7142857142858</v>
      </c>
      <c r="CC241" s="692">
        <f t="shared" si="755"/>
        <v>3780</v>
      </c>
      <c r="CD241" s="1348" t="str">
        <f t="shared" si="903"/>
        <v/>
      </c>
      <c r="CE241" s="1349" t="str">
        <f t="shared" si="856"/>
        <v/>
      </c>
      <c r="CF241" s="1350" t="str">
        <f t="shared" si="856"/>
        <v/>
      </c>
      <c r="CG241" s="1350" t="str">
        <f t="shared" si="856"/>
        <v/>
      </c>
      <c r="CH241" s="1350" t="str">
        <f t="shared" si="856"/>
        <v/>
      </c>
      <c r="CI241" s="1350">
        <f t="shared" si="856"/>
        <v>0</v>
      </c>
      <c r="CJ241" s="1350">
        <f t="shared" si="856"/>
        <v>0</v>
      </c>
      <c r="CK241" s="1351">
        <f t="shared" si="856"/>
        <v>0</v>
      </c>
      <c r="CL241" s="1351">
        <f t="shared" si="856"/>
        <v>140</v>
      </c>
      <c r="CM241" s="1351">
        <f t="shared" si="856"/>
        <v>210</v>
      </c>
      <c r="CN241" s="1350">
        <f t="shared" si="856"/>
        <v>210</v>
      </c>
      <c r="CO241" s="1350">
        <f t="shared" si="856"/>
        <v>280</v>
      </c>
      <c r="CP241" s="1350">
        <f t="shared" si="856"/>
        <v>489.99999999999994</v>
      </c>
      <c r="CQ241" s="1350" t="str">
        <f t="shared" si="856"/>
        <v/>
      </c>
      <c r="CR241" s="1350" t="str">
        <f t="shared" si="856"/>
        <v/>
      </c>
      <c r="CS241" s="1349" t="str">
        <f t="shared" si="856"/>
        <v/>
      </c>
      <c r="CT241" s="1352" t="str">
        <f t="shared" si="856"/>
        <v/>
      </c>
      <c r="CU241" s="553" t="str">
        <f t="shared" si="788"/>
        <v/>
      </c>
      <c r="CV241" s="554" t="str">
        <f t="shared" si="789"/>
        <v/>
      </c>
      <c r="CW241" s="555" t="str">
        <f t="shared" si="790"/>
        <v/>
      </c>
      <c r="CX241" s="555" t="str">
        <f t="shared" si="791"/>
        <v/>
      </c>
      <c r="CY241" s="555" t="str">
        <f t="shared" si="792"/>
        <v/>
      </c>
      <c r="CZ241" s="555">
        <f t="shared" si="793"/>
        <v>210</v>
      </c>
      <c r="DA241" s="555">
        <f t="shared" si="794"/>
        <v>280</v>
      </c>
      <c r="DB241" s="556">
        <f t="shared" si="795"/>
        <v>280</v>
      </c>
      <c r="DC241" s="556">
        <f t="shared" si="796"/>
        <v>350</v>
      </c>
      <c r="DD241" s="556">
        <f t="shared" si="797"/>
        <v>420</v>
      </c>
      <c r="DE241" s="555">
        <f t="shared" si="798"/>
        <v>420</v>
      </c>
      <c r="DF241" s="555">
        <f t="shared" si="799"/>
        <v>630</v>
      </c>
      <c r="DG241" s="555">
        <f t="shared" si="800"/>
        <v>770</v>
      </c>
      <c r="DH241" s="555" t="str">
        <f t="shared" si="801"/>
        <v/>
      </c>
      <c r="DI241" s="555" t="str">
        <f t="shared" si="802"/>
        <v/>
      </c>
      <c r="DJ241" s="554" t="str">
        <f t="shared" si="803"/>
        <v/>
      </c>
      <c r="DK241" s="553" t="str">
        <f t="shared" si="804"/>
        <v/>
      </c>
      <c r="DL241" s="658">
        <f t="shared" si="805"/>
        <v>8</v>
      </c>
      <c r="DM241" s="106">
        <f t="shared" si="806"/>
        <v>8</v>
      </c>
      <c r="DN241" s="106">
        <f t="shared" si="807"/>
        <v>9</v>
      </c>
      <c r="DO241" s="106">
        <f t="shared" si="808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52"/>
        <v>7.1428571428571432</v>
      </c>
      <c r="CA242" s="602">
        <f t="shared" si="753"/>
        <v>0</v>
      </c>
      <c r="CB242" s="602">
        <f t="shared" si="754"/>
        <v>42.857142857142854</v>
      </c>
      <c r="CC242" s="692">
        <f t="shared" si="755"/>
        <v>35.714285714285715</v>
      </c>
      <c r="CD242" s="1348" t="str">
        <f t="shared" si="903"/>
        <v/>
      </c>
      <c r="CE242" s="1349" t="str">
        <f t="shared" si="856"/>
        <v/>
      </c>
      <c r="CF242" s="1350" t="str">
        <f t="shared" si="856"/>
        <v/>
      </c>
      <c r="CG242" s="1350" t="str">
        <f t="shared" si="856"/>
        <v/>
      </c>
      <c r="CH242" s="1350">
        <f t="shared" si="856"/>
        <v>0</v>
      </c>
      <c r="CI242" s="1350">
        <f t="shared" si="856"/>
        <v>0</v>
      </c>
      <c r="CJ242" s="1350">
        <f t="shared" si="856"/>
        <v>0</v>
      </c>
      <c r="CK242" s="1351">
        <f t="shared" si="856"/>
        <v>0</v>
      </c>
      <c r="CL242" s="1351">
        <f t="shared" si="856"/>
        <v>0</v>
      </c>
      <c r="CM242" s="1351">
        <f t="shared" si="856"/>
        <v>0</v>
      </c>
      <c r="CN242" s="1350">
        <f t="shared" si="856"/>
        <v>0</v>
      </c>
      <c r="CO242" s="1350">
        <f t="shared" si="856"/>
        <v>50</v>
      </c>
      <c r="CP242" s="1350">
        <f t="shared" si="856"/>
        <v>100</v>
      </c>
      <c r="CQ242" s="1350" t="str">
        <f t="shared" si="856"/>
        <v/>
      </c>
      <c r="CR242" s="1350" t="str">
        <f t="shared" si="856"/>
        <v/>
      </c>
      <c r="CS242" s="1349" t="str">
        <f t="shared" si="856"/>
        <v/>
      </c>
      <c r="CT242" s="1352" t="str">
        <f t="shared" si="856"/>
        <v/>
      </c>
      <c r="CU242" s="553" t="str">
        <f t="shared" si="788"/>
        <v/>
      </c>
      <c r="CV242" s="554" t="str">
        <f t="shared" si="789"/>
        <v/>
      </c>
      <c r="CW242" s="555" t="str">
        <f t="shared" si="790"/>
        <v/>
      </c>
      <c r="CX242" s="555" t="str">
        <f t="shared" si="791"/>
        <v/>
      </c>
      <c r="CY242" s="555" t="str">
        <f t="shared" si="792"/>
        <v/>
      </c>
      <c r="CZ242" s="555">
        <f t="shared" si="793"/>
        <v>0</v>
      </c>
      <c r="DA242" s="555">
        <f t="shared" si="794"/>
        <v>0</v>
      </c>
      <c r="DB242" s="556">
        <f t="shared" si="795"/>
        <v>0</v>
      </c>
      <c r="DC242" s="556">
        <f t="shared" si="796"/>
        <v>0</v>
      </c>
      <c r="DD242" s="556">
        <f t="shared" si="797"/>
        <v>0</v>
      </c>
      <c r="DE242" s="555">
        <f t="shared" si="798"/>
        <v>0</v>
      </c>
      <c r="DF242" s="555">
        <f t="shared" si="799"/>
        <v>0</v>
      </c>
      <c r="DG242" s="555">
        <f t="shared" si="800"/>
        <v>0</v>
      </c>
      <c r="DH242" s="555" t="str">
        <f t="shared" si="801"/>
        <v/>
      </c>
      <c r="DI242" s="555" t="str">
        <f t="shared" si="802"/>
        <v/>
      </c>
      <c r="DJ242" s="554" t="str">
        <f t="shared" si="803"/>
        <v/>
      </c>
      <c r="DK242" s="553" t="str">
        <f t="shared" si="804"/>
        <v/>
      </c>
      <c r="DL242" s="658">
        <f t="shared" si="805"/>
        <v>9</v>
      </c>
      <c r="DM242" s="106">
        <f t="shared" si="806"/>
        <v>8</v>
      </c>
      <c r="DN242" s="106">
        <f t="shared" si="807"/>
        <v>9</v>
      </c>
      <c r="DO242" s="106">
        <f t="shared" si="808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6">IF(B237="","",(B237-B239-B242)*B238/B$46/365/$G$1)</f>
        <v>7.893020221787346E-2</v>
      </c>
      <c r="C243" s="637">
        <f t="shared" si="916"/>
        <v>0.59197651663405093</v>
      </c>
      <c r="D243" s="637">
        <f t="shared" si="916"/>
        <v>0.33150684931506846</v>
      </c>
      <c r="E243" s="637">
        <f t="shared" si="916"/>
        <v>0.39465101108936723</v>
      </c>
      <c r="F243" s="637">
        <f t="shared" si="916"/>
        <v>0.14207436399217221</v>
      </c>
      <c r="G243" s="637">
        <f t="shared" si="916"/>
        <v>0.35518590998043054</v>
      </c>
      <c r="H243" s="637">
        <f t="shared" si="916"/>
        <v>0.29598825831702547</v>
      </c>
      <c r="I243" s="637">
        <f t="shared" si="916"/>
        <v>0.33150684931506846</v>
      </c>
      <c r="J243" s="637">
        <f t="shared" si="916"/>
        <v>0.31572080887149384</v>
      </c>
      <c r="K243" s="637" t="str">
        <f t="shared" si="916"/>
        <v/>
      </c>
      <c r="L243" s="637" t="str">
        <f t="shared" si="916"/>
        <v/>
      </c>
      <c r="M243" s="637" t="str">
        <f t="shared" si="916"/>
        <v/>
      </c>
      <c r="N243" s="637" t="str">
        <f t="shared" si="916"/>
        <v/>
      </c>
      <c r="O243" s="637" t="str">
        <f t="shared" si="916"/>
        <v/>
      </c>
      <c r="P243" s="637" t="str">
        <f t="shared" si="916"/>
        <v/>
      </c>
      <c r="Q243" s="637" t="str">
        <f t="shared" si="916"/>
        <v/>
      </c>
      <c r="R243" s="637" t="str">
        <f t="shared" si="916"/>
        <v/>
      </c>
      <c r="S243" s="657"/>
      <c r="T243" s="637">
        <f t="shared" ref="T243:AJ243" si="917">IF(T237="","",(T237-T239-T242)*T238/T$46/365/$G$1)</f>
        <v>0.23679060665362037</v>
      </c>
      <c r="U243" s="637">
        <f t="shared" si="917"/>
        <v>0.21311154598825832</v>
      </c>
      <c r="V243" s="637">
        <f t="shared" si="917"/>
        <v>0.15786040443574692</v>
      </c>
      <c r="W243" s="637">
        <f t="shared" si="917"/>
        <v>0.23679060665362037</v>
      </c>
      <c r="X243" s="637" t="str">
        <f t="shared" si="917"/>
        <v/>
      </c>
      <c r="Y243" s="637">
        <f t="shared" si="917"/>
        <v>0.29598825831702547</v>
      </c>
      <c r="Z243" s="637">
        <f t="shared" si="917"/>
        <v>0.20296337713167462</v>
      </c>
      <c r="AA243" s="637">
        <f t="shared" si="917"/>
        <v>0.23679060665362037</v>
      </c>
      <c r="AB243" s="637">
        <f t="shared" si="917"/>
        <v>0.23679060665362037</v>
      </c>
      <c r="AC243" s="637" t="str">
        <f t="shared" si="917"/>
        <v/>
      </c>
      <c r="AD243" s="637" t="str">
        <f t="shared" si="917"/>
        <v/>
      </c>
      <c r="AE243" s="637" t="str">
        <f t="shared" si="917"/>
        <v/>
      </c>
      <c r="AF243" s="637" t="str">
        <f t="shared" si="917"/>
        <v/>
      </c>
      <c r="AG243" s="637" t="str">
        <f t="shared" si="917"/>
        <v/>
      </c>
      <c r="AH243" s="637" t="str">
        <f t="shared" si="917"/>
        <v/>
      </c>
      <c r="AI243" s="637" t="str">
        <f t="shared" si="917"/>
        <v/>
      </c>
      <c r="AJ243" s="637" t="str">
        <f t="shared" si="917"/>
        <v/>
      </c>
      <c r="AK243" s="657"/>
      <c r="AL243" s="637">
        <f t="shared" ref="AL243:BB243" si="918">IF(AL237="","",(AL237-AL239-AL242)*AL238/AL$46/365/$G$1)</f>
        <v>0.35518590998043054</v>
      </c>
      <c r="AM243" s="637">
        <f t="shared" si="918"/>
        <v>0.47358121330724073</v>
      </c>
      <c r="AN243" s="637">
        <f t="shared" si="918"/>
        <v>0.55251141552511418</v>
      </c>
      <c r="AO243" s="637">
        <f t="shared" si="918"/>
        <v>0.51304631441617743</v>
      </c>
      <c r="AP243" s="637">
        <f t="shared" si="918"/>
        <v>0.31572080887149384</v>
      </c>
      <c r="AQ243" s="637">
        <f t="shared" si="918"/>
        <v>0.47358121330724073</v>
      </c>
      <c r="AR243" s="637">
        <f t="shared" si="918"/>
        <v>0.23679060665362037</v>
      </c>
      <c r="AS243" s="637">
        <f t="shared" si="918"/>
        <v>0.47358121330724073</v>
      </c>
      <c r="AT243" s="637">
        <f t="shared" si="918"/>
        <v>0.42622309197651664</v>
      </c>
      <c r="AU243" s="637" t="str">
        <f t="shared" si="918"/>
        <v/>
      </c>
      <c r="AV243" s="637" t="str">
        <f t="shared" si="918"/>
        <v/>
      </c>
      <c r="AW243" s="637" t="str">
        <f t="shared" si="918"/>
        <v/>
      </c>
      <c r="AX243" s="637" t="str">
        <f t="shared" si="918"/>
        <v/>
      </c>
      <c r="AY243" s="637" t="str">
        <f t="shared" si="918"/>
        <v/>
      </c>
      <c r="AZ243" s="637" t="str">
        <f t="shared" si="918"/>
        <v/>
      </c>
      <c r="BA243" s="637" t="str">
        <f t="shared" si="918"/>
        <v/>
      </c>
      <c r="BB243" s="637" t="str">
        <f t="shared" si="918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9">IF(BF237="","",(BF237-BF239-BF242)*BF238/BF$46/365/$G$1)</f>
        <v>0.44398238747553814</v>
      </c>
      <c r="BG243" s="637">
        <f t="shared" si="919"/>
        <v>0.59197651663405093</v>
      </c>
      <c r="BH243" s="637">
        <f t="shared" si="919"/>
        <v>0.29598825831702547</v>
      </c>
      <c r="BI243" s="637">
        <f t="shared" si="919"/>
        <v>0.67654459043891535</v>
      </c>
      <c r="BJ243" s="637">
        <f t="shared" si="919"/>
        <v>0.41438356164383561</v>
      </c>
      <c r="BK243" s="637">
        <f t="shared" si="919"/>
        <v>0.35518590998043054</v>
      </c>
      <c r="BL243" s="637">
        <f t="shared" si="919"/>
        <v>0.44398238747553814</v>
      </c>
      <c r="BM243" s="637" t="str">
        <f t="shared" si="919"/>
        <v/>
      </c>
      <c r="BN243" s="637" t="str">
        <f t="shared" si="919"/>
        <v/>
      </c>
      <c r="BO243" s="637" t="str">
        <f t="shared" si="919"/>
        <v/>
      </c>
      <c r="BP243" s="637" t="str">
        <f t="shared" si="919"/>
        <v/>
      </c>
      <c r="BQ243" s="637" t="str">
        <f t="shared" si="919"/>
        <v/>
      </c>
      <c r="BR243" s="637" t="str">
        <f t="shared" si="919"/>
        <v/>
      </c>
      <c r="BS243" s="637" t="str">
        <f t="shared" si="919"/>
        <v/>
      </c>
      <c r="BT243" s="637" t="str">
        <f t="shared" si="919"/>
        <v/>
      </c>
      <c r="BU243" s="657"/>
      <c r="BV243" s="637">
        <f>IF(BV237="","",(BV237-BV239-BV242)*BV238/BV$46/365/$G$1)</f>
        <v>0.33150684931506846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0.35518590998043054</v>
      </c>
      <c r="BZ243" s="602">
        <f t="shared" si="752"/>
        <v>0.30951915012580378</v>
      </c>
      <c r="CA243" s="627">
        <f t="shared" si="753"/>
        <v>0.2272062249557357</v>
      </c>
      <c r="CB243" s="627">
        <f t="shared" si="754"/>
        <v>0.43298853788090569</v>
      </c>
      <c r="CC243" s="695">
        <f t="shared" si="755"/>
        <v>0.41196733096369659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2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20"/>
        <v/>
      </c>
      <c r="CG243" s="1355" t="str">
        <f t="shared" si="920"/>
        <v/>
      </c>
      <c r="CH243" s="1355">
        <f t="shared" si="920"/>
        <v>7.893020221787346E-2</v>
      </c>
      <c r="CI243" s="1355">
        <f t="shared" si="920"/>
        <v>0.14207436399217221</v>
      </c>
      <c r="CJ243" s="1355">
        <f t="shared" si="920"/>
        <v>0.29598825831702547</v>
      </c>
      <c r="CK243" s="1356">
        <f t="shared" si="920"/>
        <v>0.31572080887149384</v>
      </c>
      <c r="CL243" s="1356">
        <f t="shared" si="920"/>
        <v>0.33150684931506846</v>
      </c>
      <c r="CM243" s="1356">
        <f t="shared" si="920"/>
        <v>0.33150684931506846</v>
      </c>
      <c r="CN243" s="1355">
        <f t="shared" si="920"/>
        <v>0.35518590998043054</v>
      </c>
      <c r="CO243" s="1355">
        <f t="shared" si="920"/>
        <v>0.39465101108936723</v>
      </c>
      <c r="CP243" s="1355">
        <f t="shared" si="920"/>
        <v>0.59197651663405093</v>
      </c>
      <c r="CQ243" s="1355" t="str">
        <f t="shared" si="920"/>
        <v/>
      </c>
      <c r="CR243" s="1355" t="str">
        <f t="shared" si="920"/>
        <v/>
      </c>
      <c r="CS243" s="1354" t="str">
        <f t="shared" si="920"/>
        <v/>
      </c>
      <c r="CT243" s="1357" t="str">
        <f t="shared" si="920"/>
        <v/>
      </c>
      <c r="CU243" s="541" t="str">
        <f t="shared" si="788"/>
        <v/>
      </c>
      <c r="CV243" s="542" t="str">
        <f t="shared" si="789"/>
        <v/>
      </c>
      <c r="CW243" s="543" t="str">
        <f t="shared" si="790"/>
        <v/>
      </c>
      <c r="CX243" s="543" t="str">
        <f t="shared" si="791"/>
        <v/>
      </c>
      <c r="CY243" s="543" t="str">
        <f t="shared" si="792"/>
        <v/>
      </c>
      <c r="CZ243" s="543">
        <f t="shared" si="793"/>
        <v>0.15786040443574692</v>
      </c>
      <c r="DA243" s="543">
        <f t="shared" si="794"/>
        <v>0.20296337713167462</v>
      </c>
      <c r="DB243" s="544">
        <f t="shared" si="795"/>
        <v>0.21311154598825832</v>
      </c>
      <c r="DC243" s="544">
        <f t="shared" si="796"/>
        <v>0.23679060665362037</v>
      </c>
      <c r="DD243" s="544">
        <f t="shared" si="797"/>
        <v>0.23679060665362037</v>
      </c>
      <c r="DE243" s="543">
        <f t="shared" si="798"/>
        <v>0.23679060665362037</v>
      </c>
      <c r="DF243" s="543">
        <f t="shared" si="799"/>
        <v>0.23679060665362037</v>
      </c>
      <c r="DG243" s="543">
        <f t="shared" si="800"/>
        <v>0.29598825831702547</v>
      </c>
      <c r="DH243" s="543" t="str">
        <f t="shared" si="801"/>
        <v/>
      </c>
      <c r="DI243" s="543" t="str">
        <f t="shared" si="802"/>
        <v/>
      </c>
      <c r="DJ243" s="542" t="str">
        <f t="shared" si="803"/>
        <v/>
      </c>
      <c r="DK243" s="541" t="str">
        <f t="shared" si="804"/>
        <v/>
      </c>
      <c r="DL243" s="658">
        <f t="shared" si="805"/>
        <v>9</v>
      </c>
      <c r="DM243" s="106">
        <f t="shared" si="806"/>
        <v>8</v>
      </c>
      <c r="DN243" s="106">
        <f t="shared" si="807"/>
        <v>9</v>
      </c>
      <c r="DO243" s="106">
        <f t="shared" si="808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2"/>
        <v/>
      </c>
      <c r="CA244" s="602" t="str">
        <f t="shared" si="753"/>
        <v/>
      </c>
      <c r="CB244" s="602" t="str">
        <f t="shared" si="754"/>
        <v/>
      </c>
      <c r="CC244" s="692" t="str">
        <f t="shared" si="755"/>
        <v/>
      </c>
      <c r="CD244" s="1348" t="str">
        <f t="shared" ref="CD244:CD249" si="92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20"/>
        <v/>
      </c>
      <c r="CF244" s="1350" t="str">
        <f t="shared" si="920"/>
        <v/>
      </c>
      <c r="CG244" s="1350" t="str">
        <f t="shared" si="920"/>
        <v/>
      </c>
      <c r="CH244" s="1350" t="str">
        <f t="shared" si="920"/>
        <v/>
      </c>
      <c r="CI244" s="1350" t="str">
        <f t="shared" si="920"/>
        <v/>
      </c>
      <c r="CJ244" s="1350" t="str">
        <f t="shared" si="920"/>
        <v/>
      </c>
      <c r="CK244" s="1351" t="str">
        <f t="shared" si="920"/>
        <v/>
      </c>
      <c r="CL244" s="1351" t="str">
        <f t="shared" si="920"/>
        <v/>
      </c>
      <c r="CM244" s="1351" t="str">
        <f t="shared" si="920"/>
        <v/>
      </c>
      <c r="CN244" s="1350" t="str">
        <f t="shared" si="920"/>
        <v/>
      </c>
      <c r="CO244" s="1350" t="str">
        <f t="shared" si="920"/>
        <v/>
      </c>
      <c r="CP244" s="1350" t="str">
        <f t="shared" si="920"/>
        <v/>
      </c>
      <c r="CQ244" s="1350" t="str">
        <f t="shared" si="920"/>
        <v/>
      </c>
      <c r="CR244" s="1350" t="str">
        <f t="shared" si="920"/>
        <v/>
      </c>
      <c r="CS244" s="1349" t="str">
        <f t="shared" si="920"/>
        <v/>
      </c>
      <c r="CT244" s="1352" t="str">
        <f t="shared" si="920"/>
        <v/>
      </c>
      <c r="CU244" s="553" t="str">
        <f t="shared" si="788"/>
        <v/>
      </c>
      <c r="CV244" s="554" t="str">
        <f t="shared" si="789"/>
        <v/>
      </c>
      <c r="CW244" s="555" t="str">
        <f t="shared" si="790"/>
        <v/>
      </c>
      <c r="CX244" s="555" t="str">
        <f t="shared" si="791"/>
        <v/>
      </c>
      <c r="CY244" s="555" t="str">
        <f t="shared" si="792"/>
        <v/>
      </c>
      <c r="CZ244" s="555" t="str">
        <f t="shared" si="793"/>
        <v/>
      </c>
      <c r="DA244" s="555" t="str">
        <f t="shared" si="794"/>
        <v/>
      </c>
      <c r="DB244" s="556" t="str">
        <f t="shared" si="795"/>
        <v/>
      </c>
      <c r="DC244" s="556" t="str">
        <f t="shared" si="796"/>
        <v/>
      </c>
      <c r="DD244" s="556" t="str">
        <f t="shared" si="797"/>
        <v/>
      </c>
      <c r="DE244" s="555" t="str">
        <f t="shared" si="798"/>
        <v/>
      </c>
      <c r="DF244" s="555" t="str">
        <f t="shared" si="799"/>
        <v/>
      </c>
      <c r="DG244" s="555" t="str">
        <f t="shared" si="800"/>
        <v/>
      </c>
      <c r="DH244" s="555" t="str">
        <f t="shared" si="801"/>
        <v/>
      </c>
      <c r="DI244" s="555" t="str">
        <f t="shared" si="802"/>
        <v/>
      </c>
      <c r="DJ244" s="554" t="str">
        <f t="shared" si="803"/>
        <v/>
      </c>
      <c r="DK244" s="553" t="str">
        <f t="shared" si="804"/>
        <v/>
      </c>
      <c r="DL244" s="658">
        <f t="shared" si="805"/>
        <v>0</v>
      </c>
      <c r="DM244" s="106">
        <f t="shared" si="806"/>
        <v>0</v>
      </c>
      <c r="DN244" s="106">
        <f t="shared" si="807"/>
        <v>0</v>
      </c>
      <c r="DO244" s="106">
        <f t="shared" si="808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2">3550*$K$1</f>
        <v>3550</v>
      </c>
      <c r="C245" s="706">
        <f t="shared" si="922"/>
        <v>3550</v>
      </c>
      <c r="D245" s="706">
        <f t="shared" si="922"/>
        <v>3550</v>
      </c>
      <c r="E245" s="706">
        <f t="shared" si="922"/>
        <v>3550</v>
      </c>
      <c r="F245" s="706">
        <f t="shared" si="922"/>
        <v>3550</v>
      </c>
      <c r="G245" s="706">
        <f t="shared" si="922"/>
        <v>3550</v>
      </c>
      <c r="H245" s="706">
        <f t="shared" si="922"/>
        <v>3550</v>
      </c>
      <c r="I245" s="706">
        <f t="shared" si="922"/>
        <v>3550</v>
      </c>
      <c r="J245" s="706">
        <f t="shared" si="922"/>
        <v>3550</v>
      </c>
      <c r="K245" s="706">
        <f t="shared" si="922"/>
        <v>3550</v>
      </c>
      <c r="L245" s="706">
        <f t="shared" si="922"/>
        <v>3550</v>
      </c>
      <c r="M245" s="706">
        <f t="shared" si="922"/>
        <v>3550</v>
      </c>
      <c r="N245" s="706">
        <f t="shared" si="922"/>
        <v>3550</v>
      </c>
      <c r="O245" s="706">
        <f t="shared" si="922"/>
        <v>3550</v>
      </c>
      <c r="P245" s="706">
        <f t="shared" si="922"/>
        <v>3550</v>
      </c>
      <c r="Q245" s="706">
        <f t="shared" si="922"/>
        <v>3550</v>
      </c>
      <c r="R245" s="706">
        <f t="shared" si="922"/>
        <v>3550</v>
      </c>
      <c r="S245" s="714"/>
      <c r="T245" s="706">
        <f t="shared" ref="T245:AJ245" si="923">3550*$K$1</f>
        <v>3550</v>
      </c>
      <c r="U245" s="706">
        <f t="shared" si="923"/>
        <v>3550</v>
      </c>
      <c r="V245" s="706">
        <f t="shared" si="923"/>
        <v>3550</v>
      </c>
      <c r="W245" s="706">
        <f t="shared" si="923"/>
        <v>3550</v>
      </c>
      <c r="X245" s="706">
        <f t="shared" si="923"/>
        <v>3550</v>
      </c>
      <c r="Y245" s="706">
        <f t="shared" si="923"/>
        <v>3550</v>
      </c>
      <c r="Z245" s="706">
        <f t="shared" si="923"/>
        <v>3550</v>
      </c>
      <c r="AA245" s="706">
        <f t="shared" si="923"/>
        <v>3550</v>
      </c>
      <c r="AB245" s="706">
        <f t="shared" si="923"/>
        <v>3550</v>
      </c>
      <c r="AC245" s="706">
        <f t="shared" si="923"/>
        <v>3550</v>
      </c>
      <c r="AD245" s="706">
        <f t="shared" si="923"/>
        <v>3550</v>
      </c>
      <c r="AE245" s="706">
        <f t="shared" si="923"/>
        <v>3550</v>
      </c>
      <c r="AF245" s="706">
        <f t="shared" si="923"/>
        <v>3550</v>
      </c>
      <c r="AG245" s="706">
        <f t="shared" si="923"/>
        <v>3550</v>
      </c>
      <c r="AH245" s="706">
        <f t="shared" si="923"/>
        <v>3550</v>
      </c>
      <c r="AI245" s="706">
        <f t="shared" si="923"/>
        <v>3550</v>
      </c>
      <c r="AJ245" s="706">
        <f t="shared" si="923"/>
        <v>3550</v>
      </c>
      <c r="AK245" s="678"/>
      <c r="AL245" s="706">
        <f t="shared" ref="AL245:BB245" si="924">3550*$K$1</f>
        <v>3550</v>
      </c>
      <c r="AM245" s="706">
        <f t="shared" si="924"/>
        <v>3550</v>
      </c>
      <c r="AN245" s="706">
        <f t="shared" si="924"/>
        <v>3550</v>
      </c>
      <c r="AO245" s="706">
        <f t="shared" si="924"/>
        <v>3550</v>
      </c>
      <c r="AP245" s="706">
        <f t="shared" si="924"/>
        <v>3550</v>
      </c>
      <c r="AQ245" s="706">
        <f t="shared" si="924"/>
        <v>3550</v>
      </c>
      <c r="AR245" s="706">
        <f t="shared" si="924"/>
        <v>3550</v>
      </c>
      <c r="AS245" s="706">
        <f t="shared" si="924"/>
        <v>3550</v>
      </c>
      <c r="AT245" s="706">
        <f t="shared" si="924"/>
        <v>3550</v>
      </c>
      <c r="AU245" s="706">
        <f t="shared" si="924"/>
        <v>3550</v>
      </c>
      <c r="AV245" s="706">
        <f t="shared" si="924"/>
        <v>3550</v>
      </c>
      <c r="AW245" s="706">
        <f t="shared" si="924"/>
        <v>3550</v>
      </c>
      <c r="AX245" s="706">
        <f t="shared" si="924"/>
        <v>3550</v>
      </c>
      <c r="AY245" s="706">
        <f t="shared" si="924"/>
        <v>3550</v>
      </c>
      <c r="AZ245" s="706">
        <f t="shared" si="924"/>
        <v>3550</v>
      </c>
      <c r="BA245" s="706">
        <f t="shared" si="924"/>
        <v>3550</v>
      </c>
      <c r="BB245" s="706">
        <f t="shared" si="924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5">3550*$K$1</f>
        <v>3550</v>
      </c>
      <c r="BG245" s="706">
        <f t="shared" si="925"/>
        <v>3550</v>
      </c>
      <c r="BH245" s="706">
        <f t="shared" si="925"/>
        <v>3550</v>
      </c>
      <c r="BI245" s="706">
        <f t="shared" si="925"/>
        <v>3550</v>
      </c>
      <c r="BJ245" s="706">
        <f t="shared" si="925"/>
        <v>3550</v>
      </c>
      <c r="BK245" s="706">
        <f t="shared" si="925"/>
        <v>3550</v>
      </c>
      <c r="BL245" s="706">
        <f t="shared" si="925"/>
        <v>3550</v>
      </c>
      <c r="BM245" s="706">
        <f t="shared" si="925"/>
        <v>3550</v>
      </c>
      <c r="BN245" s="706">
        <f t="shared" si="925"/>
        <v>3550</v>
      </c>
      <c r="BO245" s="706">
        <f t="shared" si="925"/>
        <v>3550</v>
      </c>
      <c r="BP245" s="706">
        <f t="shared" si="925"/>
        <v>3550</v>
      </c>
      <c r="BQ245" s="706">
        <f t="shared" si="925"/>
        <v>3550</v>
      </c>
      <c r="BR245" s="706">
        <f t="shared" si="925"/>
        <v>3550</v>
      </c>
      <c r="BS245" s="706">
        <f t="shared" si="925"/>
        <v>3550</v>
      </c>
      <c r="BT245" s="706">
        <f t="shared" si="925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2"/>
        <v>3550</v>
      </c>
      <c r="CA245" s="602">
        <f t="shared" si="753"/>
        <v>3550</v>
      </c>
      <c r="CB245" s="602">
        <f t="shared" si="754"/>
        <v>3550</v>
      </c>
      <c r="CC245" s="692">
        <f t="shared" si="755"/>
        <v>3550</v>
      </c>
      <c r="CD245" s="1348">
        <f t="shared" si="921"/>
        <v>3550</v>
      </c>
      <c r="CE245" s="1349">
        <f t="shared" si="920"/>
        <v>3550</v>
      </c>
      <c r="CF245" s="1350">
        <f t="shared" si="920"/>
        <v>3550</v>
      </c>
      <c r="CG245" s="1350">
        <f t="shared" si="920"/>
        <v>3550</v>
      </c>
      <c r="CH245" s="1350">
        <f t="shared" si="920"/>
        <v>3550</v>
      </c>
      <c r="CI245" s="1350">
        <f t="shared" si="920"/>
        <v>3550</v>
      </c>
      <c r="CJ245" s="1350">
        <f t="shared" si="920"/>
        <v>3550</v>
      </c>
      <c r="CK245" s="1351">
        <f t="shared" si="920"/>
        <v>3550</v>
      </c>
      <c r="CL245" s="1351">
        <f t="shared" si="920"/>
        <v>3550</v>
      </c>
      <c r="CM245" s="1351">
        <f t="shared" si="920"/>
        <v>3550</v>
      </c>
      <c r="CN245" s="1350">
        <f t="shared" si="920"/>
        <v>3550</v>
      </c>
      <c r="CO245" s="1350">
        <f t="shared" si="920"/>
        <v>3550</v>
      </c>
      <c r="CP245" s="1350">
        <f t="shared" si="920"/>
        <v>3550</v>
      </c>
      <c r="CQ245" s="1350">
        <f t="shared" si="920"/>
        <v>3550</v>
      </c>
      <c r="CR245" s="1350">
        <f t="shared" si="920"/>
        <v>3550</v>
      </c>
      <c r="CS245" s="1349">
        <f t="shared" si="920"/>
        <v>3550</v>
      </c>
      <c r="CT245" s="1352">
        <f t="shared" si="920"/>
        <v>3550</v>
      </c>
      <c r="CU245" s="553">
        <f t="shared" si="788"/>
        <v>3550</v>
      </c>
      <c r="CV245" s="554">
        <f t="shared" si="789"/>
        <v>3550</v>
      </c>
      <c r="CW245" s="555">
        <f t="shared" si="790"/>
        <v>3550</v>
      </c>
      <c r="CX245" s="555">
        <f t="shared" si="791"/>
        <v>3550</v>
      </c>
      <c r="CY245" s="555">
        <f t="shared" si="792"/>
        <v>3550</v>
      </c>
      <c r="CZ245" s="555">
        <f t="shared" si="793"/>
        <v>3550</v>
      </c>
      <c r="DA245" s="555">
        <f t="shared" si="794"/>
        <v>3550</v>
      </c>
      <c r="DB245" s="556">
        <f t="shared" si="795"/>
        <v>3550</v>
      </c>
      <c r="DC245" s="556">
        <f t="shared" si="796"/>
        <v>3550</v>
      </c>
      <c r="DD245" s="556">
        <f t="shared" si="797"/>
        <v>3550</v>
      </c>
      <c r="DE245" s="555">
        <f t="shared" si="798"/>
        <v>3550</v>
      </c>
      <c r="DF245" s="555">
        <f t="shared" si="799"/>
        <v>3550</v>
      </c>
      <c r="DG245" s="555">
        <f t="shared" si="800"/>
        <v>3550</v>
      </c>
      <c r="DH245" s="555">
        <f t="shared" si="801"/>
        <v>3550</v>
      </c>
      <c r="DI245" s="555">
        <f t="shared" si="802"/>
        <v>3550</v>
      </c>
      <c r="DJ245" s="554">
        <f t="shared" si="803"/>
        <v>3550</v>
      </c>
      <c r="DK245" s="553">
        <f t="shared" si="804"/>
        <v>3550</v>
      </c>
      <c r="DL245" s="658">
        <f t="shared" si="805"/>
        <v>17</v>
      </c>
      <c r="DM245" s="106">
        <f t="shared" si="806"/>
        <v>17</v>
      </c>
      <c r="DN245" s="106">
        <f t="shared" si="807"/>
        <v>17</v>
      </c>
      <c r="DO245" s="106">
        <f t="shared" si="808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2"/>
        <v/>
      </c>
      <c r="CA246" s="602" t="str">
        <f t="shared" si="753"/>
        <v/>
      </c>
      <c r="CB246" s="602" t="str">
        <f t="shared" si="754"/>
        <v/>
      </c>
      <c r="CC246" s="692" t="str">
        <f t="shared" si="755"/>
        <v/>
      </c>
      <c r="CD246" s="1348" t="str">
        <f t="shared" si="921"/>
        <v/>
      </c>
      <c r="CE246" s="1349" t="str">
        <f t="shared" si="920"/>
        <v/>
      </c>
      <c r="CF246" s="1350" t="str">
        <f t="shared" si="920"/>
        <v/>
      </c>
      <c r="CG246" s="1350" t="str">
        <f t="shared" si="920"/>
        <v/>
      </c>
      <c r="CH246" s="1350" t="str">
        <f t="shared" si="920"/>
        <v/>
      </c>
      <c r="CI246" s="1350" t="str">
        <f t="shared" si="920"/>
        <v/>
      </c>
      <c r="CJ246" s="1350" t="str">
        <f t="shared" si="920"/>
        <v/>
      </c>
      <c r="CK246" s="1351" t="str">
        <f t="shared" si="920"/>
        <v/>
      </c>
      <c r="CL246" s="1351" t="str">
        <f t="shared" si="920"/>
        <v/>
      </c>
      <c r="CM246" s="1351" t="str">
        <f t="shared" si="920"/>
        <v/>
      </c>
      <c r="CN246" s="1350" t="str">
        <f t="shared" si="920"/>
        <v/>
      </c>
      <c r="CO246" s="1350" t="str">
        <f t="shared" si="920"/>
        <v/>
      </c>
      <c r="CP246" s="1350" t="str">
        <f t="shared" si="920"/>
        <v/>
      </c>
      <c r="CQ246" s="1350" t="str">
        <f t="shared" si="920"/>
        <v/>
      </c>
      <c r="CR246" s="1350" t="str">
        <f t="shared" si="920"/>
        <v/>
      </c>
      <c r="CS246" s="1349" t="str">
        <f t="shared" si="920"/>
        <v/>
      </c>
      <c r="CT246" s="1352" t="str">
        <f t="shared" si="920"/>
        <v/>
      </c>
      <c r="CU246" s="553" t="str">
        <f t="shared" si="788"/>
        <v/>
      </c>
      <c r="CV246" s="554" t="str">
        <f t="shared" si="789"/>
        <v/>
      </c>
      <c r="CW246" s="555" t="str">
        <f t="shared" si="790"/>
        <v/>
      </c>
      <c r="CX246" s="555" t="str">
        <f t="shared" si="791"/>
        <v/>
      </c>
      <c r="CY246" s="555" t="str">
        <f t="shared" si="792"/>
        <v/>
      </c>
      <c r="CZ246" s="555" t="str">
        <f t="shared" si="793"/>
        <v/>
      </c>
      <c r="DA246" s="555" t="str">
        <f t="shared" si="794"/>
        <v/>
      </c>
      <c r="DB246" s="556" t="str">
        <f t="shared" si="795"/>
        <v/>
      </c>
      <c r="DC246" s="556" t="str">
        <f t="shared" si="796"/>
        <v/>
      </c>
      <c r="DD246" s="556" t="str">
        <f t="shared" si="797"/>
        <v/>
      </c>
      <c r="DE246" s="555" t="str">
        <f t="shared" si="798"/>
        <v/>
      </c>
      <c r="DF246" s="555" t="str">
        <f t="shared" si="799"/>
        <v/>
      </c>
      <c r="DG246" s="555" t="str">
        <f t="shared" si="800"/>
        <v/>
      </c>
      <c r="DH246" s="555" t="str">
        <f t="shared" si="801"/>
        <v/>
      </c>
      <c r="DI246" s="555" t="str">
        <f t="shared" si="802"/>
        <v/>
      </c>
      <c r="DJ246" s="554" t="str">
        <f t="shared" si="803"/>
        <v/>
      </c>
      <c r="DK246" s="553" t="str">
        <f t="shared" si="804"/>
        <v/>
      </c>
      <c r="DL246" s="658">
        <f t="shared" si="805"/>
        <v>0</v>
      </c>
      <c r="DM246" s="106">
        <f t="shared" si="806"/>
        <v>0</v>
      </c>
      <c r="DN246" s="106">
        <f t="shared" si="807"/>
        <v>0</v>
      </c>
      <c r="DO246" s="106">
        <f t="shared" si="808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2"/>
        <v/>
      </c>
      <c r="CA247" s="602" t="str">
        <f t="shared" si="753"/>
        <v/>
      </c>
      <c r="CB247" s="602" t="str">
        <f t="shared" si="754"/>
        <v/>
      </c>
      <c r="CC247" s="692" t="str">
        <f t="shared" si="755"/>
        <v/>
      </c>
      <c r="CD247" s="1348" t="str">
        <f t="shared" si="921"/>
        <v/>
      </c>
      <c r="CE247" s="1349" t="str">
        <f t="shared" si="920"/>
        <v/>
      </c>
      <c r="CF247" s="1350" t="str">
        <f t="shared" si="920"/>
        <v/>
      </c>
      <c r="CG247" s="1350" t="str">
        <f t="shared" si="920"/>
        <v/>
      </c>
      <c r="CH247" s="1350" t="str">
        <f t="shared" si="920"/>
        <v/>
      </c>
      <c r="CI247" s="1350" t="str">
        <f t="shared" si="920"/>
        <v/>
      </c>
      <c r="CJ247" s="1350" t="str">
        <f t="shared" si="920"/>
        <v/>
      </c>
      <c r="CK247" s="1351" t="str">
        <f t="shared" si="920"/>
        <v/>
      </c>
      <c r="CL247" s="1351" t="str">
        <f t="shared" si="920"/>
        <v/>
      </c>
      <c r="CM247" s="1351" t="str">
        <f t="shared" si="920"/>
        <v/>
      </c>
      <c r="CN247" s="1350" t="str">
        <f t="shared" si="920"/>
        <v/>
      </c>
      <c r="CO247" s="1350" t="str">
        <f t="shared" si="920"/>
        <v/>
      </c>
      <c r="CP247" s="1350" t="str">
        <f t="shared" si="920"/>
        <v/>
      </c>
      <c r="CQ247" s="1350" t="str">
        <f t="shared" si="920"/>
        <v/>
      </c>
      <c r="CR247" s="1350" t="str">
        <f t="shared" si="920"/>
        <v/>
      </c>
      <c r="CS247" s="1349" t="str">
        <f t="shared" si="920"/>
        <v/>
      </c>
      <c r="CT247" s="1352" t="str">
        <f t="shared" si="920"/>
        <v/>
      </c>
      <c r="CU247" s="553" t="str">
        <f t="shared" si="788"/>
        <v/>
      </c>
      <c r="CV247" s="554" t="str">
        <f t="shared" si="789"/>
        <v/>
      </c>
      <c r="CW247" s="555" t="str">
        <f t="shared" si="790"/>
        <v/>
      </c>
      <c r="CX247" s="555" t="str">
        <f t="shared" si="791"/>
        <v/>
      </c>
      <c r="CY247" s="555" t="str">
        <f t="shared" si="792"/>
        <v/>
      </c>
      <c r="CZ247" s="555" t="str">
        <f t="shared" si="793"/>
        <v/>
      </c>
      <c r="DA247" s="555" t="str">
        <f t="shared" si="794"/>
        <v/>
      </c>
      <c r="DB247" s="556" t="str">
        <f t="shared" si="795"/>
        <v/>
      </c>
      <c r="DC247" s="556" t="str">
        <f t="shared" si="796"/>
        <v/>
      </c>
      <c r="DD247" s="556" t="str">
        <f t="shared" si="797"/>
        <v/>
      </c>
      <c r="DE247" s="555" t="str">
        <f t="shared" si="798"/>
        <v/>
      </c>
      <c r="DF247" s="555" t="str">
        <f t="shared" si="799"/>
        <v/>
      </c>
      <c r="DG247" s="555" t="str">
        <f t="shared" si="800"/>
        <v/>
      </c>
      <c r="DH247" s="555" t="str">
        <f t="shared" si="801"/>
        <v/>
      </c>
      <c r="DI247" s="555" t="str">
        <f t="shared" si="802"/>
        <v/>
      </c>
      <c r="DJ247" s="554" t="str">
        <f t="shared" si="803"/>
        <v/>
      </c>
      <c r="DK247" s="553" t="str">
        <f t="shared" si="804"/>
        <v/>
      </c>
      <c r="DL247" s="658">
        <f t="shared" si="805"/>
        <v>0</v>
      </c>
      <c r="DM247" s="106">
        <f t="shared" si="806"/>
        <v>0</v>
      </c>
      <c r="DN247" s="106">
        <f t="shared" si="807"/>
        <v>0</v>
      </c>
      <c r="DO247" s="106">
        <f t="shared" si="808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6">IF(B246="","",B246*B247)</f>
        <v/>
      </c>
      <c r="C248" s="634" t="str">
        <f t="shared" si="926"/>
        <v/>
      </c>
      <c r="D248" s="634" t="str">
        <f t="shared" si="926"/>
        <v/>
      </c>
      <c r="E248" s="634" t="str">
        <f t="shared" si="926"/>
        <v/>
      </c>
      <c r="F248" s="634" t="str">
        <f t="shared" si="926"/>
        <v/>
      </c>
      <c r="G248" s="634" t="str">
        <f t="shared" si="926"/>
        <v/>
      </c>
      <c r="H248" s="634" t="str">
        <f t="shared" si="926"/>
        <v/>
      </c>
      <c r="I248" s="634" t="str">
        <f t="shared" si="926"/>
        <v/>
      </c>
      <c r="J248" s="634" t="str">
        <f t="shared" si="926"/>
        <v/>
      </c>
      <c r="K248" s="634" t="str">
        <f t="shared" si="926"/>
        <v/>
      </c>
      <c r="L248" s="634" t="str">
        <f t="shared" si="926"/>
        <v/>
      </c>
      <c r="M248" s="634" t="str">
        <f t="shared" si="926"/>
        <v/>
      </c>
      <c r="N248" s="634" t="str">
        <f t="shared" si="926"/>
        <v/>
      </c>
      <c r="O248" s="634" t="str">
        <f t="shared" si="926"/>
        <v/>
      </c>
      <c r="P248" s="634" t="str">
        <f t="shared" si="926"/>
        <v/>
      </c>
      <c r="Q248" s="634" t="str">
        <f t="shared" si="926"/>
        <v/>
      </c>
      <c r="R248" s="634" t="str">
        <f t="shared" si="926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7">IF(V246="","",V246*V247)</f>
        <v/>
      </c>
      <c r="W248" s="634" t="str">
        <f t="shared" si="927"/>
        <v/>
      </c>
      <c r="X248" s="634" t="str">
        <f t="shared" si="927"/>
        <v/>
      </c>
      <c r="Y248" s="634" t="str">
        <f t="shared" si="927"/>
        <v/>
      </c>
      <c r="Z248" s="634" t="str">
        <f t="shared" si="927"/>
        <v/>
      </c>
      <c r="AA248" s="634" t="str">
        <f t="shared" si="927"/>
        <v/>
      </c>
      <c r="AB248" s="634" t="str">
        <f t="shared" si="927"/>
        <v/>
      </c>
      <c r="AC248" s="634" t="str">
        <f t="shared" si="927"/>
        <v/>
      </c>
      <c r="AD248" s="634" t="str">
        <f t="shared" si="927"/>
        <v/>
      </c>
      <c r="AE248" s="634" t="str">
        <f t="shared" si="927"/>
        <v/>
      </c>
      <c r="AF248" s="634" t="str">
        <f t="shared" si="927"/>
        <v/>
      </c>
      <c r="AG248" s="634" t="str">
        <f t="shared" si="927"/>
        <v/>
      </c>
      <c r="AH248" s="634" t="str">
        <f t="shared" si="927"/>
        <v/>
      </c>
      <c r="AI248" s="634" t="str">
        <f t="shared" si="927"/>
        <v/>
      </c>
      <c r="AJ248" s="634" t="str">
        <f t="shared" si="927"/>
        <v/>
      </c>
      <c r="AK248" s="667"/>
      <c r="AL248" s="634" t="str">
        <f t="shared" ref="AL248:AU248" si="928">IF(AL246="","",AL246*AL247)</f>
        <v/>
      </c>
      <c r="AM248" s="634" t="str">
        <f t="shared" si="928"/>
        <v/>
      </c>
      <c r="AN248" s="634" t="str">
        <f t="shared" si="928"/>
        <v/>
      </c>
      <c r="AO248" s="634" t="str">
        <f t="shared" si="928"/>
        <v/>
      </c>
      <c r="AP248" s="634" t="str">
        <f t="shared" si="928"/>
        <v/>
      </c>
      <c r="AQ248" s="634" t="str">
        <f t="shared" si="928"/>
        <v/>
      </c>
      <c r="AR248" s="634" t="str">
        <f t="shared" si="928"/>
        <v/>
      </c>
      <c r="AS248" s="634" t="str">
        <f t="shared" si="928"/>
        <v/>
      </c>
      <c r="AT248" s="634" t="str">
        <f t="shared" si="928"/>
        <v/>
      </c>
      <c r="AU248" s="634" t="str">
        <f t="shared" si="928"/>
        <v/>
      </c>
      <c r="AV248" s="634" t="str">
        <f t="shared" ref="AV248:BB248" si="929">IF(AV246="","",AV246*AV247)</f>
        <v/>
      </c>
      <c r="AW248" s="634" t="str">
        <f t="shared" si="929"/>
        <v/>
      </c>
      <c r="AX248" s="634" t="str">
        <f t="shared" si="929"/>
        <v/>
      </c>
      <c r="AY248" s="634" t="str">
        <f t="shared" si="929"/>
        <v/>
      </c>
      <c r="AZ248" s="634" t="str">
        <f t="shared" si="929"/>
        <v/>
      </c>
      <c r="BA248" s="634" t="str">
        <f t="shared" si="929"/>
        <v/>
      </c>
      <c r="BB248" s="634" t="str">
        <f t="shared" si="929"/>
        <v/>
      </c>
      <c r="BC248" s="667"/>
      <c r="BD248" s="634" t="str">
        <f t="shared" ref="BD248:BL248" si="930">IF(BD246="","",BD246*BD247)</f>
        <v/>
      </c>
      <c r="BE248" s="634" t="str">
        <f t="shared" si="930"/>
        <v/>
      </c>
      <c r="BF248" s="634" t="str">
        <f t="shared" si="930"/>
        <v/>
      </c>
      <c r="BG248" s="634" t="str">
        <f t="shared" si="930"/>
        <v/>
      </c>
      <c r="BH248" s="634" t="str">
        <f t="shared" si="930"/>
        <v/>
      </c>
      <c r="BI248" s="634" t="str">
        <f t="shared" si="930"/>
        <v/>
      </c>
      <c r="BJ248" s="634" t="str">
        <f t="shared" si="930"/>
        <v/>
      </c>
      <c r="BK248" s="634" t="str">
        <f t="shared" si="930"/>
        <v/>
      </c>
      <c r="BL248" s="634" t="str">
        <f t="shared" si="930"/>
        <v/>
      </c>
      <c r="BM248" s="634" t="str">
        <f t="shared" ref="BM248:BT248" si="931">IF(BM246="","",BM246*BM247)</f>
        <v/>
      </c>
      <c r="BN248" s="634" t="str">
        <f t="shared" si="931"/>
        <v/>
      </c>
      <c r="BO248" s="634" t="str">
        <f t="shared" si="931"/>
        <v/>
      </c>
      <c r="BP248" s="634" t="str">
        <f t="shared" si="931"/>
        <v/>
      </c>
      <c r="BQ248" s="634" t="str">
        <f t="shared" si="931"/>
        <v/>
      </c>
      <c r="BR248" s="634" t="str">
        <f t="shared" si="931"/>
        <v/>
      </c>
      <c r="BS248" s="634" t="str">
        <f t="shared" si="931"/>
        <v/>
      </c>
      <c r="BT248" s="634" t="str">
        <f t="shared" si="931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2"/>
        <v/>
      </c>
      <c r="CA248" s="602" t="str">
        <f t="shared" si="753"/>
        <v/>
      </c>
      <c r="CB248" s="602" t="str">
        <f t="shared" si="754"/>
        <v/>
      </c>
      <c r="CC248" s="692" t="str">
        <f t="shared" si="755"/>
        <v/>
      </c>
      <c r="CD248" s="1348" t="str">
        <f t="shared" si="921"/>
        <v/>
      </c>
      <c r="CE248" s="1349" t="str">
        <f t="shared" si="920"/>
        <v/>
      </c>
      <c r="CF248" s="1350" t="str">
        <f t="shared" si="920"/>
        <v/>
      </c>
      <c r="CG248" s="1350" t="str">
        <f t="shared" si="920"/>
        <v/>
      </c>
      <c r="CH248" s="1350" t="str">
        <f t="shared" si="920"/>
        <v/>
      </c>
      <c r="CI248" s="1350" t="str">
        <f t="shared" si="920"/>
        <v/>
      </c>
      <c r="CJ248" s="1350" t="str">
        <f t="shared" si="920"/>
        <v/>
      </c>
      <c r="CK248" s="1351" t="str">
        <f t="shared" si="920"/>
        <v/>
      </c>
      <c r="CL248" s="1351" t="str">
        <f t="shared" si="920"/>
        <v/>
      </c>
      <c r="CM248" s="1351" t="str">
        <f t="shared" si="920"/>
        <v/>
      </c>
      <c r="CN248" s="1350" t="str">
        <f t="shared" si="920"/>
        <v/>
      </c>
      <c r="CO248" s="1350" t="str">
        <f t="shared" si="920"/>
        <v/>
      </c>
      <c r="CP248" s="1350" t="str">
        <f t="shared" si="920"/>
        <v/>
      </c>
      <c r="CQ248" s="1350" t="str">
        <f t="shared" si="920"/>
        <v/>
      </c>
      <c r="CR248" s="1350" t="str">
        <f t="shared" si="920"/>
        <v/>
      </c>
      <c r="CS248" s="1349" t="str">
        <f t="shared" si="920"/>
        <v/>
      </c>
      <c r="CT248" s="1352" t="str">
        <f t="shared" si="920"/>
        <v/>
      </c>
      <c r="CU248" s="553" t="str">
        <f t="shared" si="788"/>
        <v/>
      </c>
      <c r="CV248" s="554" t="str">
        <f t="shared" si="789"/>
        <v/>
      </c>
      <c r="CW248" s="555" t="str">
        <f t="shared" si="790"/>
        <v/>
      </c>
      <c r="CX248" s="555" t="str">
        <f t="shared" si="791"/>
        <v/>
      </c>
      <c r="CY248" s="555" t="str">
        <f t="shared" si="792"/>
        <v/>
      </c>
      <c r="CZ248" s="555" t="str">
        <f t="shared" si="793"/>
        <v/>
      </c>
      <c r="DA248" s="555" t="str">
        <f t="shared" si="794"/>
        <v/>
      </c>
      <c r="DB248" s="556" t="str">
        <f t="shared" si="795"/>
        <v/>
      </c>
      <c r="DC248" s="556" t="str">
        <f t="shared" si="796"/>
        <v/>
      </c>
      <c r="DD248" s="556" t="str">
        <f t="shared" si="797"/>
        <v/>
      </c>
      <c r="DE248" s="555" t="str">
        <f t="shared" si="798"/>
        <v/>
      </c>
      <c r="DF248" s="555" t="str">
        <f t="shared" si="799"/>
        <v/>
      </c>
      <c r="DG248" s="555" t="str">
        <f t="shared" si="800"/>
        <v/>
      </c>
      <c r="DH248" s="555" t="str">
        <f t="shared" si="801"/>
        <v/>
      </c>
      <c r="DI248" s="555" t="str">
        <f t="shared" si="802"/>
        <v/>
      </c>
      <c r="DJ248" s="554" t="str">
        <f t="shared" si="803"/>
        <v/>
      </c>
      <c r="DK248" s="553" t="str">
        <f t="shared" si="804"/>
        <v/>
      </c>
      <c r="DL248" s="658">
        <f t="shared" si="805"/>
        <v>0</v>
      </c>
      <c r="DM248" s="106">
        <f t="shared" si="806"/>
        <v>0</v>
      </c>
      <c r="DN248" s="106">
        <f t="shared" si="807"/>
        <v>0</v>
      </c>
      <c r="DO248" s="106">
        <f t="shared" si="808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2"/>
        <v/>
      </c>
      <c r="CA249" s="602" t="str">
        <f t="shared" si="753"/>
        <v/>
      </c>
      <c r="CB249" s="602" t="str">
        <f t="shared" si="754"/>
        <v/>
      </c>
      <c r="CC249" s="692" t="str">
        <f t="shared" si="755"/>
        <v/>
      </c>
      <c r="CD249" s="1348" t="str">
        <f t="shared" si="921"/>
        <v/>
      </c>
      <c r="CE249" s="1349" t="str">
        <f t="shared" si="920"/>
        <v/>
      </c>
      <c r="CF249" s="1350" t="str">
        <f t="shared" si="920"/>
        <v/>
      </c>
      <c r="CG249" s="1350" t="str">
        <f t="shared" si="920"/>
        <v/>
      </c>
      <c r="CH249" s="1350" t="str">
        <f t="shared" si="920"/>
        <v/>
      </c>
      <c r="CI249" s="1350" t="str">
        <f t="shared" si="920"/>
        <v/>
      </c>
      <c r="CJ249" s="1350" t="str">
        <f t="shared" si="920"/>
        <v/>
      </c>
      <c r="CK249" s="1351" t="str">
        <f t="shared" si="920"/>
        <v/>
      </c>
      <c r="CL249" s="1351" t="str">
        <f t="shared" si="920"/>
        <v/>
      </c>
      <c r="CM249" s="1351" t="str">
        <f t="shared" si="920"/>
        <v/>
      </c>
      <c r="CN249" s="1350" t="str">
        <f t="shared" si="920"/>
        <v/>
      </c>
      <c r="CO249" s="1350" t="str">
        <f t="shared" si="920"/>
        <v/>
      </c>
      <c r="CP249" s="1350" t="str">
        <f t="shared" si="920"/>
        <v/>
      </c>
      <c r="CQ249" s="1350" t="str">
        <f t="shared" si="920"/>
        <v/>
      </c>
      <c r="CR249" s="1350" t="str">
        <f t="shared" si="920"/>
        <v/>
      </c>
      <c r="CS249" s="1349" t="str">
        <f t="shared" si="920"/>
        <v/>
      </c>
      <c r="CT249" s="1352" t="str">
        <f t="shared" si="920"/>
        <v/>
      </c>
      <c r="CU249" s="553" t="str">
        <f t="shared" si="788"/>
        <v/>
      </c>
      <c r="CV249" s="554" t="str">
        <f t="shared" si="789"/>
        <v/>
      </c>
      <c r="CW249" s="555" t="str">
        <f t="shared" si="790"/>
        <v/>
      </c>
      <c r="CX249" s="555" t="str">
        <f t="shared" si="791"/>
        <v/>
      </c>
      <c r="CY249" s="555" t="str">
        <f t="shared" si="792"/>
        <v/>
      </c>
      <c r="CZ249" s="555" t="str">
        <f t="shared" si="793"/>
        <v/>
      </c>
      <c r="DA249" s="555" t="str">
        <f t="shared" si="794"/>
        <v/>
      </c>
      <c r="DB249" s="556" t="str">
        <f t="shared" si="795"/>
        <v/>
      </c>
      <c r="DC249" s="556" t="str">
        <f t="shared" si="796"/>
        <v/>
      </c>
      <c r="DD249" s="556" t="str">
        <f t="shared" si="797"/>
        <v/>
      </c>
      <c r="DE249" s="555" t="str">
        <f t="shared" si="798"/>
        <v/>
      </c>
      <c r="DF249" s="555" t="str">
        <f t="shared" si="799"/>
        <v/>
      </c>
      <c r="DG249" s="555" t="str">
        <f t="shared" si="800"/>
        <v/>
      </c>
      <c r="DH249" s="555" t="str">
        <f t="shared" si="801"/>
        <v/>
      </c>
      <c r="DI249" s="555" t="str">
        <f t="shared" si="802"/>
        <v/>
      </c>
      <c r="DJ249" s="554" t="str">
        <f t="shared" si="803"/>
        <v/>
      </c>
      <c r="DK249" s="553" t="str">
        <f t="shared" si="804"/>
        <v/>
      </c>
      <c r="DL249" s="658">
        <f t="shared" si="805"/>
        <v>0</v>
      </c>
      <c r="DM249" s="106">
        <f t="shared" si="806"/>
        <v>0</v>
      </c>
      <c r="DN249" s="106">
        <f t="shared" si="807"/>
        <v>0</v>
      </c>
      <c r="DO249" s="106">
        <f t="shared" si="808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2">IF(B244="","",(B244-B246-B249)*B245/B$46/365/$G$1)</f>
        <v/>
      </c>
      <c r="C250" s="637" t="str">
        <f t="shared" si="932"/>
        <v/>
      </c>
      <c r="D250" s="637" t="str">
        <f t="shared" si="932"/>
        <v/>
      </c>
      <c r="E250" s="637" t="str">
        <f t="shared" si="932"/>
        <v/>
      </c>
      <c r="F250" s="637" t="str">
        <f t="shared" si="932"/>
        <v/>
      </c>
      <c r="G250" s="637" t="str">
        <f t="shared" si="932"/>
        <v/>
      </c>
      <c r="H250" s="637" t="str">
        <f t="shared" si="932"/>
        <v/>
      </c>
      <c r="I250" s="637" t="str">
        <f t="shared" si="932"/>
        <v/>
      </c>
      <c r="J250" s="637" t="str">
        <f t="shared" si="932"/>
        <v/>
      </c>
      <c r="K250" s="637" t="str">
        <f t="shared" si="932"/>
        <v/>
      </c>
      <c r="L250" s="637" t="str">
        <f t="shared" si="932"/>
        <v/>
      </c>
      <c r="M250" s="637" t="str">
        <f t="shared" si="932"/>
        <v/>
      </c>
      <c r="N250" s="637" t="str">
        <f t="shared" si="932"/>
        <v/>
      </c>
      <c r="O250" s="637" t="str">
        <f t="shared" si="932"/>
        <v/>
      </c>
      <c r="P250" s="637" t="str">
        <f t="shared" si="932"/>
        <v/>
      </c>
      <c r="Q250" s="637" t="str">
        <f t="shared" si="932"/>
        <v/>
      </c>
      <c r="R250" s="637" t="str">
        <f t="shared" si="932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3">IF(V244="","",(V244-V246-V249)*V245/V$46/365/$G$1)</f>
        <v/>
      </c>
      <c r="W250" s="637" t="str">
        <f t="shared" si="933"/>
        <v/>
      </c>
      <c r="X250" s="637" t="str">
        <f t="shared" si="933"/>
        <v/>
      </c>
      <c r="Y250" s="637" t="str">
        <f t="shared" si="933"/>
        <v/>
      </c>
      <c r="Z250" s="637" t="str">
        <f t="shared" si="933"/>
        <v/>
      </c>
      <c r="AA250" s="637" t="str">
        <f t="shared" si="933"/>
        <v/>
      </c>
      <c r="AB250" s="637" t="str">
        <f t="shared" si="933"/>
        <v/>
      </c>
      <c r="AC250" s="637" t="str">
        <f t="shared" si="933"/>
        <v/>
      </c>
      <c r="AD250" s="637" t="str">
        <f t="shared" si="933"/>
        <v/>
      </c>
      <c r="AE250" s="637" t="str">
        <f t="shared" si="933"/>
        <v/>
      </c>
      <c r="AF250" s="637" t="str">
        <f t="shared" si="933"/>
        <v/>
      </c>
      <c r="AG250" s="637" t="str">
        <f t="shared" si="933"/>
        <v/>
      </c>
      <c r="AH250" s="637" t="str">
        <f t="shared" si="933"/>
        <v/>
      </c>
      <c r="AI250" s="637" t="str">
        <f t="shared" si="933"/>
        <v/>
      </c>
      <c r="AJ250" s="637" t="str">
        <f t="shared" si="933"/>
        <v/>
      </c>
      <c r="AK250" s="657"/>
      <c r="AL250" s="637" t="str">
        <f t="shared" ref="AL250:AT250" si="934">IF(AL244="","",(AL244-AL246-AL249)*AL245/AL$46/365/$G$1)</f>
        <v/>
      </c>
      <c r="AM250" s="637" t="str">
        <f t="shared" si="934"/>
        <v/>
      </c>
      <c r="AN250" s="637" t="str">
        <f t="shared" si="934"/>
        <v/>
      </c>
      <c r="AO250" s="637" t="str">
        <f t="shared" si="934"/>
        <v/>
      </c>
      <c r="AP250" s="637" t="str">
        <f t="shared" si="934"/>
        <v/>
      </c>
      <c r="AQ250" s="637" t="str">
        <f t="shared" si="934"/>
        <v/>
      </c>
      <c r="AR250" s="637" t="str">
        <f t="shared" si="934"/>
        <v/>
      </c>
      <c r="AS250" s="637" t="str">
        <f t="shared" si="934"/>
        <v/>
      </c>
      <c r="AT250" s="637" t="str">
        <f t="shared" si="934"/>
        <v/>
      </c>
      <c r="AU250" s="637" t="str">
        <f t="shared" ref="AU250:BB250" si="935">IF(AU244="","",(AU244-AU246-AU249)*AU245/AU$46/365/$G$1)</f>
        <v/>
      </c>
      <c r="AV250" s="637" t="str">
        <f t="shared" si="935"/>
        <v/>
      </c>
      <c r="AW250" s="637" t="str">
        <f t="shared" si="935"/>
        <v/>
      </c>
      <c r="AX250" s="637" t="str">
        <f t="shared" si="935"/>
        <v/>
      </c>
      <c r="AY250" s="637" t="str">
        <f t="shared" si="935"/>
        <v/>
      </c>
      <c r="AZ250" s="637" t="str">
        <f t="shared" si="935"/>
        <v/>
      </c>
      <c r="BA250" s="637" t="str">
        <f t="shared" si="935"/>
        <v/>
      </c>
      <c r="BB250" s="637" t="str">
        <f t="shared" si="935"/>
        <v/>
      </c>
      <c r="BC250" s="657"/>
      <c r="BD250" s="637" t="str">
        <f t="shared" ref="BD250:BL250" si="936">IF(BD244="","",(BD244-BD246-BD249)*BD245/BD$46/365/$G$1)</f>
        <v/>
      </c>
      <c r="BE250" s="637" t="str">
        <f t="shared" si="936"/>
        <v/>
      </c>
      <c r="BF250" s="637" t="str">
        <f t="shared" si="936"/>
        <v/>
      </c>
      <c r="BG250" s="637" t="str">
        <f t="shared" si="936"/>
        <v/>
      </c>
      <c r="BH250" s="637" t="str">
        <f t="shared" si="936"/>
        <v/>
      </c>
      <c r="BI250" s="637" t="str">
        <f t="shared" si="936"/>
        <v/>
      </c>
      <c r="BJ250" s="637" t="str">
        <f t="shared" si="936"/>
        <v/>
      </c>
      <c r="BK250" s="637" t="str">
        <f t="shared" si="936"/>
        <v/>
      </c>
      <c r="BL250" s="637" t="str">
        <f t="shared" si="936"/>
        <v/>
      </c>
      <c r="BM250" s="637" t="str">
        <f t="shared" ref="BM250:BT250" si="937">IF(BM244="","",(BM244-BM246-BM249)*BM245/BM$46/365/$G$1)</f>
        <v/>
      </c>
      <c r="BN250" s="637" t="str">
        <f t="shared" si="937"/>
        <v/>
      </c>
      <c r="BO250" s="637" t="str">
        <f t="shared" si="937"/>
        <v/>
      </c>
      <c r="BP250" s="637" t="str">
        <f t="shared" si="937"/>
        <v/>
      </c>
      <c r="BQ250" s="637" t="str">
        <f t="shared" si="937"/>
        <v/>
      </c>
      <c r="BR250" s="637" t="str">
        <f t="shared" si="937"/>
        <v/>
      </c>
      <c r="BS250" s="637" t="str">
        <f t="shared" si="937"/>
        <v/>
      </c>
      <c r="BT250" s="637" t="str">
        <f t="shared" si="937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2"/>
        <v/>
      </c>
      <c r="CA250" s="627" t="str">
        <f t="shared" si="753"/>
        <v/>
      </c>
      <c r="CB250" s="627" t="str">
        <f t="shared" si="754"/>
        <v/>
      </c>
      <c r="CC250" s="695" t="str">
        <f t="shared" si="755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8"/>
        <v/>
      </c>
      <c r="CG250" s="1355" t="str">
        <f t="shared" si="938"/>
        <v/>
      </c>
      <c r="CH250" s="1355" t="str">
        <f t="shared" si="938"/>
        <v/>
      </c>
      <c r="CI250" s="1355" t="str">
        <f t="shared" si="938"/>
        <v/>
      </c>
      <c r="CJ250" s="1355" t="str">
        <f t="shared" si="938"/>
        <v/>
      </c>
      <c r="CK250" s="1356" t="str">
        <f t="shared" si="938"/>
        <v/>
      </c>
      <c r="CL250" s="1356" t="str">
        <f t="shared" si="938"/>
        <v/>
      </c>
      <c r="CM250" s="1356" t="str">
        <f t="shared" si="938"/>
        <v/>
      </c>
      <c r="CN250" s="1355" t="str">
        <f t="shared" si="938"/>
        <v/>
      </c>
      <c r="CO250" s="1355" t="str">
        <f t="shared" si="938"/>
        <v/>
      </c>
      <c r="CP250" s="1355" t="str">
        <f t="shared" si="938"/>
        <v/>
      </c>
      <c r="CQ250" s="1355" t="str">
        <f t="shared" si="938"/>
        <v/>
      </c>
      <c r="CR250" s="1355" t="str">
        <f t="shared" si="938"/>
        <v/>
      </c>
      <c r="CS250" s="1354" t="str">
        <f t="shared" si="938"/>
        <v/>
      </c>
      <c r="CT250" s="1357" t="str">
        <f t="shared" si="938"/>
        <v/>
      </c>
      <c r="CU250" s="541" t="str">
        <f t="shared" si="788"/>
        <v/>
      </c>
      <c r="CV250" s="542" t="str">
        <f t="shared" si="789"/>
        <v/>
      </c>
      <c r="CW250" s="543" t="str">
        <f t="shared" si="790"/>
        <v/>
      </c>
      <c r="CX250" s="543" t="str">
        <f t="shared" si="791"/>
        <v/>
      </c>
      <c r="CY250" s="543" t="str">
        <f t="shared" si="792"/>
        <v/>
      </c>
      <c r="CZ250" s="543" t="str">
        <f t="shared" si="793"/>
        <v/>
      </c>
      <c r="DA250" s="543" t="str">
        <f t="shared" si="794"/>
        <v/>
      </c>
      <c r="DB250" s="544" t="str">
        <f t="shared" si="795"/>
        <v/>
      </c>
      <c r="DC250" s="544" t="str">
        <f t="shared" si="796"/>
        <v/>
      </c>
      <c r="DD250" s="544" t="str">
        <f t="shared" si="797"/>
        <v/>
      </c>
      <c r="DE250" s="543" t="str">
        <f t="shared" si="798"/>
        <v/>
      </c>
      <c r="DF250" s="543" t="str">
        <f t="shared" si="799"/>
        <v/>
      </c>
      <c r="DG250" s="543" t="str">
        <f t="shared" si="800"/>
        <v/>
      </c>
      <c r="DH250" s="543" t="str">
        <f t="shared" si="801"/>
        <v/>
      </c>
      <c r="DI250" s="543" t="str">
        <f t="shared" si="802"/>
        <v/>
      </c>
      <c r="DJ250" s="542" t="str">
        <f t="shared" si="803"/>
        <v/>
      </c>
      <c r="DK250" s="541" t="str">
        <f t="shared" si="804"/>
        <v/>
      </c>
      <c r="DL250" s="658">
        <f t="shared" si="805"/>
        <v>0</v>
      </c>
      <c r="DM250" s="106">
        <f t="shared" si="806"/>
        <v>0</v>
      </c>
      <c r="DN250" s="106">
        <f t="shared" si="807"/>
        <v>0</v>
      </c>
      <c r="DO250" s="106">
        <f t="shared" si="808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2"/>
        <v/>
      </c>
      <c r="CA251" s="602" t="str">
        <f t="shared" si="753"/>
        <v/>
      </c>
      <c r="CB251" s="602" t="str">
        <f t="shared" si="754"/>
        <v/>
      </c>
      <c r="CC251" s="692" t="str">
        <f t="shared" si="755"/>
        <v/>
      </c>
      <c r="CD251" s="1348" t="str">
        <f t="shared" ref="CD251:CD256" si="93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8"/>
        <v/>
      </c>
      <c r="CF251" s="1350" t="str">
        <f t="shared" si="938"/>
        <v/>
      </c>
      <c r="CG251" s="1350" t="str">
        <f t="shared" si="938"/>
        <v/>
      </c>
      <c r="CH251" s="1350" t="str">
        <f t="shared" si="938"/>
        <v/>
      </c>
      <c r="CI251" s="1350" t="str">
        <f t="shared" si="938"/>
        <v/>
      </c>
      <c r="CJ251" s="1350" t="str">
        <f t="shared" si="938"/>
        <v/>
      </c>
      <c r="CK251" s="1351" t="str">
        <f t="shared" si="938"/>
        <v/>
      </c>
      <c r="CL251" s="1351" t="str">
        <f t="shared" si="938"/>
        <v/>
      </c>
      <c r="CM251" s="1351" t="str">
        <f t="shared" si="938"/>
        <v/>
      </c>
      <c r="CN251" s="1350" t="str">
        <f t="shared" si="938"/>
        <v/>
      </c>
      <c r="CO251" s="1350" t="str">
        <f t="shared" si="938"/>
        <v/>
      </c>
      <c r="CP251" s="1350" t="str">
        <f t="shared" si="938"/>
        <v/>
      </c>
      <c r="CQ251" s="1350" t="str">
        <f t="shared" si="938"/>
        <v/>
      </c>
      <c r="CR251" s="1350" t="str">
        <f t="shared" si="938"/>
        <v/>
      </c>
      <c r="CS251" s="1349" t="str">
        <f t="shared" si="938"/>
        <v/>
      </c>
      <c r="CT251" s="1352" t="str">
        <f t="shared" si="938"/>
        <v/>
      </c>
      <c r="CU251" s="553" t="str">
        <f t="shared" si="788"/>
        <v/>
      </c>
      <c r="CV251" s="554" t="str">
        <f t="shared" si="789"/>
        <v/>
      </c>
      <c r="CW251" s="555" t="str">
        <f t="shared" si="790"/>
        <v/>
      </c>
      <c r="CX251" s="555" t="str">
        <f t="shared" si="791"/>
        <v/>
      </c>
      <c r="CY251" s="555" t="str">
        <f t="shared" si="792"/>
        <v/>
      </c>
      <c r="CZ251" s="555" t="str">
        <f t="shared" si="793"/>
        <v/>
      </c>
      <c r="DA251" s="555" t="str">
        <f t="shared" si="794"/>
        <v/>
      </c>
      <c r="DB251" s="556" t="str">
        <f t="shared" si="795"/>
        <v/>
      </c>
      <c r="DC251" s="556" t="str">
        <f t="shared" si="796"/>
        <v/>
      </c>
      <c r="DD251" s="556" t="str">
        <f t="shared" si="797"/>
        <v/>
      </c>
      <c r="DE251" s="555" t="str">
        <f t="shared" si="798"/>
        <v/>
      </c>
      <c r="DF251" s="555" t="str">
        <f t="shared" si="799"/>
        <v/>
      </c>
      <c r="DG251" s="555" t="str">
        <f t="shared" si="800"/>
        <v/>
      </c>
      <c r="DH251" s="555" t="str">
        <f t="shared" si="801"/>
        <v/>
      </c>
      <c r="DI251" s="555" t="str">
        <f t="shared" si="802"/>
        <v/>
      </c>
      <c r="DJ251" s="554" t="str">
        <f t="shared" si="803"/>
        <v/>
      </c>
      <c r="DK251" s="553" t="str">
        <f t="shared" si="804"/>
        <v/>
      </c>
      <c r="DL251" s="658">
        <f t="shared" si="805"/>
        <v>0</v>
      </c>
      <c r="DM251" s="106">
        <f t="shared" si="806"/>
        <v>0</v>
      </c>
      <c r="DN251" s="106">
        <f t="shared" si="807"/>
        <v>0</v>
      </c>
      <c r="DO251" s="106">
        <f t="shared" si="808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40">3450*$K$1</f>
        <v>3450</v>
      </c>
      <c r="C252" s="706">
        <f t="shared" si="940"/>
        <v>3450</v>
      </c>
      <c r="D252" s="706">
        <f t="shared" si="940"/>
        <v>3450</v>
      </c>
      <c r="E252" s="706">
        <f t="shared" si="940"/>
        <v>3450</v>
      </c>
      <c r="F252" s="706">
        <f t="shared" si="940"/>
        <v>3450</v>
      </c>
      <c r="G252" s="706">
        <f t="shared" si="940"/>
        <v>3450</v>
      </c>
      <c r="H252" s="706">
        <f t="shared" si="940"/>
        <v>3450</v>
      </c>
      <c r="I252" s="706">
        <f t="shared" si="940"/>
        <v>3450</v>
      </c>
      <c r="J252" s="706">
        <f t="shared" si="940"/>
        <v>3450</v>
      </c>
      <c r="K252" s="706">
        <f t="shared" si="940"/>
        <v>3450</v>
      </c>
      <c r="L252" s="706">
        <f t="shared" si="940"/>
        <v>3450</v>
      </c>
      <c r="M252" s="706">
        <f t="shared" si="940"/>
        <v>3450</v>
      </c>
      <c r="N252" s="706">
        <f t="shared" si="940"/>
        <v>3450</v>
      </c>
      <c r="O252" s="706">
        <f t="shared" si="940"/>
        <v>3450</v>
      </c>
      <c r="P252" s="706">
        <f t="shared" si="940"/>
        <v>3450</v>
      </c>
      <c r="Q252" s="706">
        <f t="shared" si="940"/>
        <v>3450</v>
      </c>
      <c r="R252" s="706">
        <f t="shared" si="940"/>
        <v>3450</v>
      </c>
      <c r="S252" s="714"/>
      <c r="T252" s="706">
        <f t="shared" ref="T252:AJ252" si="941">3450*$K$1</f>
        <v>3450</v>
      </c>
      <c r="U252" s="706">
        <f t="shared" si="941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41"/>
        <v>3450</v>
      </c>
      <c r="AA252" s="706">
        <f t="shared" si="941"/>
        <v>3450</v>
      </c>
      <c r="AB252" s="706">
        <f t="shared" si="941"/>
        <v>3450</v>
      </c>
      <c r="AC252" s="706">
        <f t="shared" si="941"/>
        <v>3450</v>
      </c>
      <c r="AD252" s="706">
        <f t="shared" si="941"/>
        <v>3450</v>
      </c>
      <c r="AE252" s="706">
        <f t="shared" si="941"/>
        <v>3450</v>
      </c>
      <c r="AF252" s="706">
        <f t="shared" si="941"/>
        <v>3450</v>
      </c>
      <c r="AG252" s="706">
        <f t="shared" si="941"/>
        <v>3450</v>
      </c>
      <c r="AH252" s="706">
        <f t="shared" si="941"/>
        <v>3450</v>
      </c>
      <c r="AI252" s="706">
        <f t="shared" si="941"/>
        <v>3450</v>
      </c>
      <c r="AJ252" s="706">
        <f t="shared" si="941"/>
        <v>3450</v>
      </c>
      <c r="AK252" s="714"/>
      <c r="AL252" s="706">
        <f t="shared" ref="AL252:BB252" si="942">3450*$K$1</f>
        <v>3450</v>
      </c>
      <c r="AM252" s="706">
        <f t="shared" si="942"/>
        <v>3450</v>
      </c>
      <c r="AN252" s="706">
        <f t="shared" si="942"/>
        <v>3450</v>
      </c>
      <c r="AO252" s="706">
        <f t="shared" si="942"/>
        <v>3450</v>
      </c>
      <c r="AP252" s="706">
        <f t="shared" si="942"/>
        <v>3450</v>
      </c>
      <c r="AQ252" s="706">
        <f t="shared" si="942"/>
        <v>3450</v>
      </c>
      <c r="AR252" s="706">
        <f t="shared" si="942"/>
        <v>3450</v>
      </c>
      <c r="AS252" s="706">
        <f t="shared" si="942"/>
        <v>3450</v>
      </c>
      <c r="AT252" s="706">
        <f t="shared" si="942"/>
        <v>3450</v>
      </c>
      <c r="AU252" s="706">
        <f t="shared" si="942"/>
        <v>3450</v>
      </c>
      <c r="AV252" s="706">
        <f t="shared" si="942"/>
        <v>3450</v>
      </c>
      <c r="AW252" s="706">
        <f t="shared" si="942"/>
        <v>3450</v>
      </c>
      <c r="AX252" s="706">
        <f t="shared" si="942"/>
        <v>3450</v>
      </c>
      <c r="AY252" s="706">
        <f t="shared" si="942"/>
        <v>3450</v>
      </c>
      <c r="AZ252" s="706">
        <f t="shared" si="942"/>
        <v>3450</v>
      </c>
      <c r="BA252" s="706">
        <f t="shared" si="942"/>
        <v>3450</v>
      </c>
      <c r="BB252" s="706">
        <f t="shared" si="942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3">3450*$K$1</f>
        <v>3450</v>
      </c>
      <c r="BG252" s="706">
        <f t="shared" si="943"/>
        <v>3450</v>
      </c>
      <c r="BH252" s="706">
        <f t="shared" si="943"/>
        <v>3450</v>
      </c>
      <c r="BI252" s="706">
        <f t="shared" si="943"/>
        <v>3450</v>
      </c>
      <c r="BJ252" s="706">
        <f t="shared" si="943"/>
        <v>3450</v>
      </c>
      <c r="BK252" s="706">
        <f t="shared" si="943"/>
        <v>3450</v>
      </c>
      <c r="BL252" s="706">
        <f t="shared" si="943"/>
        <v>3450</v>
      </c>
      <c r="BM252" s="706">
        <f t="shared" si="943"/>
        <v>3450</v>
      </c>
      <c r="BN252" s="706">
        <f t="shared" si="943"/>
        <v>3450</v>
      </c>
      <c r="BO252" s="706">
        <f t="shared" si="943"/>
        <v>3450</v>
      </c>
      <c r="BP252" s="706">
        <f t="shared" si="943"/>
        <v>3450</v>
      </c>
      <c r="BQ252" s="706">
        <f t="shared" si="943"/>
        <v>3450</v>
      </c>
      <c r="BR252" s="706">
        <f t="shared" si="943"/>
        <v>3450</v>
      </c>
      <c r="BS252" s="706">
        <f t="shared" si="943"/>
        <v>3450</v>
      </c>
      <c r="BT252" s="706">
        <f t="shared" si="943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2"/>
        <v>3450</v>
      </c>
      <c r="CA252" s="602">
        <f t="shared" si="753"/>
        <v>3450</v>
      </c>
      <c r="CB252" s="602">
        <f t="shared" si="754"/>
        <v>3450</v>
      </c>
      <c r="CC252" s="692">
        <f t="shared" si="755"/>
        <v>3450</v>
      </c>
      <c r="CD252" s="1348">
        <f t="shared" si="939"/>
        <v>3450</v>
      </c>
      <c r="CE252" s="1349">
        <f t="shared" si="938"/>
        <v>3450</v>
      </c>
      <c r="CF252" s="1350">
        <f t="shared" si="938"/>
        <v>3450</v>
      </c>
      <c r="CG252" s="1350">
        <f t="shared" si="938"/>
        <v>3450</v>
      </c>
      <c r="CH252" s="1350">
        <f t="shared" si="938"/>
        <v>3450</v>
      </c>
      <c r="CI252" s="1350">
        <f t="shared" si="938"/>
        <v>3450</v>
      </c>
      <c r="CJ252" s="1350">
        <f t="shared" si="938"/>
        <v>3450</v>
      </c>
      <c r="CK252" s="1351">
        <f t="shared" si="938"/>
        <v>3450</v>
      </c>
      <c r="CL252" s="1351">
        <f t="shared" si="938"/>
        <v>3450</v>
      </c>
      <c r="CM252" s="1351">
        <f t="shared" si="938"/>
        <v>3450</v>
      </c>
      <c r="CN252" s="1350">
        <f t="shared" si="938"/>
        <v>3450</v>
      </c>
      <c r="CO252" s="1350">
        <f t="shared" si="938"/>
        <v>3450</v>
      </c>
      <c r="CP252" s="1350">
        <f t="shared" si="938"/>
        <v>3450</v>
      </c>
      <c r="CQ252" s="1350">
        <f t="shared" si="938"/>
        <v>3450</v>
      </c>
      <c r="CR252" s="1350">
        <f t="shared" si="938"/>
        <v>3450</v>
      </c>
      <c r="CS252" s="1349">
        <f t="shared" si="938"/>
        <v>3450</v>
      </c>
      <c r="CT252" s="1352">
        <f t="shared" si="938"/>
        <v>3450</v>
      </c>
      <c r="CU252" s="553">
        <f t="shared" si="788"/>
        <v>3450</v>
      </c>
      <c r="CV252" s="554">
        <f t="shared" si="789"/>
        <v>3450</v>
      </c>
      <c r="CW252" s="555">
        <f t="shared" si="790"/>
        <v>3450</v>
      </c>
      <c r="CX252" s="555">
        <f t="shared" si="791"/>
        <v>3450</v>
      </c>
      <c r="CY252" s="555">
        <f t="shared" si="792"/>
        <v>3450</v>
      </c>
      <c r="CZ252" s="555">
        <f t="shared" si="793"/>
        <v>3450</v>
      </c>
      <c r="DA252" s="555">
        <f t="shared" si="794"/>
        <v>3450</v>
      </c>
      <c r="DB252" s="556">
        <f t="shared" si="795"/>
        <v>3450</v>
      </c>
      <c r="DC252" s="556">
        <f t="shared" si="796"/>
        <v>3450</v>
      </c>
      <c r="DD252" s="556">
        <f t="shared" si="797"/>
        <v>3450</v>
      </c>
      <c r="DE252" s="555">
        <f t="shared" si="798"/>
        <v>3450</v>
      </c>
      <c r="DF252" s="555">
        <f t="shared" si="799"/>
        <v>3450</v>
      </c>
      <c r="DG252" s="555">
        <f t="shared" si="800"/>
        <v>3450</v>
      </c>
      <c r="DH252" s="555">
        <f t="shared" si="801"/>
        <v>3450</v>
      </c>
      <c r="DI252" s="555">
        <f t="shared" si="802"/>
        <v>3450</v>
      </c>
      <c r="DJ252" s="554">
        <f t="shared" si="803"/>
        <v>3450</v>
      </c>
      <c r="DK252" s="553">
        <f t="shared" si="804"/>
        <v>3450</v>
      </c>
      <c r="DL252" s="658">
        <f t="shared" si="805"/>
        <v>17</v>
      </c>
      <c r="DM252" s="106">
        <f t="shared" si="806"/>
        <v>17</v>
      </c>
      <c r="DN252" s="106">
        <f t="shared" si="807"/>
        <v>17</v>
      </c>
      <c r="DO252" s="106">
        <f t="shared" si="808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2"/>
        <v/>
      </c>
      <c r="CA253" s="602" t="str">
        <f t="shared" si="753"/>
        <v/>
      </c>
      <c r="CB253" s="602" t="str">
        <f t="shared" si="754"/>
        <v/>
      </c>
      <c r="CC253" s="692" t="str">
        <f t="shared" si="755"/>
        <v/>
      </c>
      <c r="CD253" s="1348" t="str">
        <f t="shared" si="939"/>
        <v/>
      </c>
      <c r="CE253" s="1349" t="str">
        <f t="shared" si="938"/>
        <v/>
      </c>
      <c r="CF253" s="1350" t="str">
        <f t="shared" si="938"/>
        <v/>
      </c>
      <c r="CG253" s="1350" t="str">
        <f t="shared" si="938"/>
        <v/>
      </c>
      <c r="CH253" s="1350" t="str">
        <f t="shared" si="938"/>
        <v/>
      </c>
      <c r="CI253" s="1350" t="str">
        <f t="shared" si="938"/>
        <v/>
      </c>
      <c r="CJ253" s="1350" t="str">
        <f t="shared" si="938"/>
        <v/>
      </c>
      <c r="CK253" s="1351" t="str">
        <f t="shared" si="938"/>
        <v/>
      </c>
      <c r="CL253" s="1351" t="str">
        <f t="shared" si="938"/>
        <v/>
      </c>
      <c r="CM253" s="1351" t="str">
        <f t="shared" si="938"/>
        <v/>
      </c>
      <c r="CN253" s="1350" t="str">
        <f t="shared" si="938"/>
        <v/>
      </c>
      <c r="CO253" s="1350" t="str">
        <f t="shared" si="938"/>
        <v/>
      </c>
      <c r="CP253" s="1350" t="str">
        <f t="shared" si="938"/>
        <v/>
      </c>
      <c r="CQ253" s="1350" t="str">
        <f t="shared" si="938"/>
        <v/>
      </c>
      <c r="CR253" s="1350" t="str">
        <f t="shared" si="938"/>
        <v/>
      </c>
      <c r="CS253" s="1349" t="str">
        <f t="shared" si="938"/>
        <v/>
      </c>
      <c r="CT253" s="1352" t="str">
        <f t="shared" si="938"/>
        <v/>
      </c>
      <c r="CU253" s="553" t="str">
        <f t="shared" si="788"/>
        <v/>
      </c>
      <c r="CV253" s="554" t="str">
        <f t="shared" si="789"/>
        <v/>
      </c>
      <c r="CW253" s="555" t="str">
        <f t="shared" si="790"/>
        <v/>
      </c>
      <c r="CX253" s="555" t="str">
        <f t="shared" si="791"/>
        <v/>
      </c>
      <c r="CY253" s="555" t="str">
        <f t="shared" si="792"/>
        <v/>
      </c>
      <c r="CZ253" s="555" t="str">
        <f t="shared" si="793"/>
        <v/>
      </c>
      <c r="DA253" s="555" t="str">
        <f t="shared" si="794"/>
        <v/>
      </c>
      <c r="DB253" s="556" t="str">
        <f t="shared" si="795"/>
        <v/>
      </c>
      <c r="DC253" s="556" t="str">
        <f t="shared" si="796"/>
        <v/>
      </c>
      <c r="DD253" s="556" t="str">
        <f t="shared" si="797"/>
        <v/>
      </c>
      <c r="DE253" s="555" t="str">
        <f t="shared" si="798"/>
        <v/>
      </c>
      <c r="DF253" s="555" t="str">
        <f t="shared" si="799"/>
        <v/>
      </c>
      <c r="DG253" s="555" t="str">
        <f t="shared" si="800"/>
        <v/>
      </c>
      <c r="DH253" s="555" t="str">
        <f t="shared" si="801"/>
        <v/>
      </c>
      <c r="DI253" s="555" t="str">
        <f t="shared" si="802"/>
        <v/>
      </c>
      <c r="DJ253" s="554" t="str">
        <f t="shared" si="803"/>
        <v/>
      </c>
      <c r="DK253" s="553" t="str">
        <f t="shared" si="804"/>
        <v/>
      </c>
      <c r="DL253" s="658">
        <f t="shared" si="805"/>
        <v>0</v>
      </c>
      <c r="DM253" s="106">
        <f t="shared" si="806"/>
        <v>0</v>
      </c>
      <c r="DN253" s="106">
        <f t="shared" si="807"/>
        <v>0</v>
      </c>
      <c r="DO253" s="106">
        <f t="shared" si="808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2"/>
        <v/>
      </c>
      <c r="CA254" s="602" t="str">
        <f t="shared" si="753"/>
        <v/>
      </c>
      <c r="CB254" s="602" t="str">
        <f t="shared" si="754"/>
        <v/>
      </c>
      <c r="CC254" s="692" t="str">
        <f t="shared" si="755"/>
        <v/>
      </c>
      <c r="CD254" s="1348" t="str">
        <f t="shared" si="939"/>
        <v/>
      </c>
      <c r="CE254" s="1349" t="str">
        <f t="shared" si="938"/>
        <v/>
      </c>
      <c r="CF254" s="1350" t="str">
        <f t="shared" si="938"/>
        <v/>
      </c>
      <c r="CG254" s="1350" t="str">
        <f t="shared" si="938"/>
        <v/>
      </c>
      <c r="CH254" s="1350" t="str">
        <f t="shared" si="938"/>
        <v/>
      </c>
      <c r="CI254" s="1350" t="str">
        <f t="shared" si="938"/>
        <v/>
      </c>
      <c r="CJ254" s="1350" t="str">
        <f t="shared" si="938"/>
        <v/>
      </c>
      <c r="CK254" s="1351" t="str">
        <f t="shared" si="938"/>
        <v/>
      </c>
      <c r="CL254" s="1351" t="str">
        <f t="shared" si="938"/>
        <v/>
      </c>
      <c r="CM254" s="1351" t="str">
        <f t="shared" si="938"/>
        <v/>
      </c>
      <c r="CN254" s="1350" t="str">
        <f t="shared" si="938"/>
        <v/>
      </c>
      <c r="CO254" s="1350" t="str">
        <f t="shared" si="938"/>
        <v/>
      </c>
      <c r="CP254" s="1350" t="str">
        <f t="shared" si="938"/>
        <v/>
      </c>
      <c r="CQ254" s="1350" t="str">
        <f t="shared" si="938"/>
        <v/>
      </c>
      <c r="CR254" s="1350" t="str">
        <f t="shared" si="938"/>
        <v/>
      </c>
      <c r="CS254" s="1349" t="str">
        <f t="shared" si="938"/>
        <v/>
      </c>
      <c r="CT254" s="1352" t="str">
        <f t="shared" si="938"/>
        <v/>
      </c>
      <c r="CU254" s="553" t="str">
        <f t="shared" si="788"/>
        <v/>
      </c>
      <c r="CV254" s="554" t="str">
        <f t="shared" si="789"/>
        <v/>
      </c>
      <c r="CW254" s="555" t="str">
        <f t="shared" si="790"/>
        <v/>
      </c>
      <c r="CX254" s="555" t="str">
        <f t="shared" si="791"/>
        <v/>
      </c>
      <c r="CY254" s="555" t="str">
        <f t="shared" si="792"/>
        <v/>
      </c>
      <c r="CZ254" s="555" t="str">
        <f t="shared" si="793"/>
        <v/>
      </c>
      <c r="DA254" s="555" t="str">
        <f t="shared" si="794"/>
        <v/>
      </c>
      <c r="DB254" s="556" t="str">
        <f t="shared" si="795"/>
        <v/>
      </c>
      <c r="DC254" s="556" t="str">
        <f t="shared" si="796"/>
        <v/>
      </c>
      <c r="DD254" s="556" t="str">
        <f t="shared" si="797"/>
        <v/>
      </c>
      <c r="DE254" s="555" t="str">
        <f t="shared" si="798"/>
        <v/>
      </c>
      <c r="DF254" s="555" t="str">
        <f t="shared" si="799"/>
        <v/>
      </c>
      <c r="DG254" s="555" t="str">
        <f t="shared" si="800"/>
        <v/>
      </c>
      <c r="DH254" s="555" t="str">
        <f t="shared" si="801"/>
        <v/>
      </c>
      <c r="DI254" s="555" t="str">
        <f t="shared" si="802"/>
        <v/>
      </c>
      <c r="DJ254" s="554" t="str">
        <f t="shared" si="803"/>
        <v/>
      </c>
      <c r="DK254" s="553" t="str">
        <f t="shared" si="804"/>
        <v/>
      </c>
      <c r="DL254" s="658">
        <f t="shared" si="805"/>
        <v>0</v>
      </c>
      <c r="DM254" s="106">
        <f t="shared" si="806"/>
        <v>0</v>
      </c>
      <c r="DN254" s="106">
        <f t="shared" si="807"/>
        <v>0</v>
      </c>
      <c r="DO254" s="106">
        <f t="shared" si="808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4">IF(B253="","",B253*B254)</f>
        <v/>
      </c>
      <c r="C255" s="634" t="str">
        <f t="shared" si="944"/>
        <v/>
      </c>
      <c r="D255" s="634" t="str">
        <f t="shared" si="944"/>
        <v/>
      </c>
      <c r="E255" s="634" t="str">
        <f t="shared" si="944"/>
        <v/>
      </c>
      <c r="F255" s="634" t="str">
        <f t="shared" si="944"/>
        <v/>
      </c>
      <c r="G255" s="634" t="str">
        <f t="shared" si="944"/>
        <v/>
      </c>
      <c r="H255" s="634" t="str">
        <f t="shared" si="944"/>
        <v/>
      </c>
      <c r="I255" s="634" t="str">
        <f t="shared" si="944"/>
        <v/>
      </c>
      <c r="J255" s="634" t="str">
        <f t="shared" si="944"/>
        <v/>
      </c>
      <c r="K255" s="634" t="str">
        <f t="shared" si="944"/>
        <v/>
      </c>
      <c r="L255" s="634" t="str">
        <f t="shared" si="944"/>
        <v/>
      </c>
      <c r="M255" s="634" t="str">
        <f t="shared" si="944"/>
        <v/>
      </c>
      <c r="N255" s="634" t="str">
        <f t="shared" si="944"/>
        <v/>
      </c>
      <c r="O255" s="634" t="str">
        <f t="shared" si="944"/>
        <v/>
      </c>
      <c r="P255" s="634" t="str">
        <f t="shared" si="944"/>
        <v/>
      </c>
      <c r="Q255" s="634" t="str">
        <f t="shared" si="944"/>
        <v/>
      </c>
      <c r="R255" s="634" t="str">
        <f t="shared" si="944"/>
        <v/>
      </c>
      <c r="S255" s="667"/>
      <c r="T255" s="634" t="str">
        <f t="shared" ref="T255:AD255" si="945">IF(T253="","",T253*T254)</f>
        <v/>
      </c>
      <c r="U255" s="634" t="str">
        <f t="shared" si="945"/>
        <v/>
      </c>
      <c r="V255" s="634" t="str">
        <f t="shared" si="945"/>
        <v/>
      </c>
      <c r="W255" s="634" t="str">
        <f t="shared" si="945"/>
        <v/>
      </c>
      <c r="X255" s="634" t="str">
        <f t="shared" si="945"/>
        <v/>
      </c>
      <c r="Y255" s="634" t="str">
        <f t="shared" si="945"/>
        <v/>
      </c>
      <c r="Z255" s="634" t="str">
        <f t="shared" si="945"/>
        <v/>
      </c>
      <c r="AA255" s="634" t="str">
        <f t="shared" si="945"/>
        <v/>
      </c>
      <c r="AB255" s="634" t="str">
        <f t="shared" si="945"/>
        <v/>
      </c>
      <c r="AC255" s="634" t="str">
        <f t="shared" si="945"/>
        <v/>
      </c>
      <c r="AD255" s="634" t="str">
        <f t="shared" si="945"/>
        <v/>
      </c>
      <c r="AE255" s="634" t="str">
        <f t="shared" ref="AE255:AJ255" si="946">IF(AE253="","",AE253*AE254)</f>
        <v/>
      </c>
      <c r="AF255" s="634" t="str">
        <f t="shared" si="946"/>
        <v/>
      </c>
      <c r="AG255" s="634" t="str">
        <f t="shared" si="946"/>
        <v/>
      </c>
      <c r="AH255" s="634" t="str">
        <f t="shared" si="946"/>
        <v/>
      </c>
      <c r="AI255" s="634" t="str">
        <f t="shared" si="946"/>
        <v/>
      </c>
      <c r="AJ255" s="634" t="str">
        <f t="shared" si="946"/>
        <v/>
      </c>
      <c r="AK255" s="667"/>
      <c r="AL255" s="634" t="str">
        <f t="shared" ref="AL255:AT255" si="947">IF(AL253="","",AL253*AL254)</f>
        <v/>
      </c>
      <c r="AM255" s="634" t="str">
        <f t="shared" si="947"/>
        <v/>
      </c>
      <c r="AN255" s="634" t="str">
        <f t="shared" si="947"/>
        <v/>
      </c>
      <c r="AO255" s="634" t="str">
        <f t="shared" si="947"/>
        <v/>
      </c>
      <c r="AP255" s="634" t="str">
        <f t="shared" si="947"/>
        <v/>
      </c>
      <c r="AQ255" s="634" t="str">
        <f t="shared" si="947"/>
        <v/>
      </c>
      <c r="AR255" s="634" t="str">
        <f t="shared" si="947"/>
        <v/>
      </c>
      <c r="AS255" s="634" t="str">
        <f t="shared" si="947"/>
        <v/>
      </c>
      <c r="AT255" s="634" t="str">
        <f t="shared" si="947"/>
        <v/>
      </c>
      <c r="AU255" s="634" t="str">
        <f t="shared" ref="AU255:BB255" si="948">IF(AU253="","",AU253*AU254)</f>
        <v/>
      </c>
      <c r="AV255" s="634" t="str">
        <f t="shared" si="948"/>
        <v/>
      </c>
      <c r="AW255" s="634" t="str">
        <f t="shared" si="948"/>
        <v/>
      </c>
      <c r="AX255" s="634" t="str">
        <f t="shared" si="948"/>
        <v/>
      </c>
      <c r="AY255" s="634" t="str">
        <f t="shared" si="948"/>
        <v/>
      </c>
      <c r="AZ255" s="634" t="str">
        <f t="shared" si="948"/>
        <v/>
      </c>
      <c r="BA255" s="634" t="str">
        <f t="shared" si="948"/>
        <v/>
      </c>
      <c r="BB255" s="634" t="str">
        <f t="shared" si="948"/>
        <v/>
      </c>
      <c r="BC255" s="667"/>
      <c r="BD255" s="634" t="str">
        <f t="shared" ref="BD255:BM255" si="949">IF(BD253="","",BD253*BD254)</f>
        <v/>
      </c>
      <c r="BE255" s="634" t="str">
        <f t="shared" si="949"/>
        <v/>
      </c>
      <c r="BF255" s="634" t="str">
        <f t="shared" si="949"/>
        <v/>
      </c>
      <c r="BG255" s="634" t="str">
        <f t="shared" si="949"/>
        <v/>
      </c>
      <c r="BH255" s="634" t="str">
        <f t="shared" si="949"/>
        <v/>
      </c>
      <c r="BI255" s="634" t="str">
        <f t="shared" si="949"/>
        <v/>
      </c>
      <c r="BJ255" s="634" t="str">
        <f t="shared" si="949"/>
        <v/>
      </c>
      <c r="BK255" s="634" t="str">
        <f t="shared" si="949"/>
        <v/>
      </c>
      <c r="BL255" s="634" t="str">
        <f t="shared" si="949"/>
        <v/>
      </c>
      <c r="BM255" s="634" t="str">
        <f t="shared" si="949"/>
        <v/>
      </c>
      <c r="BN255" s="634" t="str">
        <f t="shared" ref="BN255:BT255" si="950">IF(BN253="","",BN253*BN254)</f>
        <v/>
      </c>
      <c r="BO255" s="634" t="str">
        <f t="shared" si="950"/>
        <v/>
      </c>
      <c r="BP255" s="634" t="str">
        <f t="shared" si="950"/>
        <v/>
      </c>
      <c r="BQ255" s="634" t="str">
        <f t="shared" si="950"/>
        <v/>
      </c>
      <c r="BR255" s="634" t="str">
        <f t="shared" si="950"/>
        <v/>
      </c>
      <c r="BS255" s="634" t="str">
        <f t="shared" si="950"/>
        <v/>
      </c>
      <c r="BT255" s="634" t="str">
        <f t="shared" si="950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2"/>
        <v/>
      </c>
      <c r="CA255" s="602" t="str">
        <f t="shared" si="753"/>
        <v/>
      </c>
      <c r="CB255" s="602" t="str">
        <f t="shared" si="754"/>
        <v/>
      </c>
      <c r="CC255" s="692" t="str">
        <f t="shared" si="755"/>
        <v/>
      </c>
      <c r="CD255" s="1348" t="str">
        <f t="shared" si="939"/>
        <v/>
      </c>
      <c r="CE255" s="1349" t="str">
        <f t="shared" si="938"/>
        <v/>
      </c>
      <c r="CF255" s="1350" t="str">
        <f t="shared" si="938"/>
        <v/>
      </c>
      <c r="CG255" s="1350" t="str">
        <f t="shared" si="938"/>
        <v/>
      </c>
      <c r="CH255" s="1350" t="str">
        <f t="shared" si="938"/>
        <v/>
      </c>
      <c r="CI255" s="1350" t="str">
        <f t="shared" si="938"/>
        <v/>
      </c>
      <c r="CJ255" s="1350" t="str">
        <f t="shared" si="938"/>
        <v/>
      </c>
      <c r="CK255" s="1351" t="str">
        <f t="shared" si="938"/>
        <v/>
      </c>
      <c r="CL255" s="1351" t="str">
        <f t="shared" si="938"/>
        <v/>
      </c>
      <c r="CM255" s="1351" t="str">
        <f t="shared" si="938"/>
        <v/>
      </c>
      <c r="CN255" s="1350" t="str">
        <f t="shared" si="938"/>
        <v/>
      </c>
      <c r="CO255" s="1350" t="str">
        <f t="shared" si="938"/>
        <v/>
      </c>
      <c r="CP255" s="1350" t="str">
        <f t="shared" si="938"/>
        <v/>
      </c>
      <c r="CQ255" s="1350" t="str">
        <f t="shared" si="938"/>
        <v/>
      </c>
      <c r="CR255" s="1350" t="str">
        <f t="shared" si="938"/>
        <v/>
      </c>
      <c r="CS255" s="1349" t="str">
        <f t="shared" si="938"/>
        <v/>
      </c>
      <c r="CT255" s="1352" t="str">
        <f t="shared" si="938"/>
        <v/>
      </c>
      <c r="CU255" s="553" t="str">
        <f t="shared" si="788"/>
        <v/>
      </c>
      <c r="CV255" s="554" t="str">
        <f t="shared" si="789"/>
        <v/>
      </c>
      <c r="CW255" s="555" t="str">
        <f t="shared" si="790"/>
        <v/>
      </c>
      <c r="CX255" s="555" t="str">
        <f t="shared" si="791"/>
        <v/>
      </c>
      <c r="CY255" s="555" t="str">
        <f t="shared" si="792"/>
        <v/>
      </c>
      <c r="CZ255" s="555" t="str">
        <f t="shared" si="793"/>
        <v/>
      </c>
      <c r="DA255" s="555" t="str">
        <f t="shared" si="794"/>
        <v/>
      </c>
      <c r="DB255" s="556" t="str">
        <f t="shared" si="795"/>
        <v/>
      </c>
      <c r="DC255" s="556" t="str">
        <f t="shared" si="796"/>
        <v/>
      </c>
      <c r="DD255" s="556" t="str">
        <f t="shared" si="797"/>
        <v/>
      </c>
      <c r="DE255" s="555" t="str">
        <f t="shared" si="798"/>
        <v/>
      </c>
      <c r="DF255" s="555" t="str">
        <f t="shared" si="799"/>
        <v/>
      </c>
      <c r="DG255" s="555" t="str">
        <f t="shared" si="800"/>
        <v/>
      </c>
      <c r="DH255" s="555" t="str">
        <f t="shared" si="801"/>
        <v/>
      </c>
      <c r="DI255" s="555" t="str">
        <f t="shared" si="802"/>
        <v/>
      </c>
      <c r="DJ255" s="554" t="str">
        <f t="shared" si="803"/>
        <v/>
      </c>
      <c r="DK255" s="553" t="str">
        <f t="shared" si="804"/>
        <v/>
      </c>
      <c r="DL255" s="658">
        <f t="shared" si="805"/>
        <v>0</v>
      </c>
      <c r="DM255" s="106">
        <f t="shared" si="806"/>
        <v>0</v>
      </c>
      <c r="DN255" s="106">
        <f t="shared" si="807"/>
        <v>0</v>
      </c>
      <c r="DO255" s="106">
        <f t="shared" si="808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2"/>
        <v/>
      </c>
      <c r="CA256" s="602" t="str">
        <f t="shared" si="753"/>
        <v/>
      </c>
      <c r="CB256" s="602" t="str">
        <f t="shared" si="754"/>
        <v/>
      </c>
      <c r="CC256" s="692" t="str">
        <f t="shared" si="755"/>
        <v/>
      </c>
      <c r="CD256" s="1348" t="str">
        <f t="shared" si="939"/>
        <v/>
      </c>
      <c r="CE256" s="1349" t="str">
        <f t="shared" si="938"/>
        <v/>
      </c>
      <c r="CF256" s="1350" t="str">
        <f t="shared" si="938"/>
        <v/>
      </c>
      <c r="CG256" s="1350" t="str">
        <f t="shared" si="938"/>
        <v/>
      </c>
      <c r="CH256" s="1350" t="str">
        <f t="shared" si="938"/>
        <v/>
      </c>
      <c r="CI256" s="1350" t="str">
        <f t="shared" si="938"/>
        <v/>
      </c>
      <c r="CJ256" s="1350" t="str">
        <f t="shared" si="938"/>
        <v/>
      </c>
      <c r="CK256" s="1351" t="str">
        <f t="shared" si="938"/>
        <v/>
      </c>
      <c r="CL256" s="1351" t="str">
        <f t="shared" si="938"/>
        <v/>
      </c>
      <c r="CM256" s="1351" t="str">
        <f t="shared" si="938"/>
        <v/>
      </c>
      <c r="CN256" s="1350" t="str">
        <f t="shared" si="938"/>
        <v/>
      </c>
      <c r="CO256" s="1350" t="str">
        <f t="shared" si="938"/>
        <v/>
      </c>
      <c r="CP256" s="1350" t="str">
        <f t="shared" si="938"/>
        <v/>
      </c>
      <c r="CQ256" s="1350" t="str">
        <f t="shared" si="938"/>
        <v/>
      </c>
      <c r="CR256" s="1350" t="str">
        <f t="shared" si="938"/>
        <v/>
      </c>
      <c r="CS256" s="1349" t="str">
        <f t="shared" si="938"/>
        <v/>
      </c>
      <c r="CT256" s="1352" t="str">
        <f t="shared" si="938"/>
        <v/>
      </c>
      <c r="CU256" s="553" t="str">
        <f t="shared" si="788"/>
        <v/>
      </c>
      <c r="CV256" s="554" t="str">
        <f t="shared" si="789"/>
        <v/>
      </c>
      <c r="CW256" s="555" t="str">
        <f t="shared" si="790"/>
        <v/>
      </c>
      <c r="CX256" s="555" t="str">
        <f t="shared" si="791"/>
        <v/>
      </c>
      <c r="CY256" s="555" t="str">
        <f t="shared" si="792"/>
        <v/>
      </c>
      <c r="CZ256" s="555" t="str">
        <f t="shared" si="793"/>
        <v/>
      </c>
      <c r="DA256" s="555" t="str">
        <f t="shared" si="794"/>
        <v/>
      </c>
      <c r="DB256" s="556" t="str">
        <f t="shared" si="795"/>
        <v/>
      </c>
      <c r="DC256" s="556" t="str">
        <f t="shared" si="796"/>
        <v/>
      </c>
      <c r="DD256" s="556" t="str">
        <f t="shared" si="797"/>
        <v/>
      </c>
      <c r="DE256" s="555" t="str">
        <f t="shared" si="798"/>
        <v/>
      </c>
      <c r="DF256" s="555" t="str">
        <f t="shared" si="799"/>
        <v/>
      </c>
      <c r="DG256" s="555" t="str">
        <f t="shared" si="800"/>
        <v/>
      </c>
      <c r="DH256" s="555" t="str">
        <f t="shared" si="801"/>
        <v/>
      </c>
      <c r="DI256" s="555" t="str">
        <f t="shared" si="802"/>
        <v/>
      </c>
      <c r="DJ256" s="554" t="str">
        <f t="shared" si="803"/>
        <v/>
      </c>
      <c r="DK256" s="553" t="str">
        <f t="shared" si="804"/>
        <v/>
      </c>
      <c r="DL256" s="658">
        <f t="shared" si="805"/>
        <v>0</v>
      </c>
      <c r="DM256" s="106">
        <f t="shared" si="806"/>
        <v>0</v>
      </c>
      <c r="DN256" s="106">
        <f t="shared" si="807"/>
        <v>0</v>
      </c>
      <c r="DO256" s="106">
        <f t="shared" si="808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51">IF(B251="","",(B251-B253-B256)*B252/B$46/365/$G$1)</f>
        <v/>
      </c>
      <c r="C257" s="637" t="str">
        <f t="shared" si="951"/>
        <v/>
      </c>
      <c r="D257" s="637" t="str">
        <f t="shared" si="951"/>
        <v/>
      </c>
      <c r="E257" s="637" t="str">
        <f t="shared" si="951"/>
        <v/>
      </c>
      <c r="F257" s="637" t="str">
        <f t="shared" si="951"/>
        <v/>
      </c>
      <c r="G257" s="637" t="str">
        <f t="shared" si="951"/>
        <v/>
      </c>
      <c r="H257" s="637" t="str">
        <f t="shared" si="951"/>
        <v/>
      </c>
      <c r="I257" s="637" t="str">
        <f t="shared" si="951"/>
        <v/>
      </c>
      <c r="J257" s="637" t="str">
        <f t="shared" si="951"/>
        <v/>
      </c>
      <c r="K257" s="637" t="str">
        <f t="shared" si="951"/>
        <v/>
      </c>
      <c r="L257" s="637" t="str">
        <f t="shared" si="951"/>
        <v/>
      </c>
      <c r="M257" s="637" t="str">
        <f t="shared" si="951"/>
        <v/>
      </c>
      <c r="N257" s="637" t="str">
        <f t="shared" si="951"/>
        <v/>
      </c>
      <c r="O257" s="637" t="str">
        <f t="shared" si="951"/>
        <v/>
      </c>
      <c r="P257" s="637" t="str">
        <f t="shared" si="951"/>
        <v/>
      </c>
      <c r="Q257" s="637" t="str">
        <f t="shared" si="951"/>
        <v/>
      </c>
      <c r="R257" s="637" t="str">
        <f t="shared" si="951"/>
        <v/>
      </c>
      <c r="S257" s="657"/>
      <c r="T257" s="637" t="str">
        <f t="shared" ref="T257:AD257" si="952">IF(T251="","",(T251-T253-T256)*T252/T$46/365/$G$1)</f>
        <v/>
      </c>
      <c r="U257" s="637" t="str">
        <f t="shared" si="952"/>
        <v/>
      </c>
      <c r="V257" s="637" t="str">
        <f t="shared" si="952"/>
        <v/>
      </c>
      <c r="W257" s="637" t="str">
        <f t="shared" si="952"/>
        <v/>
      </c>
      <c r="X257" s="637" t="str">
        <f t="shared" si="952"/>
        <v/>
      </c>
      <c r="Y257" s="637" t="str">
        <f t="shared" si="952"/>
        <v/>
      </c>
      <c r="Z257" s="637" t="str">
        <f t="shared" si="952"/>
        <v/>
      </c>
      <c r="AA257" s="637" t="str">
        <f t="shared" si="952"/>
        <v/>
      </c>
      <c r="AB257" s="637" t="str">
        <f t="shared" si="952"/>
        <v/>
      </c>
      <c r="AC257" s="637" t="str">
        <f t="shared" si="952"/>
        <v/>
      </c>
      <c r="AD257" s="637" t="str">
        <f t="shared" si="952"/>
        <v/>
      </c>
      <c r="AE257" s="637" t="str">
        <f t="shared" ref="AE257:AJ257" si="953">IF(AE251="","",(AE251-AE253-AE256)*AE252/AE$46/365/$G$1)</f>
        <v/>
      </c>
      <c r="AF257" s="637" t="str">
        <f t="shared" si="953"/>
        <v/>
      </c>
      <c r="AG257" s="637" t="str">
        <f t="shared" si="953"/>
        <v/>
      </c>
      <c r="AH257" s="637" t="str">
        <f t="shared" si="953"/>
        <v/>
      </c>
      <c r="AI257" s="637" t="str">
        <f t="shared" si="953"/>
        <v/>
      </c>
      <c r="AJ257" s="637" t="str">
        <f t="shared" si="953"/>
        <v/>
      </c>
      <c r="AK257" s="657"/>
      <c r="AL257" s="637" t="str">
        <f t="shared" ref="AL257:AT257" si="954">IF(AL251="","",(AL251-AL253-AL256)*AL252/AL$46/365/$G$1)</f>
        <v/>
      </c>
      <c r="AM257" s="637" t="str">
        <f t="shared" si="954"/>
        <v/>
      </c>
      <c r="AN257" s="637" t="str">
        <f t="shared" si="954"/>
        <v/>
      </c>
      <c r="AO257" s="637" t="str">
        <f t="shared" si="954"/>
        <v/>
      </c>
      <c r="AP257" s="637" t="str">
        <f t="shared" si="954"/>
        <v/>
      </c>
      <c r="AQ257" s="637" t="str">
        <f t="shared" si="954"/>
        <v/>
      </c>
      <c r="AR257" s="637" t="str">
        <f t="shared" si="954"/>
        <v/>
      </c>
      <c r="AS257" s="637" t="str">
        <f t="shared" si="954"/>
        <v/>
      </c>
      <c r="AT257" s="637" t="str">
        <f t="shared" si="954"/>
        <v/>
      </c>
      <c r="AU257" s="637" t="str">
        <f t="shared" ref="AU257:BB257" si="955">IF(AU251="","",(AU251-AU253-AU256)*AU252/AU$46/365/$G$1)</f>
        <v/>
      </c>
      <c r="AV257" s="637" t="str">
        <f t="shared" si="955"/>
        <v/>
      </c>
      <c r="AW257" s="637" t="str">
        <f t="shared" si="955"/>
        <v/>
      </c>
      <c r="AX257" s="637" t="str">
        <f t="shared" si="955"/>
        <v/>
      </c>
      <c r="AY257" s="637" t="str">
        <f t="shared" si="955"/>
        <v/>
      </c>
      <c r="AZ257" s="637" t="str">
        <f t="shared" si="955"/>
        <v/>
      </c>
      <c r="BA257" s="637" t="str">
        <f t="shared" si="955"/>
        <v/>
      </c>
      <c r="BB257" s="637" t="str">
        <f t="shared" si="955"/>
        <v/>
      </c>
      <c r="BC257" s="657"/>
      <c r="BD257" s="637" t="str">
        <f t="shared" ref="BD257:BM257" si="956">IF(BD251="","",(BD251-BD253-BD256)*BD252/BD$46/365/$G$1)</f>
        <v/>
      </c>
      <c r="BE257" s="637" t="str">
        <f t="shared" si="956"/>
        <v/>
      </c>
      <c r="BF257" s="637" t="str">
        <f t="shared" si="956"/>
        <v/>
      </c>
      <c r="BG257" s="637" t="str">
        <f t="shared" si="956"/>
        <v/>
      </c>
      <c r="BH257" s="637" t="str">
        <f t="shared" si="956"/>
        <v/>
      </c>
      <c r="BI257" s="637">
        <f t="shared" si="956"/>
        <v>0</v>
      </c>
      <c r="BJ257" s="637" t="str">
        <f t="shared" si="956"/>
        <v/>
      </c>
      <c r="BK257" s="637" t="str">
        <f t="shared" si="956"/>
        <v/>
      </c>
      <c r="BL257" s="637" t="str">
        <f t="shared" si="956"/>
        <v/>
      </c>
      <c r="BM257" s="637" t="str">
        <f t="shared" si="956"/>
        <v/>
      </c>
      <c r="BN257" s="637" t="str">
        <f t="shared" ref="BN257:BT257" si="957">IF(BN251="","",(BN251-BN253-BN256)*BN252/BN$46/365/$G$1)</f>
        <v/>
      </c>
      <c r="BO257" s="637" t="str">
        <f t="shared" si="957"/>
        <v/>
      </c>
      <c r="BP257" s="637" t="str">
        <f t="shared" si="957"/>
        <v/>
      </c>
      <c r="BQ257" s="637" t="str">
        <f t="shared" si="957"/>
        <v/>
      </c>
      <c r="BR257" s="637" t="str">
        <f t="shared" si="957"/>
        <v/>
      </c>
      <c r="BS257" s="637" t="str">
        <f t="shared" si="957"/>
        <v/>
      </c>
      <c r="BT257" s="637" t="str">
        <f t="shared" si="957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2"/>
        <v/>
      </c>
      <c r="CA257" s="627" t="str">
        <f t="shared" si="753"/>
        <v/>
      </c>
      <c r="CB257" s="627" t="str">
        <f t="shared" si="754"/>
        <v/>
      </c>
      <c r="CC257" s="695" t="str">
        <f t="shared" si="755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8"/>
        <v/>
      </c>
      <c r="CG257" s="1355" t="str">
        <f t="shared" si="958"/>
        <v/>
      </c>
      <c r="CH257" s="1355" t="str">
        <f t="shared" si="958"/>
        <v/>
      </c>
      <c r="CI257" s="1355" t="str">
        <f t="shared" si="958"/>
        <v/>
      </c>
      <c r="CJ257" s="1355" t="str">
        <f t="shared" si="958"/>
        <v/>
      </c>
      <c r="CK257" s="1356" t="str">
        <f t="shared" si="958"/>
        <v/>
      </c>
      <c r="CL257" s="1356" t="str">
        <f t="shared" si="958"/>
        <v/>
      </c>
      <c r="CM257" s="1356" t="str">
        <f t="shared" si="958"/>
        <v/>
      </c>
      <c r="CN257" s="1355" t="str">
        <f t="shared" si="958"/>
        <v/>
      </c>
      <c r="CO257" s="1355" t="str">
        <f t="shared" si="958"/>
        <v/>
      </c>
      <c r="CP257" s="1355" t="str">
        <f t="shared" si="958"/>
        <v/>
      </c>
      <c r="CQ257" s="1355" t="str">
        <f t="shared" si="958"/>
        <v/>
      </c>
      <c r="CR257" s="1355" t="str">
        <f t="shared" si="958"/>
        <v/>
      </c>
      <c r="CS257" s="1354" t="str">
        <f t="shared" si="958"/>
        <v/>
      </c>
      <c r="CT257" s="1357" t="str">
        <f t="shared" si="958"/>
        <v/>
      </c>
      <c r="CU257" s="541" t="str">
        <f t="shared" si="788"/>
        <v/>
      </c>
      <c r="CV257" s="542" t="str">
        <f t="shared" si="789"/>
        <v/>
      </c>
      <c r="CW257" s="543" t="str">
        <f t="shared" si="790"/>
        <v/>
      </c>
      <c r="CX257" s="543" t="str">
        <f t="shared" si="791"/>
        <v/>
      </c>
      <c r="CY257" s="543" t="str">
        <f t="shared" si="792"/>
        <v/>
      </c>
      <c r="CZ257" s="543" t="str">
        <f t="shared" si="793"/>
        <v/>
      </c>
      <c r="DA257" s="543" t="str">
        <f t="shared" si="794"/>
        <v/>
      </c>
      <c r="DB257" s="544" t="str">
        <f t="shared" si="795"/>
        <v/>
      </c>
      <c r="DC257" s="544" t="str">
        <f t="shared" si="796"/>
        <v/>
      </c>
      <c r="DD257" s="544" t="str">
        <f t="shared" si="797"/>
        <v/>
      </c>
      <c r="DE257" s="543" t="str">
        <f t="shared" si="798"/>
        <v/>
      </c>
      <c r="DF257" s="543" t="str">
        <f t="shared" si="799"/>
        <v/>
      </c>
      <c r="DG257" s="543" t="str">
        <f t="shared" si="800"/>
        <v/>
      </c>
      <c r="DH257" s="543" t="str">
        <f t="shared" si="801"/>
        <v/>
      </c>
      <c r="DI257" s="543" t="str">
        <f t="shared" si="802"/>
        <v/>
      </c>
      <c r="DJ257" s="542" t="str">
        <f t="shared" si="803"/>
        <v/>
      </c>
      <c r="DK257" s="541" t="str">
        <f t="shared" si="804"/>
        <v/>
      </c>
      <c r="DL257" s="658">
        <f t="shared" si="805"/>
        <v>0</v>
      </c>
      <c r="DM257" s="106">
        <f t="shared" si="806"/>
        <v>0</v>
      </c>
      <c r="DN257" s="106">
        <f t="shared" si="807"/>
        <v>0</v>
      </c>
      <c r="DO257" s="106">
        <f t="shared" si="808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2"/>
        <v/>
      </c>
      <c r="CA258" s="602" t="str">
        <f t="shared" si="753"/>
        <v/>
      </c>
      <c r="CB258" s="602" t="str">
        <f t="shared" si="754"/>
        <v/>
      </c>
      <c r="CC258" s="692" t="str">
        <f t="shared" si="755"/>
        <v/>
      </c>
      <c r="CD258" s="1348" t="str">
        <f t="shared" ref="CD258:CD263" si="95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8"/>
        <v/>
      </c>
      <c r="CF258" s="1350" t="str">
        <f t="shared" si="958"/>
        <v/>
      </c>
      <c r="CG258" s="1350" t="str">
        <f t="shared" si="958"/>
        <v/>
      </c>
      <c r="CH258" s="1350" t="str">
        <f t="shared" si="958"/>
        <v/>
      </c>
      <c r="CI258" s="1350" t="str">
        <f t="shared" si="958"/>
        <v/>
      </c>
      <c r="CJ258" s="1350" t="str">
        <f t="shared" si="958"/>
        <v/>
      </c>
      <c r="CK258" s="1351" t="str">
        <f t="shared" si="958"/>
        <v/>
      </c>
      <c r="CL258" s="1351" t="str">
        <f t="shared" si="958"/>
        <v/>
      </c>
      <c r="CM258" s="1351" t="str">
        <f t="shared" si="958"/>
        <v/>
      </c>
      <c r="CN258" s="1350" t="str">
        <f t="shared" si="958"/>
        <v/>
      </c>
      <c r="CO258" s="1350" t="str">
        <f t="shared" si="958"/>
        <v/>
      </c>
      <c r="CP258" s="1350" t="str">
        <f t="shared" si="958"/>
        <v/>
      </c>
      <c r="CQ258" s="1350" t="str">
        <f t="shared" si="958"/>
        <v/>
      </c>
      <c r="CR258" s="1350" t="str">
        <f t="shared" si="958"/>
        <v/>
      </c>
      <c r="CS258" s="1349" t="str">
        <f t="shared" si="958"/>
        <v/>
      </c>
      <c r="CT258" s="1352" t="str">
        <f t="shared" si="958"/>
        <v/>
      </c>
      <c r="CU258" s="553" t="str">
        <f t="shared" si="788"/>
        <v/>
      </c>
      <c r="CV258" s="554" t="str">
        <f t="shared" si="789"/>
        <v/>
      </c>
      <c r="CW258" s="555" t="str">
        <f t="shared" si="790"/>
        <v/>
      </c>
      <c r="CX258" s="555" t="str">
        <f t="shared" si="791"/>
        <v/>
      </c>
      <c r="CY258" s="555" t="str">
        <f t="shared" si="792"/>
        <v/>
      </c>
      <c r="CZ258" s="555" t="str">
        <f t="shared" si="793"/>
        <v/>
      </c>
      <c r="DA258" s="555" t="str">
        <f t="shared" si="794"/>
        <v/>
      </c>
      <c r="DB258" s="556" t="str">
        <f t="shared" si="795"/>
        <v/>
      </c>
      <c r="DC258" s="556" t="str">
        <f t="shared" si="796"/>
        <v/>
      </c>
      <c r="DD258" s="556" t="str">
        <f t="shared" si="797"/>
        <v/>
      </c>
      <c r="DE258" s="555" t="str">
        <f t="shared" si="798"/>
        <v/>
      </c>
      <c r="DF258" s="555" t="str">
        <f t="shared" si="799"/>
        <v/>
      </c>
      <c r="DG258" s="555" t="str">
        <f t="shared" si="800"/>
        <v/>
      </c>
      <c r="DH258" s="555" t="str">
        <f t="shared" si="801"/>
        <v/>
      </c>
      <c r="DI258" s="555" t="str">
        <f t="shared" si="802"/>
        <v/>
      </c>
      <c r="DJ258" s="554" t="str">
        <f t="shared" si="803"/>
        <v/>
      </c>
      <c r="DK258" s="553" t="str">
        <f t="shared" si="804"/>
        <v/>
      </c>
      <c r="DL258" s="658">
        <f t="shared" si="805"/>
        <v>0</v>
      </c>
      <c r="DM258" s="106">
        <f t="shared" si="806"/>
        <v>0</v>
      </c>
      <c r="DN258" s="106">
        <f t="shared" si="807"/>
        <v>0</v>
      </c>
      <c r="DO258" s="106">
        <f t="shared" si="808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60">3500*$K$1</f>
        <v>3500</v>
      </c>
      <c r="C259" s="706">
        <f t="shared" si="960"/>
        <v>3500</v>
      </c>
      <c r="D259" s="706">
        <f t="shared" si="960"/>
        <v>3500</v>
      </c>
      <c r="E259" s="706">
        <f t="shared" si="960"/>
        <v>3500</v>
      </c>
      <c r="F259" s="706">
        <f t="shared" si="960"/>
        <v>3500</v>
      </c>
      <c r="G259" s="706">
        <f t="shared" si="960"/>
        <v>3500</v>
      </c>
      <c r="H259" s="706">
        <f t="shared" si="960"/>
        <v>3500</v>
      </c>
      <c r="I259" s="706">
        <f t="shared" si="960"/>
        <v>3500</v>
      </c>
      <c r="J259" s="706">
        <f t="shared" si="960"/>
        <v>3500</v>
      </c>
      <c r="K259" s="706">
        <f t="shared" si="960"/>
        <v>3500</v>
      </c>
      <c r="L259" s="706">
        <f t="shared" si="960"/>
        <v>3500</v>
      </c>
      <c r="M259" s="706">
        <f t="shared" si="960"/>
        <v>3500</v>
      </c>
      <c r="N259" s="706">
        <f t="shared" si="960"/>
        <v>3500</v>
      </c>
      <c r="O259" s="706">
        <f t="shared" si="960"/>
        <v>3500</v>
      </c>
      <c r="P259" s="706">
        <f t="shared" si="960"/>
        <v>3500</v>
      </c>
      <c r="Q259" s="706">
        <f t="shared" si="960"/>
        <v>3500</v>
      </c>
      <c r="R259" s="706">
        <f t="shared" si="960"/>
        <v>3500</v>
      </c>
      <c r="S259" s="714"/>
      <c r="T259" s="706">
        <f t="shared" ref="T259:AJ259" si="961">3500*$K$1</f>
        <v>3500</v>
      </c>
      <c r="U259" s="706">
        <f t="shared" si="961"/>
        <v>3500</v>
      </c>
      <c r="V259" s="706">
        <f t="shared" si="961"/>
        <v>3500</v>
      </c>
      <c r="W259" s="706">
        <f t="shared" si="961"/>
        <v>3500</v>
      </c>
      <c r="X259" s="706">
        <f t="shared" si="961"/>
        <v>3500</v>
      </c>
      <c r="Y259" s="706">
        <f t="shared" si="961"/>
        <v>3500</v>
      </c>
      <c r="Z259" s="706">
        <f t="shared" si="961"/>
        <v>3500</v>
      </c>
      <c r="AA259" s="706">
        <f t="shared" si="961"/>
        <v>3500</v>
      </c>
      <c r="AB259" s="706">
        <f t="shared" si="961"/>
        <v>3500</v>
      </c>
      <c r="AC259" s="706">
        <f t="shared" si="961"/>
        <v>3500</v>
      </c>
      <c r="AD259" s="706">
        <f t="shared" si="961"/>
        <v>3500</v>
      </c>
      <c r="AE259" s="706">
        <f t="shared" si="961"/>
        <v>3500</v>
      </c>
      <c r="AF259" s="706">
        <f t="shared" si="961"/>
        <v>3500</v>
      </c>
      <c r="AG259" s="706">
        <f t="shared" si="961"/>
        <v>3500</v>
      </c>
      <c r="AH259" s="706">
        <f t="shared" si="961"/>
        <v>3500</v>
      </c>
      <c r="AI259" s="706">
        <f t="shared" si="961"/>
        <v>3500</v>
      </c>
      <c r="AJ259" s="706">
        <f t="shared" si="961"/>
        <v>3500</v>
      </c>
      <c r="AK259" s="714"/>
      <c r="AL259" s="706">
        <f t="shared" ref="AL259:BB259" si="962">3500*$K$1</f>
        <v>3500</v>
      </c>
      <c r="AM259" s="706">
        <f t="shared" si="962"/>
        <v>3500</v>
      </c>
      <c r="AN259" s="706">
        <f t="shared" si="962"/>
        <v>3500</v>
      </c>
      <c r="AO259" s="706">
        <f t="shared" si="962"/>
        <v>3500</v>
      </c>
      <c r="AP259" s="706">
        <f t="shared" si="962"/>
        <v>3500</v>
      </c>
      <c r="AQ259" s="706">
        <f t="shared" si="962"/>
        <v>3500</v>
      </c>
      <c r="AR259" s="706">
        <f t="shared" si="962"/>
        <v>3500</v>
      </c>
      <c r="AS259" s="706">
        <f t="shared" si="962"/>
        <v>3500</v>
      </c>
      <c r="AT259" s="706">
        <f t="shared" si="962"/>
        <v>3500</v>
      </c>
      <c r="AU259" s="706">
        <f t="shared" si="962"/>
        <v>3500</v>
      </c>
      <c r="AV259" s="706">
        <f t="shared" si="962"/>
        <v>3500</v>
      </c>
      <c r="AW259" s="706">
        <f t="shared" si="962"/>
        <v>3500</v>
      </c>
      <c r="AX259" s="706">
        <f t="shared" si="962"/>
        <v>3500</v>
      </c>
      <c r="AY259" s="706">
        <f t="shared" si="962"/>
        <v>3500</v>
      </c>
      <c r="AZ259" s="706">
        <f t="shared" si="962"/>
        <v>3500</v>
      </c>
      <c r="BA259" s="706">
        <f t="shared" si="962"/>
        <v>3500</v>
      </c>
      <c r="BB259" s="706">
        <f t="shared" si="962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3">3500*$K$1</f>
        <v>3500</v>
      </c>
      <c r="BG259" s="706">
        <f t="shared" si="963"/>
        <v>3500</v>
      </c>
      <c r="BH259" s="706">
        <f t="shared" si="963"/>
        <v>3500</v>
      </c>
      <c r="BI259" s="706">
        <f t="shared" si="963"/>
        <v>3500</v>
      </c>
      <c r="BJ259" s="706">
        <f t="shared" si="963"/>
        <v>3500</v>
      </c>
      <c r="BK259" s="706">
        <f t="shared" si="963"/>
        <v>3500</v>
      </c>
      <c r="BL259" s="706">
        <f t="shared" si="963"/>
        <v>3500</v>
      </c>
      <c r="BM259" s="706">
        <f t="shared" si="963"/>
        <v>3500</v>
      </c>
      <c r="BN259" s="706">
        <f t="shared" si="963"/>
        <v>3500</v>
      </c>
      <c r="BO259" s="706">
        <f t="shared" si="963"/>
        <v>3500</v>
      </c>
      <c r="BP259" s="706">
        <f t="shared" si="963"/>
        <v>3500</v>
      </c>
      <c r="BQ259" s="706">
        <f t="shared" si="963"/>
        <v>3500</v>
      </c>
      <c r="BR259" s="706">
        <f t="shared" si="963"/>
        <v>3500</v>
      </c>
      <c r="BS259" s="706">
        <f t="shared" si="963"/>
        <v>3500</v>
      </c>
      <c r="BT259" s="706">
        <f t="shared" si="963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2"/>
        <v>3500</v>
      </c>
      <c r="CA259" s="602">
        <f t="shared" si="753"/>
        <v>3500</v>
      </c>
      <c r="CB259" s="602">
        <f t="shared" si="754"/>
        <v>3500</v>
      </c>
      <c r="CC259" s="692">
        <f t="shared" si="755"/>
        <v>3500</v>
      </c>
      <c r="CD259" s="1348">
        <f t="shared" si="959"/>
        <v>3500</v>
      </c>
      <c r="CE259" s="1349">
        <f t="shared" si="958"/>
        <v>3500</v>
      </c>
      <c r="CF259" s="1350">
        <f t="shared" si="958"/>
        <v>3500</v>
      </c>
      <c r="CG259" s="1350">
        <f t="shared" si="958"/>
        <v>3500</v>
      </c>
      <c r="CH259" s="1350">
        <f t="shared" si="958"/>
        <v>3500</v>
      </c>
      <c r="CI259" s="1350">
        <f t="shared" si="958"/>
        <v>3500</v>
      </c>
      <c r="CJ259" s="1350">
        <f t="shared" si="958"/>
        <v>3500</v>
      </c>
      <c r="CK259" s="1351">
        <f t="shared" si="958"/>
        <v>3500</v>
      </c>
      <c r="CL259" s="1351">
        <f t="shared" si="958"/>
        <v>3500</v>
      </c>
      <c r="CM259" s="1351">
        <f t="shared" si="958"/>
        <v>3500</v>
      </c>
      <c r="CN259" s="1350">
        <f t="shared" si="958"/>
        <v>3500</v>
      </c>
      <c r="CO259" s="1350">
        <f t="shared" si="958"/>
        <v>3500</v>
      </c>
      <c r="CP259" s="1350">
        <f t="shared" si="958"/>
        <v>3500</v>
      </c>
      <c r="CQ259" s="1350">
        <f t="shared" si="958"/>
        <v>3500</v>
      </c>
      <c r="CR259" s="1350">
        <f t="shared" si="958"/>
        <v>3500</v>
      </c>
      <c r="CS259" s="1349">
        <f t="shared" si="958"/>
        <v>3500</v>
      </c>
      <c r="CT259" s="1352">
        <f t="shared" si="958"/>
        <v>3500</v>
      </c>
      <c r="CU259" s="553">
        <f t="shared" si="788"/>
        <v>3500</v>
      </c>
      <c r="CV259" s="554">
        <f t="shared" si="789"/>
        <v>3500</v>
      </c>
      <c r="CW259" s="555">
        <f t="shared" si="790"/>
        <v>3500</v>
      </c>
      <c r="CX259" s="555">
        <f t="shared" si="791"/>
        <v>3500</v>
      </c>
      <c r="CY259" s="555">
        <f t="shared" si="792"/>
        <v>3500</v>
      </c>
      <c r="CZ259" s="555">
        <f t="shared" si="793"/>
        <v>3500</v>
      </c>
      <c r="DA259" s="555">
        <f t="shared" si="794"/>
        <v>3500</v>
      </c>
      <c r="DB259" s="556">
        <f t="shared" si="795"/>
        <v>3500</v>
      </c>
      <c r="DC259" s="556">
        <f t="shared" si="796"/>
        <v>3500</v>
      </c>
      <c r="DD259" s="556">
        <f t="shared" si="797"/>
        <v>3500</v>
      </c>
      <c r="DE259" s="555">
        <f t="shared" si="798"/>
        <v>3500</v>
      </c>
      <c r="DF259" s="555">
        <f t="shared" si="799"/>
        <v>3500</v>
      </c>
      <c r="DG259" s="555">
        <f t="shared" si="800"/>
        <v>3500</v>
      </c>
      <c r="DH259" s="555">
        <f t="shared" si="801"/>
        <v>3500</v>
      </c>
      <c r="DI259" s="555">
        <f t="shared" si="802"/>
        <v>3500</v>
      </c>
      <c r="DJ259" s="554">
        <f t="shared" si="803"/>
        <v>3500</v>
      </c>
      <c r="DK259" s="553">
        <f t="shared" si="804"/>
        <v>3500</v>
      </c>
      <c r="DL259" s="658">
        <f t="shared" si="805"/>
        <v>17</v>
      </c>
      <c r="DM259" s="106">
        <f t="shared" si="806"/>
        <v>17</v>
      </c>
      <c r="DN259" s="106">
        <f t="shared" si="807"/>
        <v>17</v>
      </c>
      <c r="DO259" s="106">
        <f t="shared" si="808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2"/>
        <v/>
      </c>
      <c r="CA260" s="602" t="str">
        <f t="shared" si="753"/>
        <v/>
      </c>
      <c r="CB260" s="602" t="str">
        <f t="shared" si="754"/>
        <v/>
      </c>
      <c r="CC260" s="692" t="str">
        <f t="shared" si="755"/>
        <v/>
      </c>
      <c r="CD260" s="1348" t="str">
        <f t="shared" si="959"/>
        <v/>
      </c>
      <c r="CE260" s="1349" t="str">
        <f t="shared" si="958"/>
        <v/>
      </c>
      <c r="CF260" s="1350" t="str">
        <f t="shared" si="958"/>
        <v/>
      </c>
      <c r="CG260" s="1350" t="str">
        <f t="shared" si="958"/>
        <v/>
      </c>
      <c r="CH260" s="1350" t="str">
        <f t="shared" si="958"/>
        <v/>
      </c>
      <c r="CI260" s="1350" t="str">
        <f t="shared" si="958"/>
        <v/>
      </c>
      <c r="CJ260" s="1350" t="str">
        <f t="shared" si="958"/>
        <v/>
      </c>
      <c r="CK260" s="1351" t="str">
        <f t="shared" si="958"/>
        <v/>
      </c>
      <c r="CL260" s="1351" t="str">
        <f t="shared" si="958"/>
        <v/>
      </c>
      <c r="CM260" s="1351" t="str">
        <f t="shared" si="958"/>
        <v/>
      </c>
      <c r="CN260" s="1350" t="str">
        <f t="shared" si="958"/>
        <v/>
      </c>
      <c r="CO260" s="1350" t="str">
        <f t="shared" si="958"/>
        <v/>
      </c>
      <c r="CP260" s="1350" t="str">
        <f t="shared" si="958"/>
        <v/>
      </c>
      <c r="CQ260" s="1350" t="str">
        <f t="shared" si="958"/>
        <v/>
      </c>
      <c r="CR260" s="1350" t="str">
        <f t="shared" si="958"/>
        <v/>
      </c>
      <c r="CS260" s="1349" t="str">
        <f t="shared" si="958"/>
        <v/>
      </c>
      <c r="CT260" s="1352" t="str">
        <f t="shared" si="958"/>
        <v/>
      </c>
      <c r="CU260" s="553" t="str">
        <f t="shared" si="788"/>
        <v/>
      </c>
      <c r="CV260" s="554" t="str">
        <f t="shared" si="789"/>
        <v/>
      </c>
      <c r="CW260" s="555" t="str">
        <f t="shared" si="790"/>
        <v/>
      </c>
      <c r="CX260" s="555" t="str">
        <f t="shared" si="791"/>
        <v/>
      </c>
      <c r="CY260" s="555" t="str">
        <f t="shared" si="792"/>
        <v/>
      </c>
      <c r="CZ260" s="555" t="str">
        <f t="shared" si="793"/>
        <v/>
      </c>
      <c r="DA260" s="555" t="str">
        <f t="shared" si="794"/>
        <v/>
      </c>
      <c r="DB260" s="556" t="str">
        <f t="shared" si="795"/>
        <v/>
      </c>
      <c r="DC260" s="556" t="str">
        <f t="shared" si="796"/>
        <v/>
      </c>
      <c r="DD260" s="556" t="str">
        <f t="shared" si="797"/>
        <v/>
      </c>
      <c r="DE260" s="555" t="str">
        <f t="shared" si="798"/>
        <v/>
      </c>
      <c r="DF260" s="555" t="str">
        <f t="shared" si="799"/>
        <v/>
      </c>
      <c r="DG260" s="555" t="str">
        <f t="shared" si="800"/>
        <v/>
      </c>
      <c r="DH260" s="555" t="str">
        <f t="shared" si="801"/>
        <v/>
      </c>
      <c r="DI260" s="555" t="str">
        <f t="shared" si="802"/>
        <v/>
      </c>
      <c r="DJ260" s="554" t="str">
        <f t="shared" si="803"/>
        <v/>
      </c>
      <c r="DK260" s="553" t="str">
        <f t="shared" si="804"/>
        <v/>
      </c>
      <c r="DL260" s="658">
        <f t="shared" si="805"/>
        <v>0</v>
      </c>
      <c r="DM260" s="106">
        <f t="shared" si="806"/>
        <v>0</v>
      </c>
      <c r="DN260" s="106">
        <f t="shared" si="807"/>
        <v>0</v>
      </c>
      <c r="DO260" s="106">
        <f t="shared" si="808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2"/>
        <v/>
      </c>
      <c r="CA261" s="602" t="str">
        <f t="shared" si="753"/>
        <v/>
      </c>
      <c r="CB261" s="602" t="str">
        <f t="shared" si="754"/>
        <v/>
      </c>
      <c r="CC261" s="692" t="str">
        <f t="shared" si="755"/>
        <v/>
      </c>
      <c r="CD261" s="1348" t="str">
        <f t="shared" si="959"/>
        <v/>
      </c>
      <c r="CE261" s="1349" t="str">
        <f t="shared" si="958"/>
        <v/>
      </c>
      <c r="CF261" s="1350" t="str">
        <f t="shared" si="958"/>
        <v/>
      </c>
      <c r="CG261" s="1350" t="str">
        <f t="shared" si="958"/>
        <v/>
      </c>
      <c r="CH261" s="1350" t="str">
        <f t="shared" si="958"/>
        <v/>
      </c>
      <c r="CI261" s="1350" t="str">
        <f t="shared" si="958"/>
        <v/>
      </c>
      <c r="CJ261" s="1350" t="str">
        <f t="shared" si="958"/>
        <v/>
      </c>
      <c r="CK261" s="1351" t="str">
        <f t="shared" si="958"/>
        <v/>
      </c>
      <c r="CL261" s="1351" t="str">
        <f t="shared" si="958"/>
        <v/>
      </c>
      <c r="CM261" s="1351" t="str">
        <f t="shared" si="958"/>
        <v/>
      </c>
      <c r="CN261" s="1350" t="str">
        <f t="shared" si="958"/>
        <v/>
      </c>
      <c r="CO261" s="1350" t="str">
        <f t="shared" si="958"/>
        <v/>
      </c>
      <c r="CP261" s="1350" t="str">
        <f t="shared" si="958"/>
        <v/>
      </c>
      <c r="CQ261" s="1350" t="str">
        <f t="shared" si="958"/>
        <v/>
      </c>
      <c r="CR261" s="1350" t="str">
        <f t="shared" si="958"/>
        <v/>
      </c>
      <c r="CS261" s="1349" t="str">
        <f t="shared" si="958"/>
        <v/>
      </c>
      <c r="CT261" s="1352" t="str">
        <f t="shared" si="958"/>
        <v/>
      </c>
      <c r="CU261" s="553" t="str">
        <f t="shared" si="788"/>
        <v/>
      </c>
      <c r="CV261" s="554" t="str">
        <f t="shared" si="789"/>
        <v/>
      </c>
      <c r="CW261" s="555" t="str">
        <f t="shared" si="790"/>
        <v/>
      </c>
      <c r="CX261" s="555" t="str">
        <f t="shared" si="791"/>
        <v/>
      </c>
      <c r="CY261" s="555" t="str">
        <f t="shared" si="792"/>
        <v/>
      </c>
      <c r="CZ261" s="555" t="str">
        <f t="shared" si="793"/>
        <v/>
      </c>
      <c r="DA261" s="555" t="str">
        <f t="shared" si="794"/>
        <v/>
      </c>
      <c r="DB261" s="556" t="str">
        <f t="shared" si="795"/>
        <v/>
      </c>
      <c r="DC261" s="556" t="str">
        <f t="shared" si="796"/>
        <v/>
      </c>
      <c r="DD261" s="556" t="str">
        <f t="shared" si="797"/>
        <v/>
      </c>
      <c r="DE261" s="555" t="str">
        <f t="shared" si="798"/>
        <v/>
      </c>
      <c r="DF261" s="555" t="str">
        <f t="shared" si="799"/>
        <v/>
      </c>
      <c r="DG261" s="555" t="str">
        <f t="shared" si="800"/>
        <v/>
      </c>
      <c r="DH261" s="555" t="str">
        <f t="shared" si="801"/>
        <v/>
      </c>
      <c r="DI261" s="555" t="str">
        <f t="shared" si="802"/>
        <v/>
      </c>
      <c r="DJ261" s="554" t="str">
        <f t="shared" si="803"/>
        <v/>
      </c>
      <c r="DK261" s="553" t="str">
        <f t="shared" si="804"/>
        <v/>
      </c>
      <c r="DL261" s="658">
        <f t="shared" si="805"/>
        <v>0</v>
      </c>
      <c r="DM261" s="106">
        <f t="shared" si="806"/>
        <v>0</v>
      </c>
      <c r="DN261" s="106">
        <f t="shared" si="807"/>
        <v>0</v>
      </c>
      <c r="DO261" s="106">
        <f t="shared" si="808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4">IF(B260="","",B260*B261)</f>
        <v/>
      </c>
      <c r="C262" s="634" t="str">
        <f t="shared" si="964"/>
        <v/>
      </c>
      <c r="D262" s="634" t="str">
        <f t="shared" si="964"/>
        <v/>
      </c>
      <c r="E262" s="634" t="str">
        <f t="shared" si="964"/>
        <v/>
      </c>
      <c r="F262" s="634" t="str">
        <f t="shared" si="964"/>
        <v/>
      </c>
      <c r="G262" s="634" t="str">
        <f t="shared" si="964"/>
        <v/>
      </c>
      <c r="H262" s="634" t="str">
        <f t="shared" si="964"/>
        <v/>
      </c>
      <c r="I262" s="634" t="str">
        <f t="shared" si="964"/>
        <v/>
      </c>
      <c r="J262" s="634" t="str">
        <f t="shared" si="964"/>
        <v/>
      </c>
      <c r="K262" s="634" t="str">
        <f t="shared" si="964"/>
        <v/>
      </c>
      <c r="L262" s="634" t="str">
        <f t="shared" si="964"/>
        <v/>
      </c>
      <c r="M262" s="634" t="str">
        <f t="shared" si="964"/>
        <v/>
      </c>
      <c r="N262" s="634" t="str">
        <f t="shared" si="964"/>
        <v/>
      </c>
      <c r="O262" s="634" t="str">
        <f t="shared" si="964"/>
        <v/>
      </c>
      <c r="P262" s="634" t="str">
        <f t="shared" si="964"/>
        <v/>
      </c>
      <c r="Q262" s="634" t="str">
        <f t="shared" si="964"/>
        <v/>
      </c>
      <c r="R262" s="634" t="str">
        <f t="shared" si="964"/>
        <v/>
      </c>
      <c r="S262" s="667"/>
      <c r="T262" s="634" t="str">
        <f t="shared" ref="T262:AC262" si="965">IF(T260="","",T260*T261)</f>
        <v/>
      </c>
      <c r="U262" s="634" t="str">
        <f t="shared" si="965"/>
        <v/>
      </c>
      <c r="V262" s="634" t="str">
        <f t="shared" si="965"/>
        <v/>
      </c>
      <c r="W262" s="634" t="str">
        <f t="shared" si="965"/>
        <v/>
      </c>
      <c r="X262" s="634" t="str">
        <f t="shared" si="965"/>
        <v/>
      </c>
      <c r="Y262" s="634" t="str">
        <f t="shared" si="965"/>
        <v/>
      </c>
      <c r="Z262" s="634" t="str">
        <f t="shared" si="965"/>
        <v/>
      </c>
      <c r="AA262" s="634" t="str">
        <f t="shared" si="965"/>
        <v/>
      </c>
      <c r="AB262" s="634" t="str">
        <f t="shared" si="965"/>
        <v/>
      </c>
      <c r="AC262" s="634" t="str">
        <f t="shared" si="965"/>
        <v/>
      </c>
      <c r="AD262" s="634" t="str">
        <f t="shared" ref="AD262:AJ262" si="966">IF(AD260="","",AD260*AD261)</f>
        <v/>
      </c>
      <c r="AE262" s="634" t="str">
        <f t="shared" si="966"/>
        <v/>
      </c>
      <c r="AF262" s="634" t="str">
        <f t="shared" si="966"/>
        <v/>
      </c>
      <c r="AG262" s="634" t="str">
        <f t="shared" si="966"/>
        <v/>
      </c>
      <c r="AH262" s="634" t="str">
        <f t="shared" si="966"/>
        <v/>
      </c>
      <c r="AI262" s="634" t="str">
        <f t="shared" si="966"/>
        <v/>
      </c>
      <c r="AJ262" s="634" t="str">
        <f t="shared" si="966"/>
        <v/>
      </c>
      <c r="AK262" s="667"/>
      <c r="AL262" s="634" t="str">
        <f t="shared" ref="AL262:AT262" si="967">IF(AL260="","",AL260*AL261)</f>
        <v/>
      </c>
      <c r="AM262" s="634" t="str">
        <f t="shared" si="967"/>
        <v/>
      </c>
      <c r="AN262" s="634" t="str">
        <f t="shared" si="967"/>
        <v/>
      </c>
      <c r="AO262" s="634" t="str">
        <f t="shared" si="967"/>
        <v/>
      </c>
      <c r="AP262" s="634" t="str">
        <f t="shared" si="967"/>
        <v/>
      </c>
      <c r="AQ262" s="634" t="str">
        <f t="shared" si="967"/>
        <v/>
      </c>
      <c r="AR262" s="634" t="str">
        <f t="shared" si="967"/>
        <v/>
      </c>
      <c r="AS262" s="634" t="str">
        <f t="shared" si="967"/>
        <v/>
      </c>
      <c r="AT262" s="634" t="str">
        <f t="shared" si="967"/>
        <v/>
      </c>
      <c r="AU262" s="634" t="str">
        <f t="shared" ref="AU262:BB262" si="968">IF(AU260="","",AU260*AU261)</f>
        <v/>
      </c>
      <c r="AV262" s="634" t="str">
        <f t="shared" si="968"/>
        <v/>
      </c>
      <c r="AW262" s="634" t="str">
        <f t="shared" si="968"/>
        <v/>
      </c>
      <c r="AX262" s="634" t="str">
        <f t="shared" si="968"/>
        <v/>
      </c>
      <c r="AY262" s="634" t="str">
        <f t="shared" si="968"/>
        <v/>
      </c>
      <c r="AZ262" s="634" t="str">
        <f t="shared" si="968"/>
        <v/>
      </c>
      <c r="BA262" s="634" t="str">
        <f t="shared" si="968"/>
        <v/>
      </c>
      <c r="BB262" s="634" t="str">
        <f t="shared" si="968"/>
        <v/>
      </c>
      <c r="BC262" s="667"/>
      <c r="BD262" s="634" t="str">
        <f t="shared" ref="BD262:BM262" si="969">IF(BD260="","",BD260*BD261)</f>
        <v/>
      </c>
      <c r="BE262" s="634" t="str">
        <f t="shared" si="969"/>
        <v/>
      </c>
      <c r="BF262" s="634" t="str">
        <f t="shared" si="969"/>
        <v/>
      </c>
      <c r="BG262" s="634" t="str">
        <f t="shared" si="969"/>
        <v/>
      </c>
      <c r="BH262" s="634" t="str">
        <f t="shared" si="969"/>
        <v/>
      </c>
      <c r="BI262" s="634" t="str">
        <f t="shared" si="969"/>
        <v/>
      </c>
      <c r="BJ262" s="634" t="str">
        <f t="shared" si="969"/>
        <v/>
      </c>
      <c r="BK262" s="634" t="str">
        <f t="shared" si="969"/>
        <v/>
      </c>
      <c r="BL262" s="634" t="str">
        <f t="shared" si="969"/>
        <v/>
      </c>
      <c r="BM262" s="634" t="str">
        <f t="shared" si="969"/>
        <v/>
      </c>
      <c r="BN262" s="634" t="str">
        <f t="shared" ref="BN262:BT262" si="970">IF(BN260="","",BN260*BN261)</f>
        <v/>
      </c>
      <c r="BO262" s="634" t="str">
        <f t="shared" si="970"/>
        <v/>
      </c>
      <c r="BP262" s="634" t="str">
        <f t="shared" si="970"/>
        <v/>
      </c>
      <c r="BQ262" s="634" t="str">
        <f t="shared" si="970"/>
        <v/>
      </c>
      <c r="BR262" s="634" t="str">
        <f t="shared" si="970"/>
        <v/>
      </c>
      <c r="BS262" s="634" t="str">
        <f t="shared" si="970"/>
        <v/>
      </c>
      <c r="BT262" s="634" t="str">
        <f t="shared" si="970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2"/>
        <v/>
      </c>
      <c r="CA262" s="602" t="str">
        <f t="shared" si="753"/>
        <v/>
      </c>
      <c r="CB262" s="602" t="str">
        <f t="shared" si="754"/>
        <v/>
      </c>
      <c r="CC262" s="692" t="str">
        <f t="shared" si="755"/>
        <v/>
      </c>
      <c r="CD262" s="1348" t="str">
        <f t="shared" si="959"/>
        <v/>
      </c>
      <c r="CE262" s="1349" t="str">
        <f t="shared" si="958"/>
        <v/>
      </c>
      <c r="CF262" s="1350" t="str">
        <f t="shared" si="958"/>
        <v/>
      </c>
      <c r="CG262" s="1350" t="str">
        <f t="shared" si="958"/>
        <v/>
      </c>
      <c r="CH262" s="1350" t="str">
        <f t="shared" si="958"/>
        <v/>
      </c>
      <c r="CI262" s="1350" t="str">
        <f t="shared" si="958"/>
        <v/>
      </c>
      <c r="CJ262" s="1350" t="str">
        <f t="shared" si="958"/>
        <v/>
      </c>
      <c r="CK262" s="1351" t="str">
        <f t="shared" si="958"/>
        <v/>
      </c>
      <c r="CL262" s="1351" t="str">
        <f t="shared" si="958"/>
        <v/>
      </c>
      <c r="CM262" s="1351" t="str">
        <f t="shared" si="958"/>
        <v/>
      </c>
      <c r="CN262" s="1350" t="str">
        <f t="shared" si="958"/>
        <v/>
      </c>
      <c r="CO262" s="1350" t="str">
        <f t="shared" si="958"/>
        <v/>
      </c>
      <c r="CP262" s="1350" t="str">
        <f t="shared" si="958"/>
        <v/>
      </c>
      <c r="CQ262" s="1350" t="str">
        <f t="shared" si="958"/>
        <v/>
      </c>
      <c r="CR262" s="1350" t="str">
        <f t="shared" si="958"/>
        <v/>
      </c>
      <c r="CS262" s="1349" t="str">
        <f t="shared" si="958"/>
        <v/>
      </c>
      <c r="CT262" s="1352" t="str">
        <f t="shared" si="958"/>
        <v/>
      </c>
      <c r="CU262" s="553" t="str">
        <f t="shared" si="788"/>
        <v/>
      </c>
      <c r="CV262" s="554" t="str">
        <f t="shared" si="789"/>
        <v/>
      </c>
      <c r="CW262" s="555" t="str">
        <f t="shared" si="790"/>
        <v/>
      </c>
      <c r="CX262" s="555" t="str">
        <f t="shared" si="791"/>
        <v/>
      </c>
      <c r="CY262" s="555" t="str">
        <f t="shared" si="792"/>
        <v/>
      </c>
      <c r="CZ262" s="555" t="str">
        <f t="shared" si="793"/>
        <v/>
      </c>
      <c r="DA262" s="555" t="str">
        <f t="shared" si="794"/>
        <v/>
      </c>
      <c r="DB262" s="556" t="str">
        <f t="shared" si="795"/>
        <v/>
      </c>
      <c r="DC262" s="556" t="str">
        <f t="shared" si="796"/>
        <v/>
      </c>
      <c r="DD262" s="556" t="str">
        <f t="shared" si="797"/>
        <v/>
      </c>
      <c r="DE262" s="555" t="str">
        <f t="shared" si="798"/>
        <v/>
      </c>
      <c r="DF262" s="555" t="str">
        <f t="shared" si="799"/>
        <v/>
      </c>
      <c r="DG262" s="555" t="str">
        <f t="shared" si="800"/>
        <v/>
      </c>
      <c r="DH262" s="555" t="str">
        <f t="shared" si="801"/>
        <v/>
      </c>
      <c r="DI262" s="555" t="str">
        <f t="shared" si="802"/>
        <v/>
      </c>
      <c r="DJ262" s="554" t="str">
        <f t="shared" si="803"/>
        <v/>
      </c>
      <c r="DK262" s="553" t="str">
        <f t="shared" si="804"/>
        <v/>
      </c>
      <c r="DL262" s="658">
        <f t="shared" si="805"/>
        <v>0</v>
      </c>
      <c r="DM262" s="106">
        <f t="shared" si="806"/>
        <v>0</v>
      </c>
      <c r="DN262" s="106">
        <f t="shared" si="807"/>
        <v>0</v>
      </c>
      <c r="DO262" s="106">
        <f t="shared" si="808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2"/>
        <v/>
      </c>
      <c r="CA263" s="602" t="str">
        <f t="shared" si="753"/>
        <v/>
      </c>
      <c r="CB263" s="602" t="str">
        <f t="shared" si="754"/>
        <v/>
      </c>
      <c r="CC263" s="692" t="str">
        <f t="shared" si="755"/>
        <v/>
      </c>
      <c r="CD263" s="1348" t="str">
        <f t="shared" si="959"/>
        <v/>
      </c>
      <c r="CE263" s="1349" t="str">
        <f t="shared" si="958"/>
        <v/>
      </c>
      <c r="CF263" s="1350" t="str">
        <f t="shared" si="958"/>
        <v/>
      </c>
      <c r="CG263" s="1350" t="str">
        <f t="shared" si="958"/>
        <v/>
      </c>
      <c r="CH263" s="1350" t="str">
        <f t="shared" si="958"/>
        <v/>
      </c>
      <c r="CI263" s="1350" t="str">
        <f t="shared" si="958"/>
        <v/>
      </c>
      <c r="CJ263" s="1350" t="str">
        <f t="shared" si="958"/>
        <v/>
      </c>
      <c r="CK263" s="1351" t="str">
        <f t="shared" si="958"/>
        <v/>
      </c>
      <c r="CL263" s="1351" t="str">
        <f t="shared" si="958"/>
        <v/>
      </c>
      <c r="CM263" s="1351" t="str">
        <f t="shared" si="958"/>
        <v/>
      </c>
      <c r="CN263" s="1350" t="str">
        <f t="shared" si="958"/>
        <v/>
      </c>
      <c r="CO263" s="1350" t="str">
        <f t="shared" si="958"/>
        <v/>
      </c>
      <c r="CP263" s="1350" t="str">
        <f t="shared" si="958"/>
        <v/>
      </c>
      <c r="CQ263" s="1350" t="str">
        <f t="shared" si="958"/>
        <v/>
      </c>
      <c r="CR263" s="1350" t="str">
        <f t="shared" si="958"/>
        <v/>
      </c>
      <c r="CS263" s="1349" t="str">
        <f t="shared" si="958"/>
        <v/>
      </c>
      <c r="CT263" s="1352" t="str">
        <f t="shared" si="958"/>
        <v/>
      </c>
      <c r="CU263" s="553" t="str">
        <f t="shared" si="788"/>
        <v/>
      </c>
      <c r="CV263" s="554" t="str">
        <f t="shared" si="789"/>
        <v/>
      </c>
      <c r="CW263" s="555" t="str">
        <f t="shared" si="790"/>
        <v/>
      </c>
      <c r="CX263" s="555" t="str">
        <f t="shared" si="791"/>
        <v/>
      </c>
      <c r="CY263" s="555" t="str">
        <f t="shared" si="792"/>
        <v/>
      </c>
      <c r="CZ263" s="555" t="str">
        <f t="shared" si="793"/>
        <v/>
      </c>
      <c r="DA263" s="555" t="str">
        <f t="shared" si="794"/>
        <v/>
      </c>
      <c r="DB263" s="556" t="str">
        <f t="shared" si="795"/>
        <v/>
      </c>
      <c r="DC263" s="556" t="str">
        <f t="shared" si="796"/>
        <v/>
      </c>
      <c r="DD263" s="556" t="str">
        <f t="shared" si="797"/>
        <v/>
      </c>
      <c r="DE263" s="555" t="str">
        <f t="shared" si="798"/>
        <v/>
      </c>
      <c r="DF263" s="555" t="str">
        <f t="shared" si="799"/>
        <v/>
      </c>
      <c r="DG263" s="555" t="str">
        <f t="shared" si="800"/>
        <v/>
      </c>
      <c r="DH263" s="555" t="str">
        <f t="shared" si="801"/>
        <v/>
      </c>
      <c r="DI263" s="555" t="str">
        <f t="shared" si="802"/>
        <v/>
      </c>
      <c r="DJ263" s="554" t="str">
        <f t="shared" si="803"/>
        <v/>
      </c>
      <c r="DK263" s="553" t="str">
        <f t="shared" si="804"/>
        <v/>
      </c>
      <c r="DL263" s="658">
        <f t="shared" si="805"/>
        <v>0</v>
      </c>
      <c r="DM263" s="106">
        <f t="shared" si="806"/>
        <v>0</v>
      </c>
      <c r="DN263" s="106">
        <f t="shared" si="807"/>
        <v>0</v>
      </c>
      <c r="DO263" s="106">
        <f t="shared" si="808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71">IF(B258="","",(B258-B260-B263)*B259/B$46/365/$G$1)</f>
        <v/>
      </c>
      <c r="C264" s="637" t="str">
        <f t="shared" si="971"/>
        <v/>
      </c>
      <c r="D264" s="637" t="str">
        <f t="shared" si="971"/>
        <v/>
      </c>
      <c r="E264" s="637" t="str">
        <f t="shared" si="971"/>
        <v/>
      </c>
      <c r="F264" s="637" t="str">
        <f t="shared" si="971"/>
        <v/>
      </c>
      <c r="G264" s="637" t="str">
        <f t="shared" si="971"/>
        <v/>
      </c>
      <c r="H264" s="637" t="str">
        <f t="shared" si="971"/>
        <v/>
      </c>
      <c r="I264" s="637" t="str">
        <f t="shared" si="971"/>
        <v/>
      </c>
      <c r="J264" s="637" t="str">
        <f t="shared" si="971"/>
        <v/>
      </c>
      <c r="K264" s="637" t="str">
        <f t="shared" si="971"/>
        <v/>
      </c>
      <c r="L264" s="637" t="str">
        <f t="shared" si="971"/>
        <v/>
      </c>
      <c r="M264" s="637" t="str">
        <f t="shared" si="971"/>
        <v/>
      </c>
      <c r="N264" s="637" t="str">
        <f t="shared" si="971"/>
        <v/>
      </c>
      <c r="O264" s="637" t="str">
        <f t="shared" si="971"/>
        <v/>
      </c>
      <c r="P264" s="637" t="str">
        <f t="shared" si="971"/>
        <v/>
      </c>
      <c r="Q264" s="637" t="str">
        <f t="shared" si="971"/>
        <v/>
      </c>
      <c r="R264" s="637" t="str">
        <f t="shared" si="971"/>
        <v/>
      </c>
      <c r="S264" s="657"/>
      <c r="T264" s="637" t="str">
        <f t="shared" ref="T264:AC264" si="972">IF(T258="","",(T258-T260-T263)*T259/T$46/365/$G$1)</f>
        <v/>
      </c>
      <c r="U264" s="637" t="str">
        <f t="shared" si="972"/>
        <v/>
      </c>
      <c r="V264" s="637" t="str">
        <f t="shared" si="972"/>
        <v/>
      </c>
      <c r="W264" s="637" t="str">
        <f t="shared" si="972"/>
        <v/>
      </c>
      <c r="X264" s="637" t="str">
        <f t="shared" si="972"/>
        <v/>
      </c>
      <c r="Y264" s="637" t="str">
        <f t="shared" si="972"/>
        <v/>
      </c>
      <c r="Z264" s="637" t="str">
        <f t="shared" si="972"/>
        <v/>
      </c>
      <c r="AA264" s="637" t="str">
        <f t="shared" si="972"/>
        <v/>
      </c>
      <c r="AB264" s="637" t="str">
        <f t="shared" si="972"/>
        <v/>
      </c>
      <c r="AC264" s="637" t="str">
        <f t="shared" si="972"/>
        <v/>
      </c>
      <c r="AD264" s="637" t="str">
        <f t="shared" ref="AD264:AJ264" si="973">IF(AD258="","",(AD258-AD260-AD263)*AD259/AD$46/365/$G$1)</f>
        <v/>
      </c>
      <c r="AE264" s="637" t="str">
        <f t="shared" si="973"/>
        <v/>
      </c>
      <c r="AF264" s="637" t="str">
        <f t="shared" si="973"/>
        <v/>
      </c>
      <c r="AG264" s="637" t="str">
        <f t="shared" si="973"/>
        <v/>
      </c>
      <c r="AH264" s="637" t="str">
        <f t="shared" si="973"/>
        <v/>
      </c>
      <c r="AI264" s="637" t="str">
        <f t="shared" si="973"/>
        <v/>
      </c>
      <c r="AJ264" s="637" t="str">
        <f t="shared" si="973"/>
        <v/>
      </c>
      <c r="AK264" s="657"/>
      <c r="AL264" s="637" t="str">
        <f t="shared" ref="AL264:BB264" si="974">IF(AL258="","",(AL258-AL260-AL263)*AL259/AL$46/365/$G$1)</f>
        <v/>
      </c>
      <c r="AM264" s="637" t="str">
        <f t="shared" si="974"/>
        <v/>
      </c>
      <c r="AN264" s="637" t="str">
        <f t="shared" si="974"/>
        <v/>
      </c>
      <c r="AO264" s="637" t="str">
        <f t="shared" si="974"/>
        <v/>
      </c>
      <c r="AP264" s="637" t="str">
        <f t="shared" si="974"/>
        <v/>
      </c>
      <c r="AQ264" s="637" t="str">
        <f t="shared" si="974"/>
        <v/>
      </c>
      <c r="AR264" s="637" t="str">
        <f t="shared" si="974"/>
        <v/>
      </c>
      <c r="AS264" s="637" t="str">
        <f t="shared" si="974"/>
        <v/>
      </c>
      <c r="AT264" s="637" t="str">
        <f t="shared" si="974"/>
        <v/>
      </c>
      <c r="AU264" s="637" t="str">
        <f t="shared" si="974"/>
        <v/>
      </c>
      <c r="AV264" s="637" t="str">
        <f t="shared" si="974"/>
        <v/>
      </c>
      <c r="AW264" s="637" t="str">
        <f t="shared" si="974"/>
        <v/>
      </c>
      <c r="AX264" s="637" t="str">
        <f t="shared" si="974"/>
        <v/>
      </c>
      <c r="AY264" s="637" t="str">
        <f t="shared" si="974"/>
        <v/>
      </c>
      <c r="AZ264" s="637" t="str">
        <f t="shared" si="974"/>
        <v/>
      </c>
      <c r="BA264" s="637" t="str">
        <f t="shared" si="974"/>
        <v/>
      </c>
      <c r="BB264" s="637" t="str">
        <f t="shared" si="974"/>
        <v/>
      </c>
      <c r="BC264" s="657"/>
      <c r="BD264" s="637" t="str">
        <f t="shared" ref="BD264:BM264" si="975">IF(BD258="","",(BD258-BD260-BD263)*BD259/BD$46/365/$G$1)</f>
        <v/>
      </c>
      <c r="BE264" s="637" t="str">
        <f t="shared" si="975"/>
        <v/>
      </c>
      <c r="BF264" s="637" t="str">
        <f t="shared" si="975"/>
        <v/>
      </c>
      <c r="BG264" s="637" t="str">
        <f t="shared" si="975"/>
        <v/>
      </c>
      <c r="BH264" s="637" t="str">
        <f t="shared" si="975"/>
        <v/>
      </c>
      <c r="BI264" s="637" t="str">
        <f t="shared" si="975"/>
        <v/>
      </c>
      <c r="BJ264" s="637" t="str">
        <f t="shared" si="975"/>
        <v/>
      </c>
      <c r="BK264" s="637" t="str">
        <f t="shared" si="975"/>
        <v/>
      </c>
      <c r="BL264" s="637" t="str">
        <f t="shared" si="975"/>
        <v/>
      </c>
      <c r="BM264" s="637" t="str">
        <f t="shared" si="975"/>
        <v/>
      </c>
      <c r="BN264" s="637" t="str">
        <f t="shared" ref="BN264:BT264" si="976">IF(BN258="","",(BN258-BN260-BN263)*BN259/BN$46/365/$G$1)</f>
        <v/>
      </c>
      <c r="BO264" s="637" t="str">
        <f t="shared" si="976"/>
        <v/>
      </c>
      <c r="BP264" s="637" t="str">
        <f t="shared" si="976"/>
        <v/>
      </c>
      <c r="BQ264" s="637" t="str">
        <f t="shared" si="976"/>
        <v/>
      </c>
      <c r="BR264" s="637" t="str">
        <f t="shared" si="976"/>
        <v/>
      </c>
      <c r="BS264" s="637" t="str">
        <f t="shared" si="976"/>
        <v/>
      </c>
      <c r="BT264" s="637" t="str">
        <f t="shared" si="976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2"/>
        <v/>
      </c>
      <c r="CA264" s="627" t="str">
        <f t="shared" si="753"/>
        <v/>
      </c>
      <c r="CB264" s="627" t="str">
        <f t="shared" si="754"/>
        <v/>
      </c>
      <c r="CC264" s="695" t="str">
        <f t="shared" si="755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7"/>
        <v/>
      </c>
      <c r="CG264" s="1355" t="str">
        <f t="shared" si="977"/>
        <v/>
      </c>
      <c r="CH264" s="1355" t="str">
        <f t="shared" si="977"/>
        <v/>
      </c>
      <c r="CI264" s="1355" t="str">
        <f t="shared" si="977"/>
        <v/>
      </c>
      <c r="CJ264" s="1355" t="str">
        <f t="shared" si="977"/>
        <v/>
      </c>
      <c r="CK264" s="1356" t="str">
        <f t="shared" si="977"/>
        <v/>
      </c>
      <c r="CL264" s="1356" t="str">
        <f t="shared" si="977"/>
        <v/>
      </c>
      <c r="CM264" s="1356" t="str">
        <f t="shared" si="977"/>
        <v/>
      </c>
      <c r="CN264" s="1355" t="str">
        <f t="shared" si="977"/>
        <v/>
      </c>
      <c r="CO264" s="1355" t="str">
        <f t="shared" si="977"/>
        <v/>
      </c>
      <c r="CP264" s="1355" t="str">
        <f t="shared" si="977"/>
        <v/>
      </c>
      <c r="CQ264" s="1355" t="str">
        <f t="shared" si="977"/>
        <v/>
      </c>
      <c r="CR264" s="1355" t="str">
        <f t="shared" si="977"/>
        <v/>
      </c>
      <c r="CS264" s="1354" t="str">
        <f t="shared" si="977"/>
        <v/>
      </c>
      <c r="CT264" s="1357" t="str">
        <f t="shared" si="977"/>
        <v/>
      </c>
      <c r="CU264" s="541" t="str">
        <f t="shared" si="788"/>
        <v/>
      </c>
      <c r="CV264" s="542" t="str">
        <f t="shared" si="789"/>
        <v/>
      </c>
      <c r="CW264" s="543" t="str">
        <f t="shared" si="790"/>
        <v/>
      </c>
      <c r="CX264" s="543" t="str">
        <f t="shared" si="791"/>
        <v/>
      </c>
      <c r="CY264" s="543" t="str">
        <f t="shared" si="792"/>
        <v/>
      </c>
      <c r="CZ264" s="543" t="str">
        <f t="shared" si="793"/>
        <v/>
      </c>
      <c r="DA264" s="543" t="str">
        <f t="shared" si="794"/>
        <v/>
      </c>
      <c r="DB264" s="544" t="str">
        <f t="shared" si="795"/>
        <v/>
      </c>
      <c r="DC264" s="544" t="str">
        <f t="shared" si="796"/>
        <v/>
      </c>
      <c r="DD264" s="544" t="str">
        <f t="shared" si="797"/>
        <v/>
      </c>
      <c r="DE264" s="543" t="str">
        <f t="shared" si="798"/>
        <v/>
      </c>
      <c r="DF264" s="543" t="str">
        <f t="shared" si="799"/>
        <v/>
      </c>
      <c r="DG264" s="543" t="str">
        <f t="shared" si="800"/>
        <v/>
      </c>
      <c r="DH264" s="543" t="str">
        <f t="shared" si="801"/>
        <v/>
      </c>
      <c r="DI264" s="543" t="str">
        <f t="shared" si="802"/>
        <v/>
      </c>
      <c r="DJ264" s="542" t="str">
        <f t="shared" si="803"/>
        <v/>
      </c>
      <c r="DK264" s="541" t="str">
        <f t="shared" si="804"/>
        <v/>
      </c>
      <c r="DL264" s="658">
        <f t="shared" si="805"/>
        <v>0</v>
      </c>
      <c r="DM264" s="106">
        <f t="shared" si="806"/>
        <v>0</v>
      </c>
      <c r="DN264" s="106">
        <f t="shared" si="807"/>
        <v>0</v>
      </c>
      <c r="DO264" s="106">
        <f t="shared" si="808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100</v>
      </c>
      <c r="E265" s="162"/>
      <c r="F265" s="162"/>
      <c r="G265" s="162"/>
      <c r="H265" s="162">
        <v>70</v>
      </c>
      <c r="I265" s="162">
        <v>100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100</v>
      </c>
      <c r="BX265" s="162">
        <v>150</v>
      </c>
      <c r="BY265" s="162">
        <v>300</v>
      </c>
      <c r="BZ265" s="602">
        <f t="shared" si="752"/>
        <v>100</v>
      </c>
      <c r="CA265" s="602">
        <f t="shared" si="753"/>
        <v>140</v>
      </c>
      <c r="CB265" s="602">
        <f t="shared" si="754"/>
        <v>150</v>
      </c>
      <c r="CC265" s="692">
        <f t="shared" si="755"/>
        <v>350</v>
      </c>
      <c r="CD265" s="1348" t="str">
        <f t="shared" ref="CD265:CD270" si="97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7"/>
        <v/>
      </c>
      <c r="CF265" s="1350" t="str">
        <f t="shared" si="977"/>
        <v/>
      </c>
      <c r="CG265" s="1350" t="str">
        <f t="shared" si="977"/>
        <v/>
      </c>
      <c r="CH265" s="1350" t="str">
        <f t="shared" si="977"/>
        <v/>
      </c>
      <c r="CI265" s="1350" t="str">
        <f t="shared" si="977"/>
        <v/>
      </c>
      <c r="CJ265" s="1350" t="str">
        <f t="shared" si="977"/>
        <v/>
      </c>
      <c r="CK265" s="1351">
        <f t="shared" si="977"/>
        <v>70</v>
      </c>
      <c r="CL265" s="1351">
        <f t="shared" si="977"/>
        <v>100</v>
      </c>
      <c r="CM265" s="1351">
        <f t="shared" si="977"/>
        <v>100</v>
      </c>
      <c r="CN265" s="1350" t="str">
        <f t="shared" si="977"/>
        <v/>
      </c>
      <c r="CO265" s="1350" t="str">
        <f t="shared" si="977"/>
        <v/>
      </c>
      <c r="CP265" s="1350" t="str">
        <f t="shared" si="977"/>
        <v/>
      </c>
      <c r="CQ265" s="1350" t="str">
        <f t="shared" si="977"/>
        <v/>
      </c>
      <c r="CR265" s="1350" t="str">
        <f t="shared" si="977"/>
        <v/>
      </c>
      <c r="CS265" s="1349" t="str">
        <f t="shared" si="977"/>
        <v/>
      </c>
      <c r="CT265" s="1352" t="str">
        <f t="shared" si="977"/>
        <v/>
      </c>
      <c r="CU265" s="553" t="str">
        <f t="shared" si="788"/>
        <v/>
      </c>
      <c r="CV265" s="554" t="str">
        <f t="shared" si="789"/>
        <v/>
      </c>
      <c r="CW265" s="555" t="str">
        <f t="shared" si="790"/>
        <v/>
      </c>
      <c r="CX265" s="555" t="str">
        <f t="shared" si="791"/>
        <v/>
      </c>
      <c r="CY265" s="555" t="str">
        <f t="shared" si="792"/>
        <v/>
      </c>
      <c r="CZ265" s="555">
        <f t="shared" si="793"/>
        <v>50</v>
      </c>
      <c r="DA265" s="555">
        <f t="shared" si="794"/>
        <v>100</v>
      </c>
      <c r="DB265" s="556">
        <f t="shared" si="795"/>
        <v>100</v>
      </c>
      <c r="DC265" s="556">
        <f t="shared" si="796"/>
        <v>150</v>
      </c>
      <c r="DD265" s="556">
        <f t="shared" si="797"/>
        <v>150</v>
      </c>
      <c r="DE265" s="555">
        <f t="shared" si="798"/>
        <v>200</v>
      </c>
      <c r="DF265" s="555">
        <f t="shared" si="799"/>
        <v>300</v>
      </c>
      <c r="DG265" s="555" t="str">
        <f t="shared" si="800"/>
        <v/>
      </c>
      <c r="DH265" s="555" t="str">
        <f t="shared" si="801"/>
        <v/>
      </c>
      <c r="DI265" s="555" t="str">
        <f t="shared" si="802"/>
        <v/>
      </c>
      <c r="DJ265" s="554" t="str">
        <f t="shared" si="803"/>
        <v/>
      </c>
      <c r="DK265" s="553" t="str">
        <f t="shared" si="804"/>
        <v/>
      </c>
      <c r="DL265" s="658">
        <f t="shared" si="805"/>
        <v>3</v>
      </c>
      <c r="DM265" s="106">
        <f t="shared" si="806"/>
        <v>7</v>
      </c>
      <c r="DN265" s="106">
        <f t="shared" si="807"/>
        <v>3</v>
      </c>
      <c r="DO265" s="106">
        <f t="shared" si="808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9">3400*$K$1</f>
        <v>3400</v>
      </c>
      <c r="C266" s="706">
        <f t="shared" si="979"/>
        <v>3400</v>
      </c>
      <c r="D266" s="706">
        <f t="shared" si="979"/>
        <v>3400</v>
      </c>
      <c r="E266" s="706">
        <f t="shared" si="979"/>
        <v>3400</v>
      </c>
      <c r="F266" s="706">
        <f t="shared" si="979"/>
        <v>3400</v>
      </c>
      <c r="G266" s="706">
        <f t="shared" si="979"/>
        <v>3400</v>
      </c>
      <c r="H266" s="706">
        <f t="shared" si="979"/>
        <v>3400</v>
      </c>
      <c r="I266" s="706">
        <f t="shared" si="979"/>
        <v>3400</v>
      </c>
      <c r="J266" s="706">
        <f t="shared" si="979"/>
        <v>3400</v>
      </c>
      <c r="K266" s="706">
        <f t="shared" si="979"/>
        <v>3400</v>
      </c>
      <c r="L266" s="706">
        <f t="shared" si="979"/>
        <v>3400</v>
      </c>
      <c r="M266" s="706">
        <f t="shared" si="979"/>
        <v>3400</v>
      </c>
      <c r="N266" s="706">
        <f t="shared" si="979"/>
        <v>3400</v>
      </c>
      <c r="O266" s="706">
        <f t="shared" si="979"/>
        <v>3400</v>
      </c>
      <c r="P266" s="706">
        <f t="shared" si="979"/>
        <v>3400</v>
      </c>
      <c r="Q266" s="706">
        <f t="shared" si="979"/>
        <v>3400</v>
      </c>
      <c r="R266" s="706">
        <f t="shared" si="979"/>
        <v>3400</v>
      </c>
      <c r="S266" s="714"/>
      <c r="T266" s="706">
        <f t="shared" ref="T266:AJ266" si="980">3400*$K$1</f>
        <v>3400</v>
      </c>
      <c r="U266" s="706">
        <f t="shared" si="980"/>
        <v>3400</v>
      </c>
      <c r="V266" s="706">
        <f t="shared" si="980"/>
        <v>3400</v>
      </c>
      <c r="W266" s="706">
        <f t="shared" si="980"/>
        <v>3400</v>
      </c>
      <c r="X266" s="706">
        <f t="shared" si="980"/>
        <v>3400</v>
      </c>
      <c r="Y266" s="706">
        <f t="shared" si="980"/>
        <v>3400</v>
      </c>
      <c r="Z266" s="706">
        <f t="shared" si="980"/>
        <v>3400</v>
      </c>
      <c r="AA266" s="706">
        <f t="shared" si="980"/>
        <v>3400</v>
      </c>
      <c r="AB266" s="706">
        <f t="shared" si="980"/>
        <v>3400</v>
      </c>
      <c r="AC266" s="706">
        <f t="shared" si="980"/>
        <v>3400</v>
      </c>
      <c r="AD266" s="706">
        <f t="shared" si="980"/>
        <v>3400</v>
      </c>
      <c r="AE266" s="706">
        <f t="shared" si="980"/>
        <v>3400</v>
      </c>
      <c r="AF266" s="706">
        <f t="shared" si="980"/>
        <v>3400</v>
      </c>
      <c r="AG266" s="706">
        <f t="shared" si="980"/>
        <v>3400</v>
      </c>
      <c r="AH266" s="706">
        <f t="shared" si="980"/>
        <v>3400</v>
      </c>
      <c r="AI266" s="706">
        <f t="shared" si="980"/>
        <v>3400</v>
      </c>
      <c r="AJ266" s="706">
        <f t="shared" si="980"/>
        <v>3400</v>
      </c>
      <c r="AK266" s="714"/>
      <c r="AL266" s="706">
        <f t="shared" ref="AL266:BB266" si="981">3400*$K$1</f>
        <v>3400</v>
      </c>
      <c r="AM266" s="706">
        <f t="shared" si="981"/>
        <v>3400</v>
      </c>
      <c r="AN266" s="706">
        <f t="shared" si="981"/>
        <v>3400</v>
      </c>
      <c r="AO266" s="706">
        <f t="shared" si="981"/>
        <v>3400</v>
      </c>
      <c r="AP266" s="706">
        <f t="shared" si="981"/>
        <v>3400</v>
      </c>
      <c r="AQ266" s="706">
        <f t="shared" si="981"/>
        <v>3400</v>
      </c>
      <c r="AR266" s="706">
        <f t="shared" si="981"/>
        <v>3400</v>
      </c>
      <c r="AS266" s="706">
        <f t="shared" si="981"/>
        <v>3400</v>
      </c>
      <c r="AT266" s="706">
        <f t="shared" si="981"/>
        <v>3400</v>
      </c>
      <c r="AU266" s="706">
        <f t="shared" si="981"/>
        <v>3400</v>
      </c>
      <c r="AV266" s="706">
        <f t="shared" si="981"/>
        <v>3400</v>
      </c>
      <c r="AW266" s="706">
        <f t="shared" si="981"/>
        <v>3400</v>
      </c>
      <c r="AX266" s="706">
        <f t="shared" si="981"/>
        <v>3400</v>
      </c>
      <c r="AY266" s="706">
        <f t="shared" si="981"/>
        <v>3400</v>
      </c>
      <c r="AZ266" s="706">
        <f t="shared" si="981"/>
        <v>3400</v>
      </c>
      <c r="BA266" s="706">
        <f t="shared" si="981"/>
        <v>3400</v>
      </c>
      <c r="BB266" s="706">
        <f t="shared" si="981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2">3400*$K$1</f>
        <v>3400</v>
      </c>
      <c r="BG266" s="706">
        <f t="shared" si="982"/>
        <v>3400</v>
      </c>
      <c r="BH266" s="706">
        <f t="shared" si="982"/>
        <v>3400</v>
      </c>
      <c r="BI266" s="706">
        <f t="shared" si="982"/>
        <v>3400</v>
      </c>
      <c r="BJ266" s="706">
        <f t="shared" si="982"/>
        <v>3400</v>
      </c>
      <c r="BK266" s="706">
        <f t="shared" si="982"/>
        <v>3400</v>
      </c>
      <c r="BL266" s="706">
        <f t="shared" si="982"/>
        <v>3400</v>
      </c>
      <c r="BM266" s="706">
        <f t="shared" si="982"/>
        <v>3400</v>
      </c>
      <c r="BN266" s="706">
        <f t="shared" si="982"/>
        <v>3400</v>
      </c>
      <c r="BO266" s="706">
        <f t="shared" si="982"/>
        <v>3400</v>
      </c>
      <c r="BP266" s="706">
        <f t="shared" si="982"/>
        <v>3400</v>
      </c>
      <c r="BQ266" s="706">
        <f t="shared" si="982"/>
        <v>3400</v>
      </c>
      <c r="BR266" s="706">
        <f t="shared" si="982"/>
        <v>3400</v>
      </c>
      <c r="BS266" s="706">
        <f t="shared" si="982"/>
        <v>3400</v>
      </c>
      <c r="BT266" s="706">
        <f t="shared" si="982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2"/>
        <v>3400</v>
      </c>
      <c r="CA266" s="602">
        <f t="shared" si="753"/>
        <v>3400</v>
      </c>
      <c r="CB266" s="602">
        <f t="shared" si="754"/>
        <v>3400</v>
      </c>
      <c r="CC266" s="692">
        <f t="shared" si="755"/>
        <v>3400</v>
      </c>
      <c r="CD266" s="1348">
        <f t="shared" si="978"/>
        <v>3400</v>
      </c>
      <c r="CE266" s="1349">
        <f t="shared" si="977"/>
        <v>3400</v>
      </c>
      <c r="CF266" s="1350">
        <f t="shared" si="977"/>
        <v>3400</v>
      </c>
      <c r="CG266" s="1350">
        <f t="shared" si="977"/>
        <v>3400</v>
      </c>
      <c r="CH266" s="1350">
        <f t="shared" si="977"/>
        <v>3400</v>
      </c>
      <c r="CI266" s="1350">
        <f t="shared" si="977"/>
        <v>3400</v>
      </c>
      <c r="CJ266" s="1350">
        <f t="shared" si="977"/>
        <v>3400</v>
      </c>
      <c r="CK266" s="1351">
        <f t="shared" si="977"/>
        <v>3400</v>
      </c>
      <c r="CL266" s="1351">
        <f t="shared" si="977"/>
        <v>3400</v>
      </c>
      <c r="CM266" s="1351">
        <f t="shared" si="977"/>
        <v>3400</v>
      </c>
      <c r="CN266" s="1350">
        <f t="shared" si="977"/>
        <v>3400</v>
      </c>
      <c r="CO266" s="1350">
        <f t="shared" si="977"/>
        <v>3400</v>
      </c>
      <c r="CP266" s="1350">
        <f t="shared" si="977"/>
        <v>3400</v>
      </c>
      <c r="CQ266" s="1350">
        <f t="shared" si="977"/>
        <v>3400</v>
      </c>
      <c r="CR266" s="1350">
        <f t="shared" si="977"/>
        <v>3400</v>
      </c>
      <c r="CS266" s="1349">
        <f t="shared" si="977"/>
        <v>3400</v>
      </c>
      <c r="CT266" s="1352">
        <f t="shared" si="977"/>
        <v>3400</v>
      </c>
      <c r="CU266" s="553">
        <f t="shared" si="788"/>
        <v>3400</v>
      </c>
      <c r="CV266" s="554">
        <f t="shared" si="789"/>
        <v>3400</v>
      </c>
      <c r="CW266" s="555">
        <f t="shared" si="790"/>
        <v>3400</v>
      </c>
      <c r="CX266" s="555">
        <f t="shared" si="791"/>
        <v>3400</v>
      </c>
      <c r="CY266" s="555">
        <f t="shared" si="792"/>
        <v>3400</v>
      </c>
      <c r="CZ266" s="555">
        <f t="shared" si="793"/>
        <v>3400</v>
      </c>
      <c r="DA266" s="555">
        <f t="shared" si="794"/>
        <v>3400</v>
      </c>
      <c r="DB266" s="556">
        <f t="shared" si="795"/>
        <v>3400</v>
      </c>
      <c r="DC266" s="556">
        <f t="shared" si="796"/>
        <v>3400</v>
      </c>
      <c r="DD266" s="556">
        <f t="shared" si="797"/>
        <v>3400</v>
      </c>
      <c r="DE266" s="555">
        <f t="shared" si="798"/>
        <v>3400</v>
      </c>
      <c r="DF266" s="555">
        <f t="shared" si="799"/>
        <v>3400</v>
      </c>
      <c r="DG266" s="555">
        <f t="shared" si="800"/>
        <v>3400</v>
      </c>
      <c r="DH266" s="555">
        <f t="shared" si="801"/>
        <v>3400</v>
      </c>
      <c r="DI266" s="555">
        <f t="shared" si="802"/>
        <v>3400</v>
      </c>
      <c r="DJ266" s="554">
        <f t="shared" si="803"/>
        <v>3400</v>
      </c>
      <c r="DK266" s="553">
        <f t="shared" si="804"/>
        <v>3400</v>
      </c>
      <c r="DL266" s="658">
        <f t="shared" si="805"/>
        <v>17</v>
      </c>
      <c r="DM266" s="106">
        <f t="shared" si="806"/>
        <v>17</v>
      </c>
      <c r="DN266" s="106">
        <f t="shared" si="807"/>
        <v>17</v>
      </c>
      <c r="DO266" s="106">
        <f t="shared" si="808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60</v>
      </c>
      <c r="BX267" s="227">
        <v>100</v>
      </c>
      <c r="BY267" s="227">
        <v>210</v>
      </c>
      <c r="BZ267" s="602">
        <f t="shared" si="752"/>
        <v>20</v>
      </c>
      <c r="CA267" s="602">
        <f t="shared" si="753"/>
        <v>100</v>
      </c>
      <c r="CB267" s="602">
        <f t="shared" si="754"/>
        <v>100</v>
      </c>
      <c r="CC267" s="692">
        <f t="shared" si="755"/>
        <v>210</v>
      </c>
      <c r="CD267" s="1348" t="str">
        <f t="shared" si="978"/>
        <v/>
      </c>
      <c r="CE267" s="1349" t="str">
        <f t="shared" si="977"/>
        <v/>
      </c>
      <c r="CF267" s="1350" t="str">
        <f t="shared" si="977"/>
        <v/>
      </c>
      <c r="CG267" s="1350" t="str">
        <f t="shared" si="977"/>
        <v/>
      </c>
      <c r="CH267" s="1350" t="str">
        <f t="shared" si="977"/>
        <v/>
      </c>
      <c r="CI267" s="1350" t="str">
        <f t="shared" si="977"/>
        <v/>
      </c>
      <c r="CJ267" s="1350" t="str">
        <f t="shared" si="977"/>
        <v/>
      </c>
      <c r="CK267" s="1351">
        <f t="shared" si="977"/>
        <v>0</v>
      </c>
      <c r="CL267" s="1351">
        <f t="shared" si="977"/>
        <v>20</v>
      </c>
      <c r="CM267" s="1351">
        <f t="shared" si="977"/>
        <v>20</v>
      </c>
      <c r="CN267" s="1350" t="str">
        <f t="shared" si="977"/>
        <v/>
      </c>
      <c r="CO267" s="1350" t="str">
        <f t="shared" si="977"/>
        <v/>
      </c>
      <c r="CP267" s="1350" t="str">
        <f t="shared" si="977"/>
        <v/>
      </c>
      <c r="CQ267" s="1350" t="str">
        <f t="shared" si="977"/>
        <v/>
      </c>
      <c r="CR267" s="1350" t="str">
        <f t="shared" si="977"/>
        <v/>
      </c>
      <c r="CS267" s="1349" t="str">
        <f t="shared" si="977"/>
        <v/>
      </c>
      <c r="CT267" s="1352" t="str">
        <f t="shared" si="977"/>
        <v/>
      </c>
      <c r="CU267" s="553" t="str">
        <f t="shared" si="788"/>
        <v/>
      </c>
      <c r="CV267" s="554" t="str">
        <f t="shared" si="789"/>
        <v/>
      </c>
      <c r="CW267" s="555" t="str">
        <f t="shared" si="790"/>
        <v/>
      </c>
      <c r="CX267" s="555" t="str">
        <f t="shared" si="791"/>
        <v/>
      </c>
      <c r="CY267" s="555" t="str">
        <f t="shared" si="792"/>
        <v/>
      </c>
      <c r="CZ267" s="555" t="str">
        <f t="shared" si="793"/>
        <v/>
      </c>
      <c r="DA267" s="555">
        <f t="shared" si="794"/>
        <v>50</v>
      </c>
      <c r="DB267" s="556">
        <f t="shared" si="795"/>
        <v>50</v>
      </c>
      <c r="DC267" s="556">
        <f t="shared" si="796"/>
        <v>100</v>
      </c>
      <c r="DD267" s="556">
        <f t="shared" si="797"/>
        <v>100</v>
      </c>
      <c r="DE267" s="555">
        <f t="shared" si="798"/>
        <v>150</v>
      </c>
      <c r="DF267" s="555">
        <f t="shared" si="799"/>
        <v>300</v>
      </c>
      <c r="DG267" s="555" t="str">
        <f t="shared" si="800"/>
        <v/>
      </c>
      <c r="DH267" s="555" t="str">
        <f t="shared" si="801"/>
        <v/>
      </c>
      <c r="DI267" s="555" t="str">
        <f t="shared" si="802"/>
        <v/>
      </c>
      <c r="DJ267" s="554" t="str">
        <f t="shared" si="803"/>
        <v/>
      </c>
      <c r="DK267" s="553" t="str">
        <f t="shared" si="804"/>
        <v/>
      </c>
      <c r="DL267" s="658">
        <f t="shared" si="805"/>
        <v>3</v>
      </c>
      <c r="DM267" s="106">
        <f t="shared" si="806"/>
        <v>6</v>
      </c>
      <c r="DN267" s="106">
        <f t="shared" si="807"/>
        <v>3</v>
      </c>
      <c r="DO267" s="106">
        <f t="shared" si="808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1</v>
      </c>
      <c r="BX268" s="277">
        <v>2</v>
      </c>
      <c r="BY268" s="277">
        <v>1</v>
      </c>
      <c r="BZ268" s="602">
        <f t="shared" si="752"/>
        <v>2</v>
      </c>
      <c r="CA268" s="602">
        <f t="shared" si="753"/>
        <v>1</v>
      </c>
      <c r="CB268" s="602">
        <f t="shared" si="754"/>
        <v>2.3999999999999995</v>
      </c>
      <c r="CC268" s="692">
        <f t="shared" si="755"/>
        <v>0.8</v>
      </c>
      <c r="CD268" s="1348" t="str">
        <f t="shared" si="978"/>
        <v/>
      </c>
      <c r="CE268" s="1349" t="str">
        <f t="shared" si="977"/>
        <v/>
      </c>
      <c r="CF268" s="1350" t="str">
        <f t="shared" si="977"/>
        <v/>
      </c>
      <c r="CG268" s="1350" t="str">
        <f t="shared" si="977"/>
        <v/>
      </c>
      <c r="CH268" s="1350" t="str">
        <f t="shared" si="977"/>
        <v/>
      </c>
      <c r="CI268" s="1350" t="str">
        <f t="shared" si="977"/>
        <v/>
      </c>
      <c r="CJ268" s="1350" t="str">
        <f t="shared" si="977"/>
        <v/>
      </c>
      <c r="CK268" s="1351">
        <f t="shared" si="977"/>
        <v>2</v>
      </c>
      <c r="CL268" s="1351">
        <f t="shared" si="977"/>
        <v>2</v>
      </c>
      <c r="CM268" s="1351">
        <f t="shared" si="977"/>
        <v>5</v>
      </c>
      <c r="CN268" s="1350" t="str">
        <f t="shared" si="977"/>
        <v/>
      </c>
      <c r="CO268" s="1350" t="str">
        <f t="shared" si="977"/>
        <v/>
      </c>
      <c r="CP268" s="1350" t="str">
        <f t="shared" si="977"/>
        <v/>
      </c>
      <c r="CQ268" s="1350" t="str">
        <f t="shared" si="977"/>
        <v/>
      </c>
      <c r="CR268" s="1350" t="str">
        <f t="shared" si="977"/>
        <v/>
      </c>
      <c r="CS268" s="1349" t="str">
        <f t="shared" si="977"/>
        <v/>
      </c>
      <c r="CT268" s="1352" t="str">
        <f t="shared" si="977"/>
        <v/>
      </c>
      <c r="CU268" s="553" t="str">
        <f t="shared" si="788"/>
        <v/>
      </c>
      <c r="CV268" s="554" t="str">
        <f t="shared" si="789"/>
        <v/>
      </c>
      <c r="CW268" s="555" t="str">
        <f t="shared" si="790"/>
        <v/>
      </c>
      <c r="CX268" s="555" t="str">
        <f t="shared" si="791"/>
        <v/>
      </c>
      <c r="CY268" s="555" t="str">
        <f t="shared" si="792"/>
        <v/>
      </c>
      <c r="CZ268" s="555" t="str">
        <f t="shared" si="793"/>
        <v/>
      </c>
      <c r="DA268" s="555">
        <f t="shared" si="794"/>
        <v>1</v>
      </c>
      <c r="DB268" s="556">
        <f t="shared" si="795"/>
        <v>1</v>
      </c>
      <c r="DC268" s="556">
        <f t="shared" si="796"/>
        <v>1</v>
      </c>
      <c r="DD268" s="556">
        <f t="shared" si="797"/>
        <v>1</v>
      </c>
      <c r="DE268" s="555">
        <f t="shared" si="798"/>
        <v>1</v>
      </c>
      <c r="DF268" s="555">
        <f t="shared" si="799"/>
        <v>1.2</v>
      </c>
      <c r="DG268" s="555" t="str">
        <f t="shared" si="800"/>
        <v/>
      </c>
      <c r="DH268" s="555" t="str">
        <f t="shared" si="801"/>
        <v/>
      </c>
      <c r="DI268" s="555" t="str">
        <f t="shared" si="802"/>
        <v/>
      </c>
      <c r="DJ268" s="554" t="str">
        <f t="shared" si="803"/>
        <v/>
      </c>
      <c r="DK268" s="553" t="str">
        <f t="shared" si="804"/>
        <v/>
      </c>
      <c r="DL268" s="658">
        <f t="shared" si="805"/>
        <v>3</v>
      </c>
      <c r="DM268" s="106">
        <f t="shared" si="806"/>
        <v>6</v>
      </c>
      <c r="DN268" s="106">
        <f t="shared" si="807"/>
        <v>3</v>
      </c>
      <c r="DO268" s="106">
        <f t="shared" si="808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3">IF(B267="","",B267*B268)</f>
        <v/>
      </c>
      <c r="C269" s="634" t="str">
        <f t="shared" si="983"/>
        <v/>
      </c>
      <c r="D269" s="634">
        <f t="shared" si="983"/>
        <v>0</v>
      </c>
      <c r="E269" s="634" t="str">
        <f t="shared" si="983"/>
        <v/>
      </c>
      <c r="F269" s="634" t="str">
        <f t="shared" si="983"/>
        <v/>
      </c>
      <c r="G269" s="634" t="str">
        <f t="shared" si="983"/>
        <v/>
      </c>
      <c r="H269" s="634">
        <f t="shared" si="983"/>
        <v>40</v>
      </c>
      <c r="I269" s="634">
        <f t="shared" si="983"/>
        <v>40</v>
      </c>
      <c r="J269" s="634" t="str">
        <f t="shared" si="983"/>
        <v/>
      </c>
      <c r="K269" s="634" t="str">
        <f t="shared" si="983"/>
        <v/>
      </c>
      <c r="L269" s="634" t="str">
        <f t="shared" si="983"/>
        <v/>
      </c>
      <c r="M269" s="634" t="str">
        <f t="shared" si="983"/>
        <v/>
      </c>
      <c r="N269" s="634" t="str">
        <f t="shared" si="983"/>
        <v/>
      </c>
      <c r="O269" s="634" t="str">
        <f t="shared" si="983"/>
        <v/>
      </c>
      <c r="P269" s="634" t="str">
        <f t="shared" si="983"/>
        <v/>
      </c>
      <c r="Q269" s="634" t="str">
        <f t="shared" si="983"/>
        <v/>
      </c>
      <c r="R269" s="634" t="str">
        <f t="shared" si="983"/>
        <v/>
      </c>
      <c r="S269" s="667"/>
      <c r="T269" s="634">
        <f t="shared" ref="T269:AJ269" si="984">IF(T267="","",T267*T268)</f>
        <v>100</v>
      </c>
      <c r="U269" s="634">
        <f t="shared" si="984"/>
        <v>50</v>
      </c>
      <c r="V269" s="634">
        <f t="shared" si="984"/>
        <v>60</v>
      </c>
      <c r="W269" s="634">
        <f t="shared" si="984"/>
        <v>150</v>
      </c>
      <c r="X269" s="634">
        <f t="shared" si="984"/>
        <v>100</v>
      </c>
      <c r="Y269" s="634" t="str">
        <f t="shared" si="984"/>
        <v/>
      </c>
      <c r="Z269" s="634" t="str">
        <f t="shared" si="984"/>
        <v/>
      </c>
      <c r="AA269" s="634">
        <f t="shared" si="984"/>
        <v>300</v>
      </c>
      <c r="AB269" s="634" t="str">
        <f t="shared" si="984"/>
        <v/>
      </c>
      <c r="AC269" s="634" t="str">
        <f t="shared" si="984"/>
        <v/>
      </c>
      <c r="AD269" s="634" t="str">
        <f t="shared" si="984"/>
        <v/>
      </c>
      <c r="AE269" s="634" t="str">
        <f t="shared" si="984"/>
        <v/>
      </c>
      <c r="AF269" s="634" t="str">
        <f t="shared" si="984"/>
        <v/>
      </c>
      <c r="AG269" s="634" t="str">
        <f t="shared" si="984"/>
        <v/>
      </c>
      <c r="AH269" s="634" t="str">
        <f t="shared" si="984"/>
        <v/>
      </c>
      <c r="AI269" s="634" t="str">
        <f t="shared" si="984"/>
        <v/>
      </c>
      <c r="AJ269" s="634" t="str">
        <f t="shared" si="984"/>
        <v/>
      </c>
      <c r="AK269" s="667"/>
      <c r="AL269" s="634" t="str">
        <f t="shared" ref="AL269:BB269" si="985">IF(AL267="","",AL267*AL268)</f>
        <v/>
      </c>
      <c r="AM269" s="634" t="str">
        <f t="shared" si="985"/>
        <v/>
      </c>
      <c r="AN269" s="634" t="str">
        <f t="shared" si="985"/>
        <v/>
      </c>
      <c r="AO269" s="634" t="str">
        <f t="shared" si="985"/>
        <v/>
      </c>
      <c r="AP269" s="634">
        <f t="shared" si="985"/>
        <v>720</v>
      </c>
      <c r="AQ269" s="634" t="str">
        <f t="shared" si="985"/>
        <v/>
      </c>
      <c r="AR269" s="634">
        <f t="shared" si="985"/>
        <v>360</v>
      </c>
      <c r="AS269" s="634">
        <f t="shared" si="985"/>
        <v>240</v>
      </c>
      <c r="AT269" s="634" t="str">
        <f t="shared" si="985"/>
        <v/>
      </c>
      <c r="AU269" s="634" t="str">
        <f t="shared" si="985"/>
        <v/>
      </c>
      <c r="AV269" s="634" t="str">
        <f t="shared" si="985"/>
        <v/>
      </c>
      <c r="AW269" s="634" t="str">
        <f t="shared" si="985"/>
        <v/>
      </c>
      <c r="AX269" s="634" t="str">
        <f t="shared" si="985"/>
        <v/>
      </c>
      <c r="AY269" s="634" t="str">
        <f t="shared" si="985"/>
        <v/>
      </c>
      <c r="AZ269" s="634" t="str">
        <f t="shared" si="985"/>
        <v/>
      </c>
      <c r="BA269" s="634" t="str">
        <f t="shared" si="985"/>
        <v/>
      </c>
      <c r="BB269" s="634" t="str">
        <f t="shared" si="985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6">IF(BF267="","",BF267*BF268)</f>
        <v>200</v>
      </c>
      <c r="BG269" s="634" t="str">
        <f t="shared" si="986"/>
        <v/>
      </c>
      <c r="BH269" s="634" t="str">
        <f t="shared" si="986"/>
        <v/>
      </c>
      <c r="BI269" s="634">
        <f t="shared" si="986"/>
        <v>180</v>
      </c>
      <c r="BJ269" s="634">
        <f t="shared" si="986"/>
        <v>750</v>
      </c>
      <c r="BK269" s="634">
        <f t="shared" si="986"/>
        <v>0</v>
      </c>
      <c r="BL269" s="634">
        <f t="shared" si="986"/>
        <v>0</v>
      </c>
      <c r="BM269" s="634" t="str">
        <f t="shared" si="986"/>
        <v/>
      </c>
      <c r="BN269" s="634" t="str">
        <f t="shared" si="986"/>
        <v/>
      </c>
      <c r="BO269" s="634" t="str">
        <f t="shared" si="986"/>
        <v/>
      </c>
      <c r="BP269" s="634" t="str">
        <f t="shared" si="986"/>
        <v/>
      </c>
      <c r="BQ269" s="634" t="str">
        <f t="shared" si="986"/>
        <v/>
      </c>
      <c r="BR269" s="634" t="str">
        <f t="shared" si="986"/>
        <v/>
      </c>
      <c r="BS269" s="634" t="str">
        <f t="shared" si="986"/>
        <v/>
      </c>
      <c r="BT269" s="634" t="str">
        <f t="shared" si="986"/>
        <v/>
      </c>
      <c r="BU269" s="667"/>
      <c r="BV269" s="634">
        <f>IF(BV267="","",BV267*BV268)</f>
        <v>40</v>
      </c>
      <c r="BW269" s="634">
        <f>IF(BW267="","",BW267*BW268)</f>
        <v>60</v>
      </c>
      <c r="BX269" s="634">
        <f>IF(BX267="","",BX267*BX268)</f>
        <v>200</v>
      </c>
      <c r="BY269" s="634">
        <f>IF(BY267="","",BY267*BY268)</f>
        <v>210</v>
      </c>
      <c r="BZ269" s="602">
        <f t="shared" si="752"/>
        <v>40</v>
      </c>
      <c r="CA269" s="602">
        <f t="shared" si="753"/>
        <v>102.5</v>
      </c>
      <c r="CB269" s="602">
        <f t="shared" si="754"/>
        <v>360</v>
      </c>
      <c r="CC269" s="692">
        <f t="shared" si="755"/>
        <v>216</v>
      </c>
      <c r="CD269" s="1348" t="str">
        <f t="shared" si="978"/>
        <v/>
      </c>
      <c r="CE269" s="1349" t="str">
        <f t="shared" si="977"/>
        <v/>
      </c>
      <c r="CF269" s="1350" t="str">
        <f t="shared" si="977"/>
        <v/>
      </c>
      <c r="CG269" s="1350" t="str">
        <f t="shared" si="977"/>
        <v/>
      </c>
      <c r="CH269" s="1350" t="str">
        <f t="shared" si="977"/>
        <v/>
      </c>
      <c r="CI269" s="1350" t="str">
        <f t="shared" si="977"/>
        <v/>
      </c>
      <c r="CJ269" s="1350" t="str">
        <f t="shared" si="977"/>
        <v/>
      </c>
      <c r="CK269" s="1351">
        <f t="shared" si="977"/>
        <v>0</v>
      </c>
      <c r="CL269" s="1351">
        <f t="shared" si="977"/>
        <v>40</v>
      </c>
      <c r="CM269" s="1351">
        <f t="shared" si="977"/>
        <v>40</v>
      </c>
      <c r="CN269" s="1350" t="str">
        <f t="shared" si="977"/>
        <v/>
      </c>
      <c r="CO269" s="1350" t="str">
        <f t="shared" si="977"/>
        <v/>
      </c>
      <c r="CP269" s="1350" t="str">
        <f t="shared" si="977"/>
        <v/>
      </c>
      <c r="CQ269" s="1350" t="str">
        <f t="shared" si="977"/>
        <v/>
      </c>
      <c r="CR269" s="1350" t="str">
        <f t="shared" si="977"/>
        <v/>
      </c>
      <c r="CS269" s="1349" t="str">
        <f t="shared" si="977"/>
        <v/>
      </c>
      <c r="CT269" s="1352" t="str">
        <f t="shared" si="977"/>
        <v/>
      </c>
      <c r="CU269" s="553" t="str">
        <f t="shared" si="788"/>
        <v/>
      </c>
      <c r="CV269" s="554" t="str">
        <f t="shared" si="789"/>
        <v/>
      </c>
      <c r="CW269" s="555" t="str">
        <f t="shared" si="790"/>
        <v/>
      </c>
      <c r="CX269" s="555" t="str">
        <f t="shared" si="791"/>
        <v/>
      </c>
      <c r="CY269" s="555" t="str">
        <f t="shared" si="792"/>
        <v/>
      </c>
      <c r="CZ269" s="555" t="str">
        <f t="shared" si="793"/>
        <v/>
      </c>
      <c r="DA269" s="555">
        <f t="shared" si="794"/>
        <v>50</v>
      </c>
      <c r="DB269" s="556">
        <f t="shared" si="795"/>
        <v>60</v>
      </c>
      <c r="DC269" s="556">
        <f t="shared" si="796"/>
        <v>100</v>
      </c>
      <c r="DD269" s="556">
        <f t="shared" si="797"/>
        <v>100</v>
      </c>
      <c r="DE269" s="555">
        <f t="shared" si="798"/>
        <v>150</v>
      </c>
      <c r="DF269" s="555">
        <f t="shared" si="799"/>
        <v>300</v>
      </c>
      <c r="DG269" s="555" t="str">
        <f t="shared" si="800"/>
        <v/>
      </c>
      <c r="DH269" s="555" t="str">
        <f t="shared" si="801"/>
        <v/>
      </c>
      <c r="DI269" s="555" t="str">
        <f t="shared" si="802"/>
        <v/>
      </c>
      <c r="DJ269" s="554" t="str">
        <f t="shared" si="803"/>
        <v/>
      </c>
      <c r="DK269" s="553" t="str">
        <f t="shared" si="804"/>
        <v/>
      </c>
      <c r="DL269" s="658">
        <f t="shared" si="805"/>
        <v>3</v>
      </c>
      <c r="DM269" s="106">
        <f t="shared" si="806"/>
        <v>6</v>
      </c>
      <c r="DN269" s="106">
        <f t="shared" si="807"/>
        <v>3</v>
      </c>
      <c r="DO269" s="106">
        <f t="shared" si="808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52"/>
        <v>0</v>
      </c>
      <c r="CA270" s="602">
        <f t="shared" si="753"/>
        <v>0</v>
      </c>
      <c r="CB270" s="602">
        <f t="shared" si="754"/>
        <v>0</v>
      </c>
      <c r="CC270" s="692">
        <f t="shared" si="755"/>
        <v>0</v>
      </c>
      <c r="CD270" s="1348" t="str">
        <f t="shared" si="978"/>
        <v/>
      </c>
      <c r="CE270" s="1349" t="str">
        <f t="shared" si="977"/>
        <v/>
      </c>
      <c r="CF270" s="1350" t="str">
        <f t="shared" si="977"/>
        <v/>
      </c>
      <c r="CG270" s="1350" t="str">
        <f t="shared" si="977"/>
        <v/>
      </c>
      <c r="CH270" s="1350" t="str">
        <f t="shared" si="977"/>
        <v/>
      </c>
      <c r="CI270" s="1350" t="str">
        <f t="shared" si="977"/>
        <v/>
      </c>
      <c r="CJ270" s="1350" t="str">
        <f t="shared" si="977"/>
        <v/>
      </c>
      <c r="CK270" s="1351">
        <f t="shared" si="977"/>
        <v>0</v>
      </c>
      <c r="CL270" s="1351">
        <f t="shared" si="977"/>
        <v>0</v>
      </c>
      <c r="CM270" s="1351">
        <f t="shared" si="977"/>
        <v>0</v>
      </c>
      <c r="CN270" s="1350" t="str">
        <f t="shared" si="977"/>
        <v/>
      </c>
      <c r="CO270" s="1350" t="str">
        <f t="shared" si="977"/>
        <v/>
      </c>
      <c r="CP270" s="1350" t="str">
        <f t="shared" si="977"/>
        <v/>
      </c>
      <c r="CQ270" s="1350" t="str">
        <f t="shared" si="977"/>
        <v/>
      </c>
      <c r="CR270" s="1350" t="str">
        <f t="shared" si="977"/>
        <v/>
      </c>
      <c r="CS270" s="1349" t="str">
        <f t="shared" si="977"/>
        <v/>
      </c>
      <c r="CT270" s="1352" t="str">
        <f t="shared" si="977"/>
        <v/>
      </c>
      <c r="CU270" s="553" t="str">
        <f t="shared" si="788"/>
        <v/>
      </c>
      <c r="CV270" s="554" t="str">
        <f t="shared" si="789"/>
        <v/>
      </c>
      <c r="CW270" s="555" t="str">
        <f t="shared" si="790"/>
        <v/>
      </c>
      <c r="CX270" s="555" t="str">
        <f t="shared" si="791"/>
        <v/>
      </c>
      <c r="CY270" s="555" t="str">
        <f t="shared" si="792"/>
        <v/>
      </c>
      <c r="CZ270" s="555">
        <f t="shared" si="793"/>
        <v>0</v>
      </c>
      <c r="DA270" s="555">
        <f t="shared" si="794"/>
        <v>0</v>
      </c>
      <c r="DB270" s="556">
        <f t="shared" si="795"/>
        <v>0</v>
      </c>
      <c r="DC270" s="556">
        <f t="shared" si="796"/>
        <v>0</v>
      </c>
      <c r="DD270" s="556">
        <f t="shared" si="797"/>
        <v>0</v>
      </c>
      <c r="DE270" s="555">
        <f t="shared" si="798"/>
        <v>0</v>
      </c>
      <c r="DF270" s="555">
        <f t="shared" si="799"/>
        <v>0</v>
      </c>
      <c r="DG270" s="555" t="str">
        <f t="shared" si="800"/>
        <v/>
      </c>
      <c r="DH270" s="555" t="str">
        <f t="shared" si="801"/>
        <v/>
      </c>
      <c r="DI270" s="555" t="str">
        <f t="shared" si="802"/>
        <v/>
      </c>
      <c r="DJ270" s="554" t="str">
        <f t="shared" si="803"/>
        <v/>
      </c>
      <c r="DK270" s="553" t="str">
        <f t="shared" si="804"/>
        <v/>
      </c>
      <c r="DL270" s="658">
        <f t="shared" si="805"/>
        <v>3</v>
      </c>
      <c r="DM270" s="106">
        <f t="shared" si="806"/>
        <v>7</v>
      </c>
      <c r="DN270" s="106">
        <f t="shared" si="807"/>
        <v>3</v>
      </c>
      <c r="DO270" s="106">
        <f t="shared" si="808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7">IF(B265="","",(B265-B267-B270)*B266/B$46/365/$G$1)</f>
        <v/>
      </c>
      <c r="C271" s="637" t="str">
        <f t="shared" si="987"/>
        <v/>
      </c>
      <c r="D271" s="637">
        <f t="shared" si="987"/>
        <v>8.8714938030006518E-2</v>
      </c>
      <c r="E271" s="637" t="str">
        <f t="shared" si="987"/>
        <v/>
      </c>
      <c r="F271" s="637" t="str">
        <f t="shared" si="987"/>
        <v/>
      </c>
      <c r="G271" s="637" t="str">
        <f t="shared" si="987"/>
        <v/>
      </c>
      <c r="H271" s="637">
        <f t="shared" si="987"/>
        <v>5.5446836268754081E-2</v>
      </c>
      <c r="I271" s="637">
        <f t="shared" si="987"/>
        <v>7.0971950424005212E-2</v>
      </c>
      <c r="J271" s="637" t="str">
        <f t="shared" si="987"/>
        <v/>
      </c>
      <c r="K271" s="637" t="str">
        <f t="shared" si="987"/>
        <v/>
      </c>
      <c r="L271" s="637" t="str">
        <f t="shared" si="987"/>
        <v/>
      </c>
      <c r="M271" s="637" t="str">
        <f t="shared" si="987"/>
        <v/>
      </c>
      <c r="N271" s="637" t="str">
        <f t="shared" si="987"/>
        <v/>
      </c>
      <c r="O271" s="637" t="str">
        <f t="shared" si="987"/>
        <v/>
      </c>
      <c r="P271" s="637" t="str">
        <f t="shared" si="987"/>
        <v/>
      </c>
      <c r="Q271" s="637" t="str">
        <f t="shared" si="987"/>
        <v/>
      </c>
      <c r="R271" s="637" t="str">
        <f t="shared" si="987"/>
        <v/>
      </c>
      <c r="S271" s="657"/>
      <c r="T271" s="637">
        <f t="shared" ref="T271:AJ271" si="988">IF(T265="","",(T265-T267-T270)*T266/T$46/365/$G$1)</f>
        <v>4.4357469015003259E-2</v>
      </c>
      <c r="U271" s="637">
        <f t="shared" si="988"/>
        <v>2.217873450750163E-2</v>
      </c>
      <c r="V271" s="637">
        <f t="shared" si="988"/>
        <v>3.6964557512502716E-2</v>
      </c>
      <c r="W271" s="637">
        <f t="shared" si="988"/>
        <v>5.5446836268754081E-2</v>
      </c>
      <c r="X271" s="637">
        <f t="shared" si="988"/>
        <v>2.772341813437704E-2</v>
      </c>
      <c r="Y271" s="637" t="str">
        <f t="shared" si="988"/>
        <v/>
      </c>
      <c r="Z271" s="637">
        <f t="shared" si="988"/>
        <v>3.1683906439288041E-2</v>
      </c>
      <c r="AA271" s="637">
        <f t="shared" si="988"/>
        <v>0</v>
      </c>
      <c r="AB271" s="637" t="str">
        <f t="shared" si="988"/>
        <v/>
      </c>
      <c r="AC271" s="637" t="str">
        <f t="shared" si="988"/>
        <v/>
      </c>
      <c r="AD271" s="637" t="str">
        <f t="shared" si="988"/>
        <v/>
      </c>
      <c r="AE271" s="637" t="str">
        <f t="shared" si="988"/>
        <v/>
      </c>
      <c r="AF271" s="637" t="str">
        <f t="shared" si="988"/>
        <v/>
      </c>
      <c r="AG271" s="637" t="str">
        <f t="shared" si="988"/>
        <v/>
      </c>
      <c r="AH271" s="637" t="str">
        <f t="shared" si="988"/>
        <v/>
      </c>
      <c r="AI271" s="637" t="str">
        <f t="shared" si="988"/>
        <v/>
      </c>
      <c r="AJ271" s="637" t="str">
        <f t="shared" si="988"/>
        <v/>
      </c>
      <c r="AK271" s="657"/>
      <c r="AL271" s="637" t="str">
        <f t="shared" ref="AL271:BB271" si="989">IF(AL265="","",(AL265-AL267-AL270)*AL266/AL$46/365/$G$1)</f>
        <v/>
      </c>
      <c r="AM271" s="637" t="str">
        <f t="shared" si="989"/>
        <v/>
      </c>
      <c r="AN271" s="637" t="str">
        <f t="shared" si="989"/>
        <v/>
      </c>
      <c r="AO271" s="637" t="str">
        <f t="shared" si="989"/>
        <v/>
      </c>
      <c r="AP271" s="637">
        <f t="shared" si="989"/>
        <v>3.6964557512502716E-2</v>
      </c>
      <c r="AQ271" s="637" t="str">
        <f t="shared" si="989"/>
        <v/>
      </c>
      <c r="AR271" s="637">
        <f t="shared" si="989"/>
        <v>0.11089367253750816</v>
      </c>
      <c r="AS271" s="637">
        <f t="shared" si="989"/>
        <v>4.4357469015003259E-2</v>
      </c>
      <c r="AT271" s="637" t="str">
        <f t="shared" si="989"/>
        <v/>
      </c>
      <c r="AU271" s="637" t="str">
        <f t="shared" si="989"/>
        <v/>
      </c>
      <c r="AV271" s="637" t="str">
        <f t="shared" si="989"/>
        <v/>
      </c>
      <c r="AW271" s="637" t="str">
        <f t="shared" si="989"/>
        <v/>
      </c>
      <c r="AX271" s="637" t="str">
        <f t="shared" si="989"/>
        <v/>
      </c>
      <c r="AY271" s="637" t="str">
        <f t="shared" si="989"/>
        <v/>
      </c>
      <c r="AZ271" s="637" t="str">
        <f t="shared" si="989"/>
        <v/>
      </c>
      <c r="BA271" s="637" t="str">
        <f t="shared" si="989"/>
        <v/>
      </c>
      <c r="BB271" s="637" t="str">
        <f t="shared" si="989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90">IF(BF265="","",(BF265-BF267-BF270)*BF266/BF$46/365/$G$1)</f>
        <v>2.772341813437704E-2</v>
      </c>
      <c r="BG271" s="637" t="str">
        <f t="shared" si="990"/>
        <v/>
      </c>
      <c r="BH271" s="637" t="str">
        <f t="shared" si="990"/>
        <v/>
      </c>
      <c r="BI271" s="637">
        <f t="shared" si="990"/>
        <v>3.1683906439288041E-2</v>
      </c>
      <c r="BJ271" s="637">
        <f t="shared" si="990"/>
        <v>0.27723418134377042</v>
      </c>
      <c r="BK271" s="637" t="str">
        <f t="shared" si="990"/>
        <v/>
      </c>
      <c r="BL271" s="637" t="str">
        <f t="shared" si="990"/>
        <v/>
      </c>
      <c r="BM271" s="637" t="str">
        <f t="shared" si="990"/>
        <v/>
      </c>
      <c r="BN271" s="637" t="str">
        <f t="shared" si="990"/>
        <v/>
      </c>
      <c r="BO271" s="637" t="str">
        <f t="shared" si="990"/>
        <v/>
      </c>
      <c r="BP271" s="637" t="str">
        <f t="shared" si="990"/>
        <v/>
      </c>
      <c r="BQ271" s="637" t="str">
        <f t="shared" si="990"/>
        <v/>
      </c>
      <c r="BR271" s="637" t="str">
        <f t="shared" si="990"/>
        <v/>
      </c>
      <c r="BS271" s="637" t="str">
        <f t="shared" si="990"/>
        <v/>
      </c>
      <c r="BT271" s="637" t="str">
        <f t="shared" si="990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52"/>
        <v>7.0971950424005226E-2</v>
      </c>
      <c r="CA271" s="627">
        <f t="shared" si="753"/>
        <v>3.2581617121734532E-2</v>
      </c>
      <c r="CB271" s="627">
        <f t="shared" si="754"/>
        <v>4.4357469015003245E-2</v>
      </c>
      <c r="CC271" s="695">
        <f t="shared" si="755"/>
        <v>3.0363743670984378E-2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9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91"/>
        <v/>
      </c>
      <c r="CG271" s="1355" t="str">
        <f t="shared" si="991"/>
        <v/>
      </c>
      <c r="CH271" s="1355" t="str">
        <f t="shared" si="991"/>
        <v/>
      </c>
      <c r="CI271" s="1355" t="str">
        <f t="shared" si="991"/>
        <v/>
      </c>
      <c r="CJ271" s="1355" t="str">
        <f t="shared" si="991"/>
        <v/>
      </c>
      <c r="CK271" s="1356">
        <f t="shared" si="991"/>
        <v>5.5446836268754081E-2</v>
      </c>
      <c r="CL271" s="1356">
        <f t="shared" si="991"/>
        <v>7.0971950424005212E-2</v>
      </c>
      <c r="CM271" s="1356">
        <f t="shared" si="991"/>
        <v>8.8714938030006518E-2</v>
      </c>
      <c r="CN271" s="1355" t="str">
        <f t="shared" si="991"/>
        <v/>
      </c>
      <c r="CO271" s="1355" t="str">
        <f t="shared" si="991"/>
        <v/>
      </c>
      <c r="CP271" s="1355" t="str">
        <f t="shared" si="991"/>
        <v/>
      </c>
      <c r="CQ271" s="1355" t="str">
        <f t="shared" si="991"/>
        <v/>
      </c>
      <c r="CR271" s="1355" t="str">
        <f t="shared" si="991"/>
        <v/>
      </c>
      <c r="CS271" s="1354" t="str">
        <f t="shared" si="991"/>
        <v/>
      </c>
      <c r="CT271" s="1357" t="str">
        <f t="shared" si="991"/>
        <v/>
      </c>
      <c r="CU271" s="541" t="str">
        <f t="shared" si="788"/>
        <v/>
      </c>
      <c r="CV271" s="542" t="str">
        <f t="shared" si="789"/>
        <v/>
      </c>
      <c r="CW271" s="543" t="str">
        <f t="shared" si="790"/>
        <v/>
      </c>
      <c r="CX271" s="543" t="str">
        <f t="shared" si="791"/>
        <v/>
      </c>
      <c r="CY271" s="543" t="str">
        <f t="shared" si="792"/>
        <v/>
      </c>
      <c r="CZ271" s="543">
        <f t="shared" si="793"/>
        <v>0</v>
      </c>
      <c r="DA271" s="543">
        <f t="shared" si="794"/>
        <v>2.217873450750163E-2</v>
      </c>
      <c r="DB271" s="544">
        <f t="shared" si="795"/>
        <v>2.772341813437704E-2</v>
      </c>
      <c r="DC271" s="544">
        <f t="shared" si="796"/>
        <v>3.1683906439288041E-2</v>
      </c>
      <c r="DD271" s="544">
        <f t="shared" si="797"/>
        <v>3.6964557512502716E-2</v>
      </c>
      <c r="DE271" s="543">
        <f t="shared" si="798"/>
        <v>4.4357469015003259E-2</v>
      </c>
      <c r="DF271" s="543">
        <f t="shared" si="799"/>
        <v>5.5446836268754081E-2</v>
      </c>
      <c r="DG271" s="543" t="str">
        <f t="shared" si="800"/>
        <v/>
      </c>
      <c r="DH271" s="543" t="str">
        <f t="shared" si="801"/>
        <v/>
      </c>
      <c r="DI271" s="543" t="str">
        <f t="shared" si="802"/>
        <v/>
      </c>
      <c r="DJ271" s="542" t="str">
        <f t="shared" si="803"/>
        <v/>
      </c>
      <c r="DK271" s="541" t="str">
        <f t="shared" si="804"/>
        <v/>
      </c>
      <c r="DL271" s="658">
        <f t="shared" si="805"/>
        <v>3</v>
      </c>
      <c r="DM271" s="106">
        <f t="shared" si="806"/>
        <v>7</v>
      </c>
      <c r="DN271" s="106">
        <f t="shared" si="807"/>
        <v>3</v>
      </c>
      <c r="DO271" s="106">
        <f t="shared" si="808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2"/>
        <v/>
      </c>
      <c r="CA272" s="602" t="str">
        <f t="shared" si="753"/>
        <v/>
      </c>
      <c r="CB272" s="602" t="str">
        <f t="shared" si="754"/>
        <v/>
      </c>
      <c r="CC272" s="692" t="str">
        <f t="shared" si="755"/>
        <v/>
      </c>
      <c r="CD272" s="1348" t="str">
        <f t="shared" ref="CD272:CD277" si="99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91"/>
        <v/>
      </c>
      <c r="CF272" s="1350" t="str">
        <f t="shared" si="991"/>
        <v/>
      </c>
      <c r="CG272" s="1350" t="str">
        <f t="shared" si="991"/>
        <v/>
      </c>
      <c r="CH272" s="1350" t="str">
        <f t="shared" si="991"/>
        <v/>
      </c>
      <c r="CI272" s="1350" t="str">
        <f t="shared" si="991"/>
        <v/>
      </c>
      <c r="CJ272" s="1350" t="str">
        <f t="shared" si="991"/>
        <v/>
      </c>
      <c r="CK272" s="1351" t="str">
        <f t="shared" si="991"/>
        <v/>
      </c>
      <c r="CL272" s="1351" t="str">
        <f t="shared" si="991"/>
        <v/>
      </c>
      <c r="CM272" s="1351" t="str">
        <f t="shared" si="991"/>
        <v/>
      </c>
      <c r="CN272" s="1350" t="str">
        <f t="shared" si="991"/>
        <v/>
      </c>
      <c r="CO272" s="1350" t="str">
        <f t="shared" si="991"/>
        <v/>
      </c>
      <c r="CP272" s="1350" t="str">
        <f t="shared" si="991"/>
        <v/>
      </c>
      <c r="CQ272" s="1350" t="str">
        <f t="shared" si="991"/>
        <v/>
      </c>
      <c r="CR272" s="1350" t="str">
        <f t="shared" si="991"/>
        <v/>
      </c>
      <c r="CS272" s="1349" t="str">
        <f t="shared" si="991"/>
        <v/>
      </c>
      <c r="CT272" s="1352" t="str">
        <f t="shared" si="991"/>
        <v/>
      </c>
      <c r="CU272" s="553" t="str">
        <f t="shared" si="788"/>
        <v/>
      </c>
      <c r="CV272" s="554" t="str">
        <f t="shared" si="789"/>
        <v/>
      </c>
      <c r="CW272" s="555" t="str">
        <f t="shared" si="790"/>
        <v/>
      </c>
      <c r="CX272" s="555" t="str">
        <f t="shared" si="791"/>
        <v/>
      </c>
      <c r="CY272" s="555" t="str">
        <f t="shared" si="792"/>
        <v/>
      </c>
      <c r="CZ272" s="555" t="str">
        <f t="shared" si="793"/>
        <v/>
      </c>
      <c r="DA272" s="555" t="str">
        <f t="shared" si="794"/>
        <v/>
      </c>
      <c r="DB272" s="556" t="str">
        <f t="shared" si="795"/>
        <v/>
      </c>
      <c r="DC272" s="556" t="str">
        <f t="shared" si="796"/>
        <v/>
      </c>
      <c r="DD272" s="556" t="str">
        <f t="shared" si="797"/>
        <v/>
      </c>
      <c r="DE272" s="555" t="str">
        <f t="shared" si="798"/>
        <v/>
      </c>
      <c r="DF272" s="555" t="str">
        <f t="shared" si="799"/>
        <v/>
      </c>
      <c r="DG272" s="555" t="str">
        <f t="shared" si="800"/>
        <v/>
      </c>
      <c r="DH272" s="555" t="str">
        <f t="shared" si="801"/>
        <v/>
      </c>
      <c r="DI272" s="555" t="str">
        <f t="shared" si="802"/>
        <v/>
      </c>
      <c r="DJ272" s="554" t="str">
        <f t="shared" si="803"/>
        <v/>
      </c>
      <c r="DK272" s="553" t="str">
        <f t="shared" si="804"/>
        <v/>
      </c>
      <c r="DL272" s="658">
        <f t="shared" si="805"/>
        <v>0</v>
      </c>
      <c r="DM272" s="106">
        <f t="shared" si="806"/>
        <v>0</v>
      </c>
      <c r="DN272" s="106">
        <f t="shared" si="807"/>
        <v>0</v>
      </c>
      <c r="DO272" s="106">
        <f t="shared" si="808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3">3390*$K$1</f>
        <v>3390</v>
      </c>
      <c r="C273" s="706">
        <f t="shared" si="993"/>
        <v>3390</v>
      </c>
      <c r="D273" s="706">
        <f t="shared" si="993"/>
        <v>3390</v>
      </c>
      <c r="E273" s="706">
        <f t="shared" si="993"/>
        <v>3390</v>
      </c>
      <c r="F273" s="706">
        <f t="shared" si="993"/>
        <v>3390</v>
      </c>
      <c r="G273" s="706">
        <f t="shared" si="993"/>
        <v>3390</v>
      </c>
      <c r="H273" s="706">
        <f t="shared" si="993"/>
        <v>3390</v>
      </c>
      <c r="I273" s="706">
        <f t="shared" si="993"/>
        <v>3390</v>
      </c>
      <c r="J273" s="706">
        <f t="shared" si="993"/>
        <v>3390</v>
      </c>
      <c r="K273" s="706">
        <f t="shared" si="993"/>
        <v>3390</v>
      </c>
      <c r="L273" s="706">
        <f t="shared" si="993"/>
        <v>3390</v>
      </c>
      <c r="M273" s="706">
        <f t="shared" si="993"/>
        <v>3390</v>
      </c>
      <c r="N273" s="706">
        <f t="shared" si="993"/>
        <v>3390</v>
      </c>
      <c r="O273" s="706">
        <f t="shared" si="993"/>
        <v>3390</v>
      </c>
      <c r="P273" s="706">
        <f t="shared" si="993"/>
        <v>3390</v>
      </c>
      <c r="Q273" s="706">
        <f t="shared" si="993"/>
        <v>3390</v>
      </c>
      <c r="R273" s="706">
        <f t="shared" si="993"/>
        <v>3390</v>
      </c>
      <c r="S273" s="714"/>
      <c r="T273" s="706">
        <f t="shared" ref="T273:AJ273" si="994">3390*$K$1</f>
        <v>3390</v>
      </c>
      <c r="U273" s="706">
        <f t="shared" si="994"/>
        <v>3390</v>
      </c>
      <c r="V273" s="706">
        <f t="shared" si="994"/>
        <v>3390</v>
      </c>
      <c r="W273" s="706">
        <f t="shared" si="994"/>
        <v>3390</v>
      </c>
      <c r="X273" s="706">
        <f t="shared" si="994"/>
        <v>3390</v>
      </c>
      <c r="Y273" s="706">
        <f t="shared" si="994"/>
        <v>3390</v>
      </c>
      <c r="Z273" s="706">
        <f t="shared" si="994"/>
        <v>3390</v>
      </c>
      <c r="AA273" s="706">
        <f t="shared" si="994"/>
        <v>3390</v>
      </c>
      <c r="AB273" s="706">
        <f t="shared" si="994"/>
        <v>3390</v>
      </c>
      <c r="AC273" s="706">
        <f t="shared" si="994"/>
        <v>3390</v>
      </c>
      <c r="AD273" s="706">
        <f t="shared" si="994"/>
        <v>3390</v>
      </c>
      <c r="AE273" s="706">
        <f t="shared" si="994"/>
        <v>3390</v>
      </c>
      <c r="AF273" s="706">
        <f t="shared" si="994"/>
        <v>3390</v>
      </c>
      <c r="AG273" s="706">
        <f t="shared" si="994"/>
        <v>3390</v>
      </c>
      <c r="AH273" s="706">
        <f t="shared" si="994"/>
        <v>3390</v>
      </c>
      <c r="AI273" s="706">
        <f t="shared" si="994"/>
        <v>3390</v>
      </c>
      <c r="AJ273" s="706">
        <f t="shared" si="994"/>
        <v>3390</v>
      </c>
      <c r="AK273" s="714"/>
      <c r="AL273" s="706">
        <f t="shared" ref="AL273:BB273" si="995">3390*$K$1</f>
        <v>3390</v>
      </c>
      <c r="AM273" s="706">
        <f t="shared" si="995"/>
        <v>3390</v>
      </c>
      <c r="AN273" s="706">
        <f t="shared" si="995"/>
        <v>3390</v>
      </c>
      <c r="AO273" s="706">
        <f t="shared" si="995"/>
        <v>3390</v>
      </c>
      <c r="AP273" s="706">
        <f t="shared" si="995"/>
        <v>3390</v>
      </c>
      <c r="AQ273" s="706">
        <f t="shared" si="995"/>
        <v>3390</v>
      </c>
      <c r="AR273" s="706">
        <f t="shared" si="995"/>
        <v>3390</v>
      </c>
      <c r="AS273" s="706">
        <f t="shared" si="995"/>
        <v>3390</v>
      </c>
      <c r="AT273" s="706">
        <f t="shared" si="995"/>
        <v>3390</v>
      </c>
      <c r="AU273" s="706">
        <f t="shared" si="995"/>
        <v>3390</v>
      </c>
      <c r="AV273" s="706">
        <f t="shared" si="995"/>
        <v>3390</v>
      </c>
      <c r="AW273" s="706">
        <f t="shared" si="995"/>
        <v>3390</v>
      </c>
      <c r="AX273" s="706">
        <f t="shared" si="995"/>
        <v>3390</v>
      </c>
      <c r="AY273" s="706">
        <f t="shared" si="995"/>
        <v>3390</v>
      </c>
      <c r="AZ273" s="706">
        <f t="shared" si="995"/>
        <v>3390</v>
      </c>
      <c r="BA273" s="706">
        <f t="shared" si="995"/>
        <v>3390</v>
      </c>
      <c r="BB273" s="706">
        <f t="shared" si="995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6">3390*$K$1</f>
        <v>3390</v>
      </c>
      <c r="BG273" s="706">
        <f t="shared" si="996"/>
        <v>3390</v>
      </c>
      <c r="BH273" s="706">
        <f t="shared" si="996"/>
        <v>3390</v>
      </c>
      <c r="BI273" s="706">
        <f t="shared" si="996"/>
        <v>3390</v>
      </c>
      <c r="BJ273" s="706">
        <f t="shared" si="996"/>
        <v>3390</v>
      </c>
      <c r="BK273" s="706">
        <f t="shared" si="996"/>
        <v>3390</v>
      </c>
      <c r="BL273" s="706">
        <f t="shared" si="996"/>
        <v>3390</v>
      </c>
      <c r="BM273" s="706">
        <f t="shared" si="996"/>
        <v>3390</v>
      </c>
      <c r="BN273" s="706">
        <f t="shared" si="996"/>
        <v>3390</v>
      </c>
      <c r="BO273" s="706">
        <f t="shared" si="996"/>
        <v>3390</v>
      </c>
      <c r="BP273" s="706">
        <f t="shared" si="996"/>
        <v>3390</v>
      </c>
      <c r="BQ273" s="706">
        <f t="shared" si="996"/>
        <v>3390</v>
      </c>
      <c r="BR273" s="706">
        <f t="shared" si="996"/>
        <v>3390</v>
      </c>
      <c r="BS273" s="706">
        <f t="shared" si="996"/>
        <v>3390</v>
      </c>
      <c r="BT273" s="706">
        <f t="shared" si="996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2"/>
        <v>3390</v>
      </c>
      <c r="CA273" s="602">
        <f t="shared" si="753"/>
        <v>3390</v>
      </c>
      <c r="CB273" s="602">
        <f t="shared" si="754"/>
        <v>3390</v>
      </c>
      <c r="CC273" s="692">
        <f t="shared" si="755"/>
        <v>3390</v>
      </c>
      <c r="CD273" s="1348">
        <f t="shared" si="992"/>
        <v>3390</v>
      </c>
      <c r="CE273" s="1349">
        <f t="shared" si="991"/>
        <v>3390</v>
      </c>
      <c r="CF273" s="1350">
        <f t="shared" si="991"/>
        <v>3390</v>
      </c>
      <c r="CG273" s="1350">
        <f t="shared" si="991"/>
        <v>3390</v>
      </c>
      <c r="CH273" s="1350">
        <f t="shared" si="991"/>
        <v>3390</v>
      </c>
      <c r="CI273" s="1350">
        <f t="shared" si="991"/>
        <v>3390</v>
      </c>
      <c r="CJ273" s="1350">
        <f t="shared" si="991"/>
        <v>3390</v>
      </c>
      <c r="CK273" s="1351">
        <f t="shared" si="991"/>
        <v>3390</v>
      </c>
      <c r="CL273" s="1351">
        <f t="shared" si="991"/>
        <v>3390</v>
      </c>
      <c r="CM273" s="1351">
        <f t="shared" si="991"/>
        <v>3390</v>
      </c>
      <c r="CN273" s="1350">
        <f t="shared" si="991"/>
        <v>3390</v>
      </c>
      <c r="CO273" s="1350">
        <f t="shared" si="991"/>
        <v>3390</v>
      </c>
      <c r="CP273" s="1350">
        <f t="shared" si="991"/>
        <v>3390</v>
      </c>
      <c r="CQ273" s="1350">
        <f t="shared" si="991"/>
        <v>3390</v>
      </c>
      <c r="CR273" s="1350">
        <f t="shared" si="991"/>
        <v>3390</v>
      </c>
      <c r="CS273" s="1349">
        <f t="shared" si="991"/>
        <v>3390</v>
      </c>
      <c r="CT273" s="1352">
        <f t="shared" si="991"/>
        <v>3390</v>
      </c>
      <c r="CU273" s="553">
        <f t="shared" si="788"/>
        <v>3390</v>
      </c>
      <c r="CV273" s="554">
        <f t="shared" si="789"/>
        <v>3390</v>
      </c>
      <c r="CW273" s="555">
        <f t="shared" si="790"/>
        <v>3390</v>
      </c>
      <c r="CX273" s="555">
        <f t="shared" si="791"/>
        <v>3390</v>
      </c>
      <c r="CY273" s="555">
        <f t="shared" si="792"/>
        <v>3390</v>
      </c>
      <c r="CZ273" s="555">
        <f t="shared" si="793"/>
        <v>3390</v>
      </c>
      <c r="DA273" s="555">
        <f t="shared" si="794"/>
        <v>3390</v>
      </c>
      <c r="DB273" s="556">
        <f t="shared" si="795"/>
        <v>3390</v>
      </c>
      <c r="DC273" s="556">
        <f t="shared" si="796"/>
        <v>3390</v>
      </c>
      <c r="DD273" s="556">
        <f t="shared" si="797"/>
        <v>3390</v>
      </c>
      <c r="DE273" s="555">
        <f t="shared" si="798"/>
        <v>3390</v>
      </c>
      <c r="DF273" s="555">
        <f t="shared" si="799"/>
        <v>3390</v>
      </c>
      <c r="DG273" s="555">
        <f t="shared" si="800"/>
        <v>3390</v>
      </c>
      <c r="DH273" s="555">
        <f t="shared" si="801"/>
        <v>3390</v>
      </c>
      <c r="DI273" s="555">
        <f t="shared" si="802"/>
        <v>3390</v>
      </c>
      <c r="DJ273" s="554">
        <f t="shared" si="803"/>
        <v>3390</v>
      </c>
      <c r="DK273" s="553">
        <f t="shared" si="804"/>
        <v>3390</v>
      </c>
      <c r="DL273" s="658">
        <f t="shared" si="805"/>
        <v>17</v>
      </c>
      <c r="DM273" s="106">
        <f t="shared" si="806"/>
        <v>17</v>
      </c>
      <c r="DN273" s="106">
        <f t="shared" si="807"/>
        <v>17</v>
      </c>
      <c r="DO273" s="106">
        <f t="shared" si="808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2"/>
        <v/>
      </c>
      <c r="CA274" s="602" t="str">
        <f t="shared" si="753"/>
        <v/>
      </c>
      <c r="CB274" s="602" t="str">
        <f t="shared" si="754"/>
        <v/>
      </c>
      <c r="CC274" s="692" t="str">
        <f t="shared" si="755"/>
        <v/>
      </c>
      <c r="CD274" s="1348" t="str">
        <f t="shared" si="992"/>
        <v/>
      </c>
      <c r="CE274" s="1349" t="str">
        <f t="shared" si="991"/>
        <v/>
      </c>
      <c r="CF274" s="1350" t="str">
        <f t="shared" si="991"/>
        <v/>
      </c>
      <c r="CG274" s="1350" t="str">
        <f t="shared" si="991"/>
        <v/>
      </c>
      <c r="CH274" s="1350" t="str">
        <f t="shared" si="991"/>
        <v/>
      </c>
      <c r="CI274" s="1350" t="str">
        <f t="shared" si="991"/>
        <v/>
      </c>
      <c r="CJ274" s="1350" t="str">
        <f t="shared" si="991"/>
        <v/>
      </c>
      <c r="CK274" s="1351" t="str">
        <f t="shared" si="991"/>
        <v/>
      </c>
      <c r="CL274" s="1351" t="str">
        <f t="shared" si="991"/>
        <v/>
      </c>
      <c r="CM274" s="1351" t="str">
        <f t="shared" si="991"/>
        <v/>
      </c>
      <c r="CN274" s="1350" t="str">
        <f t="shared" si="991"/>
        <v/>
      </c>
      <c r="CO274" s="1350" t="str">
        <f t="shared" si="991"/>
        <v/>
      </c>
      <c r="CP274" s="1350" t="str">
        <f t="shared" si="991"/>
        <v/>
      </c>
      <c r="CQ274" s="1350" t="str">
        <f t="shared" si="991"/>
        <v/>
      </c>
      <c r="CR274" s="1350" t="str">
        <f t="shared" si="991"/>
        <v/>
      </c>
      <c r="CS274" s="1349" t="str">
        <f t="shared" si="991"/>
        <v/>
      </c>
      <c r="CT274" s="1352" t="str">
        <f t="shared" si="991"/>
        <v/>
      </c>
      <c r="CU274" s="553" t="str">
        <f t="shared" si="788"/>
        <v/>
      </c>
      <c r="CV274" s="554" t="str">
        <f t="shared" si="789"/>
        <v/>
      </c>
      <c r="CW274" s="555" t="str">
        <f t="shared" si="790"/>
        <v/>
      </c>
      <c r="CX274" s="555" t="str">
        <f t="shared" si="791"/>
        <v/>
      </c>
      <c r="CY274" s="555" t="str">
        <f t="shared" si="792"/>
        <v/>
      </c>
      <c r="CZ274" s="555" t="str">
        <f t="shared" si="793"/>
        <v/>
      </c>
      <c r="DA274" s="555" t="str">
        <f t="shared" si="794"/>
        <v/>
      </c>
      <c r="DB274" s="556" t="str">
        <f t="shared" si="795"/>
        <v/>
      </c>
      <c r="DC274" s="556" t="str">
        <f t="shared" si="796"/>
        <v/>
      </c>
      <c r="DD274" s="556" t="str">
        <f t="shared" si="797"/>
        <v/>
      </c>
      <c r="DE274" s="555" t="str">
        <f t="shared" si="798"/>
        <v/>
      </c>
      <c r="DF274" s="555" t="str">
        <f t="shared" si="799"/>
        <v/>
      </c>
      <c r="DG274" s="555" t="str">
        <f t="shared" si="800"/>
        <v/>
      </c>
      <c r="DH274" s="555" t="str">
        <f t="shared" si="801"/>
        <v/>
      </c>
      <c r="DI274" s="555" t="str">
        <f t="shared" si="802"/>
        <v/>
      </c>
      <c r="DJ274" s="554" t="str">
        <f t="shared" si="803"/>
        <v/>
      </c>
      <c r="DK274" s="553" t="str">
        <f t="shared" si="804"/>
        <v/>
      </c>
      <c r="DL274" s="658">
        <f t="shared" si="805"/>
        <v>0</v>
      </c>
      <c r="DM274" s="106">
        <f t="shared" si="806"/>
        <v>0</v>
      </c>
      <c r="DN274" s="106">
        <f t="shared" si="807"/>
        <v>0</v>
      </c>
      <c r="DO274" s="106">
        <f t="shared" si="808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2"/>
        <v/>
      </c>
      <c r="CA275" s="602" t="str">
        <f t="shared" si="753"/>
        <v/>
      </c>
      <c r="CB275" s="602" t="str">
        <f t="shared" si="754"/>
        <v/>
      </c>
      <c r="CC275" s="692" t="str">
        <f t="shared" si="755"/>
        <v/>
      </c>
      <c r="CD275" s="1348" t="str">
        <f t="shared" si="992"/>
        <v/>
      </c>
      <c r="CE275" s="1349" t="str">
        <f t="shared" si="991"/>
        <v/>
      </c>
      <c r="CF275" s="1350" t="str">
        <f t="shared" si="991"/>
        <v/>
      </c>
      <c r="CG275" s="1350" t="str">
        <f t="shared" si="991"/>
        <v/>
      </c>
      <c r="CH275" s="1350" t="str">
        <f t="shared" si="991"/>
        <v/>
      </c>
      <c r="CI275" s="1350" t="str">
        <f t="shared" si="991"/>
        <v/>
      </c>
      <c r="CJ275" s="1350" t="str">
        <f t="shared" si="991"/>
        <v/>
      </c>
      <c r="CK275" s="1351" t="str">
        <f t="shared" si="991"/>
        <v/>
      </c>
      <c r="CL275" s="1351" t="str">
        <f t="shared" si="991"/>
        <v/>
      </c>
      <c r="CM275" s="1351" t="str">
        <f t="shared" si="991"/>
        <v/>
      </c>
      <c r="CN275" s="1350" t="str">
        <f t="shared" si="991"/>
        <v/>
      </c>
      <c r="CO275" s="1350" t="str">
        <f t="shared" si="991"/>
        <v/>
      </c>
      <c r="CP275" s="1350" t="str">
        <f t="shared" si="991"/>
        <v/>
      </c>
      <c r="CQ275" s="1350" t="str">
        <f t="shared" si="991"/>
        <v/>
      </c>
      <c r="CR275" s="1350" t="str">
        <f t="shared" si="991"/>
        <v/>
      </c>
      <c r="CS275" s="1349" t="str">
        <f t="shared" si="991"/>
        <v/>
      </c>
      <c r="CT275" s="1352" t="str">
        <f t="shared" si="991"/>
        <v/>
      </c>
      <c r="CU275" s="553" t="str">
        <f t="shared" si="788"/>
        <v/>
      </c>
      <c r="CV275" s="554" t="str">
        <f t="shared" si="789"/>
        <v/>
      </c>
      <c r="CW275" s="555" t="str">
        <f t="shared" si="790"/>
        <v/>
      </c>
      <c r="CX275" s="555" t="str">
        <f t="shared" si="791"/>
        <v/>
      </c>
      <c r="CY275" s="555" t="str">
        <f t="shared" si="792"/>
        <v/>
      </c>
      <c r="CZ275" s="555" t="str">
        <f t="shared" si="793"/>
        <v/>
      </c>
      <c r="DA275" s="555" t="str">
        <f t="shared" si="794"/>
        <v/>
      </c>
      <c r="DB275" s="556" t="str">
        <f t="shared" si="795"/>
        <v/>
      </c>
      <c r="DC275" s="556" t="str">
        <f t="shared" si="796"/>
        <v/>
      </c>
      <c r="DD275" s="556" t="str">
        <f t="shared" si="797"/>
        <v/>
      </c>
      <c r="DE275" s="555" t="str">
        <f t="shared" si="798"/>
        <v/>
      </c>
      <c r="DF275" s="555" t="str">
        <f t="shared" si="799"/>
        <v/>
      </c>
      <c r="DG275" s="555" t="str">
        <f t="shared" si="800"/>
        <v/>
      </c>
      <c r="DH275" s="555" t="str">
        <f t="shared" si="801"/>
        <v/>
      </c>
      <c r="DI275" s="555" t="str">
        <f t="shared" si="802"/>
        <v/>
      </c>
      <c r="DJ275" s="554" t="str">
        <f t="shared" si="803"/>
        <v/>
      </c>
      <c r="DK275" s="553" t="str">
        <f t="shared" si="804"/>
        <v/>
      </c>
      <c r="DL275" s="658">
        <f t="shared" si="805"/>
        <v>0</v>
      </c>
      <c r="DM275" s="106">
        <f t="shared" si="806"/>
        <v>0</v>
      </c>
      <c r="DN275" s="106">
        <f t="shared" si="807"/>
        <v>0</v>
      </c>
      <c r="DO275" s="106">
        <f t="shared" si="808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7">IF(B274="","",B274*B275)</f>
        <v/>
      </c>
      <c r="C276" s="634" t="str">
        <f t="shared" si="997"/>
        <v/>
      </c>
      <c r="D276" s="634" t="str">
        <f t="shared" si="997"/>
        <v/>
      </c>
      <c r="E276" s="634" t="str">
        <f t="shared" si="997"/>
        <v/>
      </c>
      <c r="F276" s="634" t="str">
        <f t="shared" si="997"/>
        <v/>
      </c>
      <c r="G276" s="634" t="str">
        <f t="shared" si="997"/>
        <v/>
      </c>
      <c r="H276" s="634" t="str">
        <f t="shared" si="997"/>
        <v/>
      </c>
      <c r="I276" s="634" t="str">
        <f t="shared" si="997"/>
        <v/>
      </c>
      <c r="J276" s="634" t="str">
        <f t="shared" si="997"/>
        <v/>
      </c>
      <c r="K276" s="634" t="str">
        <f t="shared" si="997"/>
        <v/>
      </c>
      <c r="L276" s="634" t="str">
        <f t="shared" si="997"/>
        <v/>
      </c>
      <c r="M276" s="634" t="str">
        <f t="shared" si="997"/>
        <v/>
      </c>
      <c r="N276" s="634" t="str">
        <f t="shared" si="997"/>
        <v/>
      </c>
      <c r="O276" s="634" t="str">
        <f t="shared" si="997"/>
        <v/>
      </c>
      <c r="P276" s="634" t="str">
        <f t="shared" si="997"/>
        <v/>
      </c>
      <c r="Q276" s="634" t="str">
        <f t="shared" si="997"/>
        <v/>
      </c>
      <c r="R276" s="634" t="str">
        <f t="shared" si="997"/>
        <v/>
      </c>
      <c r="S276" s="667"/>
      <c r="T276" s="634" t="str">
        <f t="shared" ref="T276:AJ276" si="998">IF(T274="","",T274*T275)</f>
        <v/>
      </c>
      <c r="U276" s="634" t="str">
        <f t="shared" si="998"/>
        <v/>
      </c>
      <c r="V276" s="634" t="str">
        <f t="shared" si="998"/>
        <v/>
      </c>
      <c r="W276" s="634" t="str">
        <f t="shared" si="998"/>
        <v/>
      </c>
      <c r="X276" s="634" t="str">
        <f t="shared" si="998"/>
        <v/>
      </c>
      <c r="Y276" s="634" t="str">
        <f t="shared" si="998"/>
        <v/>
      </c>
      <c r="Z276" s="634" t="str">
        <f t="shared" si="998"/>
        <v/>
      </c>
      <c r="AA276" s="634" t="str">
        <f t="shared" si="998"/>
        <v/>
      </c>
      <c r="AB276" s="634" t="str">
        <f t="shared" si="998"/>
        <v/>
      </c>
      <c r="AC276" s="634" t="str">
        <f t="shared" si="998"/>
        <v/>
      </c>
      <c r="AD276" s="634" t="str">
        <f t="shared" si="998"/>
        <v/>
      </c>
      <c r="AE276" s="634" t="str">
        <f t="shared" si="998"/>
        <v/>
      </c>
      <c r="AF276" s="634" t="str">
        <f t="shared" si="998"/>
        <v/>
      </c>
      <c r="AG276" s="634" t="str">
        <f t="shared" si="998"/>
        <v/>
      </c>
      <c r="AH276" s="634" t="str">
        <f t="shared" si="998"/>
        <v/>
      </c>
      <c r="AI276" s="634" t="str">
        <f t="shared" si="998"/>
        <v/>
      </c>
      <c r="AJ276" s="634" t="str">
        <f t="shared" si="998"/>
        <v/>
      </c>
      <c r="AK276" s="667"/>
      <c r="AL276" s="634" t="str">
        <f t="shared" ref="AL276:BB276" si="999">IF(AL274="","",AL274*AL275)</f>
        <v/>
      </c>
      <c r="AM276" s="634" t="str">
        <f t="shared" si="999"/>
        <v/>
      </c>
      <c r="AN276" s="634" t="str">
        <f t="shared" si="999"/>
        <v/>
      </c>
      <c r="AO276" s="634" t="str">
        <f t="shared" si="999"/>
        <v/>
      </c>
      <c r="AP276" s="634" t="str">
        <f t="shared" si="999"/>
        <v/>
      </c>
      <c r="AQ276" s="634" t="str">
        <f t="shared" si="999"/>
        <v/>
      </c>
      <c r="AR276" s="634" t="str">
        <f t="shared" si="999"/>
        <v/>
      </c>
      <c r="AS276" s="634" t="str">
        <f t="shared" si="999"/>
        <v/>
      </c>
      <c r="AT276" s="634" t="str">
        <f t="shared" si="999"/>
        <v/>
      </c>
      <c r="AU276" s="634" t="str">
        <f t="shared" si="999"/>
        <v/>
      </c>
      <c r="AV276" s="634" t="str">
        <f t="shared" si="999"/>
        <v/>
      </c>
      <c r="AW276" s="634" t="str">
        <f t="shared" si="999"/>
        <v/>
      </c>
      <c r="AX276" s="634" t="str">
        <f t="shared" si="999"/>
        <v/>
      </c>
      <c r="AY276" s="634" t="str">
        <f t="shared" si="999"/>
        <v/>
      </c>
      <c r="AZ276" s="634" t="str">
        <f t="shared" si="999"/>
        <v/>
      </c>
      <c r="BA276" s="634" t="str">
        <f t="shared" si="999"/>
        <v/>
      </c>
      <c r="BB276" s="634" t="str">
        <f t="shared" si="999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1000">IF(BF274="","",BF274*BF275)</f>
        <v/>
      </c>
      <c r="BG276" s="634" t="str">
        <f t="shared" si="1000"/>
        <v/>
      </c>
      <c r="BH276" s="634" t="str">
        <f t="shared" si="1000"/>
        <v/>
      </c>
      <c r="BI276" s="634" t="str">
        <f t="shared" si="1000"/>
        <v/>
      </c>
      <c r="BJ276" s="634" t="str">
        <f t="shared" si="1000"/>
        <v/>
      </c>
      <c r="BK276" s="634" t="str">
        <f t="shared" si="1000"/>
        <v/>
      </c>
      <c r="BL276" s="634" t="str">
        <f t="shared" si="1000"/>
        <v/>
      </c>
      <c r="BM276" s="634" t="str">
        <f t="shared" si="1000"/>
        <v/>
      </c>
      <c r="BN276" s="634" t="str">
        <f t="shared" si="1000"/>
        <v/>
      </c>
      <c r="BO276" s="634" t="str">
        <f t="shared" si="1000"/>
        <v/>
      </c>
      <c r="BP276" s="634" t="str">
        <f t="shared" si="1000"/>
        <v/>
      </c>
      <c r="BQ276" s="634" t="str">
        <f t="shared" si="1000"/>
        <v/>
      </c>
      <c r="BR276" s="634" t="str">
        <f t="shared" si="1000"/>
        <v/>
      </c>
      <c r="BS276" s="634" t="str">
        <f t="shared" si="1000"/>
        <v/>
      </c>
      <c r="BT276" s="634" t="str">
        <f t="shared" si="1000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2"/>
        <v/>
      </c>
      <c r="CA276" s="602" t="str">
        <f t="shared" si="753"/>
        <v/>
      </c>
      <c r="CB276" s="602" t="str">
        <f t="shared" si="754"/>
        <v/>
      </c>
      <c r="CC276" s="692" t="str">
        <f t="shared" si="755"/>
        <v/>
      </c>
      <c r="CD276" s="1348" t="str">
        <f t="shared" si="992"/>
        <v/>
      </c>
      <c r="CE276" s="1349" t="str">
        <f t="shared" si="991"/>
        <v/>
      </c>
      <c r="CF276" s="1350" t="str">
        <f t="shared" si="991"/>
        <v/>
      </c>
      <c r="CG276" s="1350" t="str">
        <f t="shared" si="991"/>
        <v/>
      </c>
      <c r="CH276" s="1350" t="str">
        <f t="shared" si="991"/>
        <v/>
      </c>
      <c r="CI276" s="1350" t="str">
        <f t="shared" si="991"/>
        <v/>
      </c>
      <c r="CJ276" s="1350" t="str">
        <f t="shared" si="991"/>
        <v/>
      </c>
      <c r="CK276" s="1351" t="str">
        <f t="shared" si="991"/>
        <v/>
      </c>
      <c r="CL276" s="1351" t="str">
        <f t="shared" si="991"/>
        <v/>
      </c>
      <c r="CM276" s="1351" t="str">
        <f t="shared" si="991"/>
        <v/>
      </c>
      <c r="CN276" s="1350" t="str">
        <f t="shared" si="991"/>
        <v/>
      </c>
      <c r="CO276" s="1350" t="str">
        <f t="shared" si="991"/>
        <v/>
      </c>
      <c r="CP276" s="1350" t="str">
        <f t="shared" si="991"/>
        <v/>
      </c>
      <c r="CQ276" s="1350" t="str">
        <f t="shared" si="991"/>
        <v/>
      </c>
      <c r="CR276" s="1350" t="str">
        <f t="shared" si="991"/>
        <v/>
      </c>
      <c r="CS276" s="1349" t="str">
        <f t="shared" si="991"/>
        <v/>
      </c>
      <c r="CT276" s="1352" t="str">
        <f t="shared" si="991"/>
        <v/>
      </c>
      <c r="CU276" s="553" t="str">
        <f t="shared" si="788"/>
        <v/>
      </c>
      <c r="CV276" s="554" t="str">
        <f t="shared" si="789"/>
        <v/>
      </c>
      <c r="CW276" s="555" t="str">
        <f t="shared" si="790"/>
        <v/>
      </c>
      <c r="CX276" s="555" t="str">
        <f t="shared" si="791"/>
        <v/>
      </c>
      <c r="CY276" s="555" t="str">
        <f t="shared" si="792"/>
        <v/>
      </c>
      <c r="CZ276" s="555" t="str">
        <f t="shared" si="793"/>
        <v/>
      </c>
      <c r="DA276" s="555" t="str">
        <f t="shared" si="794"/>
        <v/>
      </c>
      <c r="DB276" s="556" t="str">
        <f t="shared" si="795"/>
        <v/>
      </c>
      <c r="DC276" s="556" t="str">
        <f t="shared" si="796"/>
        <v/>
      </c>
      <c r="DD276" s="556" t="str">
        <f t="shared" si="797"/>
        <v/>
      </c>
      <c r="DE276" s="555" t="str">
        <f t="shared" si="798"/>
        <v/>
      </c>
      <c r="DF276" s="555" t="str">
        <f t="shared" si="799"/>
        <v/>
      </c>
      <c r="DG276" s="555" t="str">
        <f t="shared" si="800"/>
        <v/>
      </c>
      <c r="DH276" s="555" t="str">
        <f t="shared" si="801"/>
        <v/>
      </c>
      <c r="DI276" s="555" t="str">
        <f t="shared" si="802"/>
        <v/>
      </c>
      <c r="DJ276" s="554" t="str">
        <f t="shared" si="803"/>
        <v/>
      </c>
      <c r="DK276" s="553" t="str">
        <f t="shared" si="804"/>
        <v/>
      </c>
      <c r="DL276" s="658">
        <f t="shared" si="805"/>
        <v>0</v>
      </c>
      <c r="DM276" s="106">
        <f t="shared" si="806"/>
        <v>0</v>
      </c>
      <c r="DN276" s="106">
        <f t="shared" si="807"/>
        <v>0</v>
      </c>
      <c r="DO276" s="106">
        <f t="shared" si="808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2"/>
        <v/>
      </c>
      <c r="CA277" s="602" t="str">
        <f t="shared" si="753"/>
        <v/>
      </c>
      <c r="CB277" s="602" t="str">
        <f t="shared" si="754"/>
        <v/>
      </c>
      <c r="CC277" s="692" t="str">
        <f t="shared" si="755"/>
        <v/>
      </c>
      <c r="CD277" s="1348" t="str">
        <f t="shared" si="992"/>
        <v/>
      </c>
      <c r="CE277" s="1349" t="str">
        <f t="shared" si="991"/>
        <v/>
      </c>
      <c r="CF277" s="1350" t="str">
        <f t="shared" si="991"/>
        <v/>
      </c>
      <c r="CG277" s="1350" t="str">
        <f t="shared" si="991"/>
        <v/>
      </c>
      <c r="CH277" s="1350" t="str">
        <f t="shared" si="991"/>
        <v/>
      </c>
      <c r="CI277" s="1350" t="str">
        <f t="shared" si="991"/>
        <v/>
      </c>
      <c r="CJ277" s="1350" t="str">
        <f t="shared" si="991"/>
        <v/>
      </c>
      <c r="CK277" s="1351" t="str">
        <f t="shared" si="991"/>
        <v/>
      </c>
      <c r="CL277" s="1351" t="str">
        <f t="shared" si="991"/>
        <v/>
      </c>
      <c r="CM277" s="1351" t="str">
        <f t="shared" si="991"/>
        <v/>
      </c>
      <c r="CN277" s="1350" t="str">
        <f t="shared" si="991"/>
        <v/>
      </c>
      <c r="CO277" s="1350" t="str">
        <f t="shared" si="991"/>
        <v/>
      </c>
      <c r="CP277" s="1350" t="str">
        <f t="shared" si="991"/>
        <v/>
      </c>
      <c r="CQ277" s="1350" t="str">
        <f t="shared" si="991"/>
        <v/>
      </c>
      <c r="CR277" s="1350" t="str">
        <f t="shared" si="991"/>
        <v/>
      </c>
      <c r="CS277" s="1349" t="str">
        <f t="shared" si="991"/>
        <v/>
      </c>
      <c r="CT277" s="1352" t="str">
        <f t="shared" si="991"/>
        <v/>
      </c>
      <c r="CU277" s="553" t="str">
        <f t="shared" si="788"/>
        <v/>
      </c>
      <c r="CV277" s="554" t="str">
        <f t="shared" si="789"/>
        <v/>
      </c>
      <c r="CW277" s="555" t="str">
        <f t="shared" si="790"/>
        <v/>
      </c>
      <c r="CX277" s="555" t="str">
        <f t="shared" si="791"/>
        <v/>
      </c>
      <c r="CY277" s="555" t="str">
        <f t="shared" si="792"/>
        <v/>
      </c>
      <c r="CZ277" s="555" t="str">
        <f t="shared" si="793"/>
        <v/>
      </c>
      <c r="DA277" s="555" t="str">
        <f t="shared" si="794"/>
        <v/>
      </c>
      <c r="DB277" s="556" t="str">
        <f t="shared" si="795"/>
        <v/>
      </c>
      <c r="DC277" s="556" t="str">
        <f t="shared" si="796"/>
        <v/>
      </c>
      <c r="DD277" s="556" t="str">
        <f t="shared" si="797"/>
        <v/>
      </c>
      <c r="DE277" s="555" t="str">
        <f t="shared" si="798"/>
        <v/>
      </c>
      <c r="DF277" s="555" t="str">
        <f t="shared" si="799"/>
        <v/>
      </c>
      <c r="DG277" s="555" t="str">
        <f t="shared" si="800"/>
        <v/>
      </c>
      <c r="DH277" s="555" t="str">
        <f t="shared" si="801"/>
        <v/>
      </c>
      <c r="DI277" s="555" t="str">
        <f t="shared" si="802"/>
        <v/>
      </c>
      <c r="DJ277" s="554" t="str">
        <f t="shared" si="803"/>
        <v/>
      </c>
      <c r="DK277" s="553" t="str">
        <f t="shared" si="804"/>
        <v/>
      </c>
      <c r="DL277" s="658">
        <f t="shared" si="805"/>
        <v>0</v>
      </c>
      <c r="DM277" s="106">
        <f t="shared" si="806"/>
        <v>0</v>
      </c>
      <c r="DN277" s="106">
        <f t="shared" si="807"/>
        <v>0</v>
      </c>
      <c r="DO277" s="106">
        <f t="shared" si="808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1001">IF(B272="","",(B272-B274-B277)*B273/B$46/365/$G$1)</f>
        <v/>
      </c>
      <c r="C278" s="637" t="str">
        <f t="shared" si="1001"/>
        <v/>
      </c>
      <c r="D278" s="637" t="str">
        <f t="shared" si="1001"/>
        <v/>
      </c>
      <c r="E278" s="637" t="str">
        <f t="shared" si="1001"/>
        <v/>
      </c>
      <c r="F278" s="637" t="str">
        <f t="shared" si="1001"/>
        <v/>
      </c>
      <c r="G278" s="637" t="str">
        <f t="shared" si="1001"/>
        <v/>
      </c>
      <c r="H278" s="637" t="str">
        <f t="shared" si="1001"/>
        <v/>
      </c>
      <c r="I278" s="637" t="str">
        <f t="shared" si="1001"/>
        <v/>
      </c>
      <c r="J278" s="637" t="str">
        <f t="shared" si="1001"/>
        <v/>
      </c>
      <c r="K278" s="637" t="str">
        <f t="shared" si="1001"/>
        <v/>
      </c>
      <c r="L278" s="637" t="str">
        <f t="shared" si="1001"/>
        <v/>
      </c>
      <c r="M278" s="637" t="str">
        <f t="shared" si="1001"/>
        <v/>
      </c>
      <c r="N278" s="637" t="str">
        <f t="shared" si="1001"/>
        <v/>
      </c>
      <c r="O278" s="637" t="str">
        <f t="shared" si="1001"/>
        <v/>
      </c>
      <c r="P278" s="637" t="str">
        <f t="shared" si="1001"/>
        <v/>
      </c>
      <c r="Q278" s="637" t="str">
        <f t="shared" si="1001"/>
        <v/>
      </c>
      <c r="R278" s="637" t="str">
        <f t="shared" si="1001"/>
        <v/>
      </c>
      <c r="S278" s="657"/>
      <c r="T278" s="637" t="str">
        <f t="shared" ref="T278:AJ278" si="1002">IF(T272="","",(T272-T274-T277)*T273/T$46/365/$G$1)</f>
        <v/>
      </c>
      <c r="U278" s="637" t="str">
        <f t="shared" si="1002"/>
        <v/>
      </c>
      <c r="V278" s="637" t="str">
        <f t="shared" si="1002"/>
        <v/>
      </c>
      <c r="W278" s="637" t="str">
        <f t="shared" si="1002"/>
        <v/>
      </c>
      <c r="X278" s="637" t="str">
        <f t="shared" si="1002"/>
        <v/>
      </c>
      <c r="Y278" s="637" t="str">
        <f t="shared" si="1002"/>
        <v/>
      </c>
      <c r="Z278" s="637" t="str">
        <f t="shared" si="1002"/>
        <v/>
      </c>
      <c r="AA278" s="637" t="str">
        <f t="shared" si="1002"/>
        <v/>
      </c>
      <c r="AB278" s="637" t="str">
        <f t="shared" si="1002"/>
        <v/>
      </c>
      <c r="AC278" s="637" t="str">
        <f t="shared" si="1002"/>
        <v/>
      </c>
      <c r="AD278" s="637" t="str">
        <f t="shared" si="1002"/>
        <v/>
      </c>
      <c r="AE278" s="637" t="str">
        <f t="shared" si="1002"/>
        <v/>
      </c>
      <c r="AF278" s="637" t="str">
        <f t="shared" si="1002"/>
        <v/>
      </c>
      <c r="AG278" s="637" t="str">
        <f t="shared" si="1002"/>
        <v/>
      </c>
      <c r="AH278" s="637" t="str">
        <f t="shared" si="1002"/>
        <v/>
      </c>
      <c r="AI278" s="637" t="str">
        <f t="shared" si="1002"/>
        <v/>
      </c>
      <c r="AJ278" s="637" t="str">
        <f t="shared" si="1002"/>
        <v/>
      </c>
      <c r="AK278" s="657"/>
      <c r="AL278" s="637" t="str">
        <f t="shared" ref="AL278:BB278" si="1003">IF(AL272="","",(AL272-AL274-AL277)*AL273/AL$46/365/$G$1)</f>
        <v/>
      </c>
      <c r="AM278" s="637" t="str">
        <f t="shared" si="1003"/>
        <v/>
      </c>
      <c r="AN278" s="637" t="str">
        <f t="shared" si="1003"/>
        <v/>
      </c>
      <c r="AO278" s="637" t="str">
        <f t="shared" si="1003"/>
        <v/>
      </c>
      <c r="AP278" s="637" t="str">
        <f t="shared" si="1003"/>
        <v/>
      </c>
      <c r="AQ278" s="637" t="str">
        <f t="shared" si="1003"/>
        <v/>
      </c>
      <c r="AR278" s="637" t="str">
        <f t="shared" si="1003"/>
        <v/>
      </c>
      <c r="AS278" s="637" t="str">
        <f t="shared" si="1003"/>
        <v/>
      </c>
      <c r="AT278" s="637" t="str">
        <f t="shared" si="1003"/>
        <v/>
      </c>
      <c r="AU278" s="637" t="str">
        <f t="shared" si="1003"/>
        <v/>
      </c>
      <c r="AV278" s="637" t="str">
        <f t="shared" si="1003"/>
        <v/>
      </c>
      <c r="AW278" s="637" t="str">
        <f t="shared" si="1003"/>
        <v/>
      </c>
      <c r="AX278" s="637" t="str">
        <f t="shared" si="1003"/>
        <v/>
      </c>
      <c r="AY278" s="637" t="str">
        <f t="shared" si="1003"/>
        <v/>
      </c>
      <c r="AZ278" s="637" t="str">
        <f t="shared" si="1003"/>
        <v/>
      </c>
      <c r="BA278" s="637" t="str">
        <f t="shared" si="1003"/>
        <v/>
      </c>
      <c r="BB278" s="637" t="str">
        <f t="shared" si="1003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4">IF(BF272="","",(BF272-BF274-BF277)*BF273/BF$46/365/$G$1)</f>
        <v/>
      </c>
      <c r="BG278" s="637" t="str">
        <f t="shared" si="1004"/>
        <v/>
      </c>
      <c r="BH278" s="637" t="str">
        <f t="shared" si="1004"/>
        <v/>
      </c>
      <c r="BI278" s="637" t="str">
        <f t="shared" si="1004"/>
        <v/>
      </c>
      <c r="BJ278" s="637" t="str">
        <f t="shared" si="1004"/>
        <v/>
      </c>
      <c r="BK278" s="637" t="str">
        <f t="shared" si="1004"/>
        <v/>
      </c>
      <c r="BL278" s="637" t="str">
        <f t="shared" si="1004"/>
        <v/>
      </c>
      <c r="BM278" s="637" t="str">
        <f t="shared" si="1004"/>
        <v/>
      </c>
      <c r="BN278" s="637" t="str">
        <f t="shared" si="1004"/>
        <v/>
      </c>
      <c r="BO278" s="637" t="str">
        <f t="shared" si="1004"/>
        <v/>
      </c>
      <c r="BP278" s="637" t="str">
        <f t="shared" si="1004"/>
        <v/>
      </c>
      <c r="BQ278" s="637" t="str">
        <f t="shared" si="1004"/>
        <v/>
      </c>
      <c r="BR278" s="637" t="str">
        <f t="shared" si="1004"/>
        <v/>
      </c>
      <c r="BS278" s="637" t="str">
        <f t="shared" si="1004"/>
        <v/>
      </c>
      <c r="BT278" s="637" t="str">
        <f t="shared" si="1004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2"/>
        <v/>
      </c>
      <c r="CA278" s="627" t="str">
        <f t="shared" si="753"/>
        <v/>
      </c>
      <c r="CB278" s="627" t="str">
        <f t="shared" si="754"/>
        <v/>
      </c>
      <c r="CC278" s="695" t="str">
        <f t="shared" si="755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5"/>
        <v/>
      </c>
      <c r="CG278" s="1355" t="str">
        <f t="shared" si="1005"/>
        <v/>
      </c>
      <c r="CH278" s="1355" t="str">
        <f t="shared" si="1005"/>
        <v/>
      </c>
      <c r="CI278" s="1355" t="str">
        <f t="shared" si="1005"/>
        <v/>
      </c>
      <c r="CJ278" s="1355" t="str">
        <f t="shared" si="1005"/>
        <v/>
      </c>
      <c r="CK278" s="1356" t="str">
        <f t="shared" si="1005"/>
        <v/>
      </c>
      <c r="CL278" s="1356" t="str">
        <f t="shared" si="1005"/>
        <v/>
      </c>
      <c r="CM278" s="1356" t="str">
        <f t="shared" si="1005"/>
        <v/>
      </c>
      <c r="CN278" s="1355" t="str">
        <f t="shared" si="1005"/>
        <v/>
      </c>
      <c r="CO278" s="1355" t="str">
        <f t="shared" si="1005"/>
        <v/>
      </c>
      <c r="CP278" s="1355" t="str">
        <f t="shared" si="1005"/>
        <v/>
      </c>
      <c r="CQ278" s="1355" t="str">
        <f t="shared" si="1005"/>
        <v/>
      </c>
      <c r="CR278" s="1355" t="str">
        <f t="shared" si="1005"/>
        <v/>
      </c>
      <c r="CS278" s="1354" t="str">
        <f t="shared" si="1005"/>
        <v/>
      </c>
      <c r="CT278" s="1357" t="str">
        <f t="shared" si="1005"/>
        <v/>
      </c>
      <c r="CU278" s="541" t="str">
        <f t="shared" si="788"/>
        <v/>
      </c>
      <c r="CV278" s="542" t="str">
        <f t="shared" si="789"/>
        <v/>
      </c>
      <c r="CW278" s="543" t="str">
        <f t="shared" si="790"/>
        <v/>
      </c>
      <c r="CX278" s="543" t="str">
        <f t="shared" si="791"/>
        <v/>
      </c>
      <c r="CY278" s="543" t="str">
        <f t="shared" si="792"/>
        <v/>
      </c>
      <c r="CZ278" s="543" t="str">
        <f t="shared" si="793"/>
        <v/>
      </c>
      <c r="DA278" s="543" t="str">
        <f t="shared" si="794"/>
        <v/>
      </c>
      <c r="DB278" s="544" t="str">
        <f t="shared" si="795"/>
        <v/>
      </c>
      <c r="DC278" s="544" t="str">
        <f t="shared" si="796"/>
        <v/>
      </c>
      <c r="DD278" s="544" t="str">
        <f t="shared" si="797"/>
        <v/>
      </c>
      <c r="DE278" s="543" t="str">
        <f t="shared" si="798"/>
        <v/>
      </c>
      <c r="DF278" s="543" t="str">
        <f t="shared" si="799"/>
        <v/>
      </c>
      <c r="DG278" s="543" t="str">
        <f t="shared" si="800"/>
        <v/>
      </c>
      <c r="DH278" s="543" t="str">
        <f t="shared" si="801"/>
        <v/>
      </c>
      <c r="DI278" s="543" t="str">
        <f t="shared" si="802"/>
        <v/>
      </c>
      <c r="DJ278" s="542" t="str">
        <f t="shared" si="803"/>
        <v/>
      </c>
      <c r="DK278" s="541" t="str">
        <f t="shared" si="804"/>
        <v/>
      </c>
      <c r="DL278" s="658">
        <f t="shared" si="805"/>
        <v>0</v>
      </c>
      <c r="DM278" s="106">
        <f t="shared" si="806"/>
        <v>0</v>
      </c>
      <c r="DN278" s="106">
        <f t="shared" si="807"/>
        <v>0</v>
      </c>
      <c r="DO278" s="106">
        <f t="shared" si="808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2"/>
        <v/>
      </c>
      <c r="CA279" s="602" t="str">
        <f t="shared" si="753"/>
        <v/>
      </c>
      <c r="CB279" s="602" t="str">
        <f t="shared" si="754"/>
        <v/>
      </c>
      <c r="CC279" s="692" t="str">
        <f t="shared" si="755"/>
        <v/>
      </c>
      <c r="CD279" s="1348" t="str">
        <f t="shared" ref="CD279:CD284" si="100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5"/>
        <v/>
      </c>
      <c r="CF279" s="1350" t="str">
        <f t="shared" si="1005"/>
        <v/>
      </c>
      <c r="CG279" s="1350" t="str">
        <f t="shared" si="1005"/>
        <v/>
      </c>
      <c r="CH279" s="1350" t="str">
        <f t="shared" si="1005"/>
        <v/>
      </c>
      <c r="CI279" s="1350" t="str">
        <f t="shared" si="1005"/>
        <v/>
      </c>
      <c r="CJ279" s="1350" t="str">
        <f t="shared" si="1005"/>
        <v/>
      </c>
      <c r="CK279" s="1351" t="str">
        <f t="shared" si="1005"/>
        <v/>
      </c>
      <c r="CL279" s="1351" t="str">
        <f t="shared" si="1005"/>
        <v/>
      </c>
      <c r="CM279" s="1351" t="str">
        <f t="shared" si="1005"/>
        <v/>
      </c>
      <c r="CN279" s="1350" t="str">
        <f t="shared" si="1005"/>
        <v/>
      </c>
      <c r="CO279" s="1350" t="str">
        <f t="shared" si="1005"/>
        <v/>
      </c>
      <c r="CP279" s="1350" t="str">
        <f t="shared" si="1005"/>
        <v/>
      </c>
      <c r="CQ279" s="1350" t="str">
        <f t="shared" si="1005"/>
        <v/>
      </c>
      <c r="CR279" s="1350" t="str">
        <f t="shared" si="1005"/>
        <v/>
      </c>
      <c r="CS279" s="1349" t="str">
        <f t="shared" si="1005"/>
        <v/>
      </c>
      <c r="CT279" s="1352" t="str">
        <f t="shared" si="1005"/>
        <v/>
      </c>
      <c r="CU279" s="553" t="str">
        <f t="shared" si="788"/>
        <v/>
      </c>
      <c r="CV279" s="554" t="str">
        <f t="shared" si="789"/>
        <v/>
      </c>
      <c r="CW279" s="555" t="str">
        <f t="shared" si="790"/>
        <v/>
      </c>
      <c r="CX279" s="555" t="str">
        <f t="shared" si="791"/>
        <v/>
      </c>
      <c r="CY279" s="555" t="str">
        <f t="shared" si="792"/>
        <v/>
      </c>
      <c r="CZ279" s="555" t="str">
        <f t="shared" si="793"/>
        <v/>
      </c>
      <c r="DA279" s="555" t="str">
        <f t="shared" si="794"/>
        <v/>
      </c>
      <c r="DB279" s="556" t="str">
        <f t="shared" si="795"/>
        <v/>
      </c>
      <c r="DC279" s="556" t="str">
        <f t="shared" si="796"/>
        <v/>
      </c>
      <c r="DD279" s="556" t="str">
        <f t="shared" si="797"/>
        <v/>
      </c>
      <c r="DE279" s="555" t="str">
        <f t="shared" si="798"/>
        <v/>
      </c>
      <c r="DF279" s="555" t="str">
        <f t="shared" si="799"/>
        <v/>
      </c>
      <c r="DG279" s="555" t="str">
        <f t="shared" si="800"/>
        <v/>
      </c>
      <c r="DH279" s="555" t="str">
        <f t="shared" si="801"/>
        <v/>
      </c>
      <c r="DI279" s="555" t="str">
        <f t="shared" si="802"/>
        <v/>
      </c>
      <c r="DJ279" s="554" t="str">
        <f t="shared" si="803"/>
        <v/>
      </c>
      <c r="DK279" s="553" t="str">
        <f t="shared" si="804"/>
        <v/>
      </c>
      <c r="DL279" s="658">
        <f t="shared" si="805"/>
        <v>0</v>
      </c>
      <c r="DM279" s="106">
        <f t="shared" si="806"/>
        <v>0</v>
      </c>
      <c r="DN279" s="106">
        <f t="shared" si="807"/>
        <v>0</v>
      </c>
      <c r="DO279" s="106">
        <f t="shared" si="808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7">3630*$K$1</f>
        <v>3630</v>
      </c>
      <c r="C280" s="706">
        <f t="shared" si="1007"/>
        <v>3630</v>
      </c>
      <c r="D280" s="706">
        <f t="shared" si="1007"/>
        <v>3630</v>
      </c>
      <c r="E280" s="706">
        <f t="shared" si="1007"/>
        <v>3630</v>
      </c>
      <c r="F280" s="706">
        <f t="shared" si="1007"/>
        <v>3630</v>
      </c>
      <c r="G280" s="706">
        <f t="shared" si="1007"/>
        <v>3630</v>
      </c>
      <c r="H280" s="706">
        <f t="shared" si="1007"/>
        <v>3630</v>
      </c>
      <c r="I280" s="706">
        <f t="shared" si="1007"/>
        <v>3630</v>
      </c>
      <c r="J280" s="706">
        <f t="shared" si="1007"/>
        <v>3630</v>
      </c>
      <c r="K280" s="706">
        <f t="shared" si="1007"/>
        <v>3630</v>
      </c>
      <c r="L280" s="706">
        <f t="shared" si="1007"/>
        <v>3630</v>
      </c>
      <c r="M280" s="706">
        <f t="shared" si="1007"/>
        <v>3630</v>
      </c>
      <c r="N280" s="706">
        <f t="shared" si="1007"/>
        <v>3630</v>
      </c>
      <c r="O280" s="706">
        <f t="shared" si="1007"/>
        <v>3630</v>
      </c>
      <c r="P280" s="706">
        <f t="shared" si="1007"/>
        <v>3630</v>
      </c>
      <c r="Q280" s="706">
        <f t="shared" si="1007"/>
        <v>3630</v>
      </c>
      <c r="R280" s="706">
        <f t="shared" si="1007"/>
        <v>3630</v>
      </c>
      <c r="S280" s="722"/>
      <c r="T280" s="706">
        <f t="shared" ref="T280:AJ280" si="1008">3630*$K$1</f>
        <v>3630</v>
      </c>
      <c r="U280" s="706">
        <f t="shared" si="1008"/>
        <v>3630</v>
      </c>
      <c r="V280" s="706">
        <f t="shared" si="1008"/>
        <v>3630</v>
      </c>
      <c r="W280" s="706">
        <f t="shared" si="1008"/>
        <v>3630</v>
      </c>
      <c r="X280" s="706">
        <f t="shared" si="1008"/>
        <v>3630</v>
      </c>
      <c r="Y280" s="706">
        <f t="shared" si="1008"/>
        <v>3630</v>
      </c>
      <c r="Z280" s="706">
        <f t="shared" si="1008"/>
        <v>3630</v>
      </c>
      <c r="AA280" s="706">
        <f t="shared" si="1008"/>
        <v>3630</v>
      </c>
      <c r="AB280" s="706">
        <f t="shared" si="1008"/>
        <v>3630</v>
      </c>
      <c r="AC280" s="706">
        <f t="shared" si="1008"/>
        <v>3630</v>
      </c>
      <c r="AD280" s="706">
        <f t="shared" si="1008"/>
        <v>3630</v>
      </c>
      <c r="AE280" s="706">
        <f t="shared" si="1008"/>
        <v>3630</v>
      </c>
      <c r="AF280" s="706">
        <f t="shared" si="1008"/>
        <v>3630</v>
      </c>
      <c r="AG280" s="706">
        <f t="shared" si="1008"/>
        <v>3630</v>
      </c>
      <c r="AH280" s="706">
        <f t="shared" si="1008"/>
        <v>3630</v>
      </c>
      <c r="AI280" s="706">
        <f t="shared" si="1008"/>
        <v>3630</v>
      </c>
      <c r="AJ280" s="706">
        <f t="shared" si="1008"/>
        <v>3630</v>
      </c>
      <c r="AK280" s="722"/>
      <c r="AL280" s="706">
        <f t="shared" ref="AL280:BB280" si="1009">3630*$K$1</f>
        <v>3630</v>
      </c>
      <c r="AM280" s="706">
        <f t="shared" si="1009"/>
        <v>3630</v>
      </c>
      <c r="AN280" s="706">
        <f t="shared" si="1009"/>
        <v>3630</v>
      </c>
      <c r="AO280" s="706">
        <f t="shared" si="1009"/>
        <v>3630</v>
      </c>
      <c r="AP280" s="706">
        <f t="shared" si="1009"/>
        <v>3630</v>
      </c>
      <c r="AQ280" s="706">
        <f t="shared" si="1009"/>
        <v>3630</v>
      </c>
      <c r="AR280" s="706">
        <f t="shared" si="1009"/>
        <v>3630</v>
      </c>
      <c r="AS280" s="706">
        <f t="shared" si="1009"/>
        <v>3630</v>
      </c>
      <c r="AT280" s="706">
        <f t="shared" si="1009"/>
        <v>3630</v>
      </c>
      <c r="AU280" s="706">
        <f t="shared" si="1009"/>
        <v>3630</v>
      </c>
      <c r="AV280" s="706">
        <f t="shared" si="1009"/>
        <v>3630</v>
      </c>
      <c r="AW280" s="706">
        <f t="shared" si="1009"/>
        <v>3630</v>
      </c>
      <c r="AX280" s="706">
        <f t="shared" si="1009"/>
        <v>3630</v>
      </c>
      <c r="AY280" s="706">
        <f t="shared" si="1009"/>
        <v>3630</v>
      </c>
      <c r="AZ280" s="706">
        <f t="shared" si="1009"/>
        <v>3630</v>
      </c>
      <c r="BA280" s="706">
        <f t="shared" si="1009"/>
        <v>3630</v>
      </c>
      <c r="BB280" s="706">
        <f t="shared" si="1009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10">3630*$K$1</f>
        <v>3630</v>
      </c>
      <c r="BG280" s="706">
        <f t="shared" si="1010"/>
        <v>3630</v>
      </c>
      <c r="BH280" s="706">
        <f t="shared" si="1010"/>
        <v>3630</v>
      </c>
      <c r="BI280" s="706">
        <f t="shared" si="1010"/>
        <v>3630</v>
      </c>
      <c r="BJ280" s="706">
        <f t="shared" si="1010"/>
        <v>3630</v>
      </c>
      <c r="BK280" s="706">
        <f t="shared" si="1010"/>
        <v>3630</v>
      </c>
      <c r="BL280" s="706">
        <f t="shared" si="1010"/>
        <v>3630</v>
      </c>
      <c r="BM280" s="706">
        <f t="shared" si="1010"/>
        <v>3630</v>
      </c>
      <c r="BN280" s="706">
        <f t="shared" si="1010"/>
        <v>3630</v>
      </c>
      <c r="BO280" s="706">
        <f t="shared" si="1010"/>
        <v>3630</v>
      </c>
      <c r="BP280" s="706">
        <f t="shared" si="1010"/>
        <v>3630</v>
      </c>
      <c r="BQ280" s="706">
        <f t="shared" si="1010"/>
        <v>3630</v>
      </c>
      <c r="BR280" s="706">
        <f t="shared" si="1010"/>
        <v>3630</v>
      </c>
      <c r="BS280" s="706">
        <f t="shared" si="1010"/>
        <v>3630</v>
      </c>
      <c r="BT280" s="706">
        <f t="shared" si="1010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2"/>
        <v>3630</v>
      </c>
      <c r="CA280" s="602">
        <f t="shared" si="753"/>
        <v>3630</v>
      </c>
      <c r="CB280" s="602">
        <f t="shared" si="754"/>
        <v>3630</v>
      </c>
      <c r="CC280" s="692">
        <f t="shared" si="755"/>
        <v>3630</v>
      </c>
      <c r="CD280" s="1348">
        <f t="shared" si="1006"/>
        <v>3630</v>
      </c>
      <c r="CE280" s="1349">
        <f t="shared" si="1005"/>
        <v>3630</v>
      </c>
      <c r="CF280" s="1350">
        <f t="shared" si="1005"/>
        <v>3630</v>
      </c>
      <c r="CG280" s="1350">
        <f t="shared" si="1005"/>
        <v>3630</v>
      </c>
      <c r="CH280" s="1350">
        <f t="shared" si="1005"/>
        <v>3630</v>
      </c>
      <c r="CI280" s="1350">
        <f t="shared" si="1005"/>
        <v>3630</v>
      </c>
      <c r="CJ280" s="1350">
        <f t="shared" si="1005"/>
        <v>3630</v>
      </c>
      <c r="CK280" s="1351">
        <f t="shared" si="1005"/>
        <v>3630</v>
      </c>
      <c r="CL280" s="1351">
        <f t="shared" si="1005"/>
        <v>3630</v>
      </c>
      <c r="CM280" s="1351">
        <f t="shared" si="1005"/>
        <v>3630</v>
      </c>
      <c r="CN280" s="1350">
        <f t="shared" si="1005"/>
        <v>3630</v>
      </c>
      <c r="CO280" s="1350">
        <f t="shared" si="1005"/>
        <v>3630</v>
      </c>
      <c r="CP280" s="1350">
        <f t="shared" si="1005"/>
        <v>3630</v>
      </c>
      <c r="CQ280" s="1350">
        <f t="shared" si="1005"/>
        <v>3630</v>
      </c>
      <c r="CR280" s="1350">
        <f t="shared" si="1005"/>
        <v>3630</v>
      </c>
      <c r="CS280" s="1349">
        <f t="shared" si="1005"/>
        <v>3630</v>
      </c>
      <c r="CT280" s="1352">
        <f t="shared" si="1005"/>
        <v>3630</v>
      </c>
      <c r="CU280" s="553">
        <f t="shared" si="788"/>
        <v>3630</v>
      </c>
      <c r="CV280" s="554">
        <f t="shared" si="789"/>
        <v>3630</v>
      </c>
      <c r="CW280" s="555">
        <f t="shared" si="790"/>
        <v>3630</v>
      </c>
      <c r="CX280" s="555">
        <f t="shared" si="791"/>
        <v>3630</v>
      </c>
      <c r="CY280" s="555">
        <f t="shared" si="792"/>
        <v>3630</v>
      </c>
      <c r="CZ280" s="555">
        <f t="shared" si="793"/>
        <v>3630</v>
      </c>
      <c r="DA280" s="555">
        <f t="shared" si="794"/>
        <v>3630</v>
      </c>
      <c r="DB280" s="556">
        <f t="shared" si="795"/>
        <v>3630</v>
      </c>
      <c r="DC280" s="556">
        <f t="shared" si="796"/>
        <v>3630</v>
      </c>
      <c r="DD280" s="556">
        <f t="shared" si="797"/>
        <v>3630</v>
      </c>
      <c r="DE280" s="555">
        <f t="shared" si="798"/>
        <v>3630</v>
      </c>
      <c r="DF280" s="555">
        <f t="shared" si="799"/>
        <v>3630</v>
      </c>
      <c r="DG280" s="555">
        <f t="shared" si="800"/>
        <v>3630</v>
      </c>
      <c r="DH280" s="555">
        <f t="shared" si="801"/>
        <v>3630</v>
      </c>
      <c r="DI280" s="555">
        <f t="shared" si="802"/>
        <v>3630</v>
      </c>
      <c r="DJ280" s="554">
        <f t="shared" si="803"/>
        <v>3630</v>
      </c>
      <c r="DK280" s="553">
        <f t="shared" si="804"/>
        <v>3630</v>
      </c>
      <c r="DL280" s="658">
        <f t="shared" si="805"/>
        <v>17</v>
      </c>
      <c r="DM280" s="106">
        <f t="shared" si="806"/>
        <v>17</v>
      </c>
      <c r="DN280" s="106">
        <f t="shared" si="807"/>
        <v>17</v>
      </c>
      <c r="DO280" s="106">
        <f t="shared" si="808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2"/>
        <v/>
      </c>
      <c r="CA281" s="602" t="str">
        <f t="shared" si="753"/>
        <v/>
      </c>
      <c r="CB281" s="602" t="str">
        <f t="shared" si="754"/>
        <v/>
      </c>
      <c r="CC281" s="692" t="str">
        <f t="shared" si="755"/>
        <v/>
      </c>
      <c r="CD281" s="1348" t="str">
        <f t="shared" si="1006"/>
        <v/>
      </c>
      <c r="CE281" s="1349" t="str">
        <f t="shared" si="1005"/>
        <v/>
      </c>
      <c r="CF281" s="1350" t="str">
        <f t="shared" si="1005"/>
        <v/>
      </c>
      <c r="CG281" s="1350" t="str">
        <f t="shared" si="1005"/>
        <v/>
      </c>
      <c r="CH281" s="1350" t="str">
        <f t="shared" si="1005"/>
        <v/>
      </c>
      <c r="CI281" s="1350" t="str">
        <f t="shared" si="1005"/>
        <v/>
      </c>
      <c r="CJ281" s="1350" t="str">
        <f t="shared" si="1005"/>
        <v/>
      </c>
      <c r="CK281" s="1351" t="str">
        <f t="shared" si="1005"/>
        <v/>
      </c>
      <c r="CL281" s="1351" t="str">
        <f t="shared" si="1005"/>
        <v/>
      </c>
      <c r="CM281" s="1351" t="str">
        <f t="shared" si="1005"/>
        <v/>
      </c>
      <c r="CN281" s="1350" t="str">
        <f t="shared" si="1005"/>
        <v/>
      </c>
      <c r="CO281" s="1350" t="str">
        <f t="shared" si="1005"/>
        <v/>
      </c>
      <c r="CP281" s="1350" t="str">
        <f t="shared" si="1005"/>
        <v/>
      </c>
      <c r="CQ281" s="1350" t="str">
        <f t="shared" si="1005"/>
        <v/>
      </c>
      <c r="CR281" s="1350" t="str">
        <f t="shared" si="1005"/>
        <v/>
      </c>
      <c r="CS281" s="1349" t="str">
        <f t="shared" si="1005"/>
        <v/>
      </c>
      <c r="CT281" s="1352" t="str">
        <f t="shared" si="1005"/>
        <v/>
      </c>
      <c r="CU281" s="553" t="str">
        <f t="shared" si="788"/>
        <v/>
      </c>
      <c r="CV281" s="554" t="str">
        <f t="shared" si="789"/>
        <v/>
      </c>
      <c r="CW281" s="555" t="str">
        <f t="shared" si="790"/>
        <v/>
      </c>
      <c r="CX281" s="555" t="str">
        <f t="shared" si="791"/>
        <v/>
      </c>
      <c r="CY281" s="555" t="str">
        <f t="shared" si="792"/>
        <v/>
      </c>
      <c r="CZ281" s="555" t="str">
        <f t="shared" si="793"/>
        <v/>
      </c>
      <c r="DA281" s="555" t="str">
        <f t="shared" si="794"/>
        <v/>
      </c>
      <c r="DB281" s="556" t="str">
        <f t="shared" si="795"/>
        <v/>
      </c>
      <c r="DC281" s="556" t="str">
        <f t="shared" si="796"/>
        <v/>
      </c>
      <c r="DD281" s="556" t="str">
        <f t="shared" si="797"/>
        <v/>
      </c>
      <c r="DE281" s="555" t="str">
        <f t="shared" si="798"/>
        <v/>
      </c>
      <c r="DF281" s="555" t="str">
        <f t="shared" si="799"/>
        <v/>
      </c>
      <c r="DG281" s="555" t="str">
        <f t="shared" si="800"/>
        <v/>
      </c>
      <c r="DH281" s="555" t="str">
        <f t="shared" si="801"/>
        <v/>
      </c>
      <c r="DI281" s="555" t="str">
        <f t="shared" si="802"/>
        <v/>
      </c>
      <c r="DJ281" s="554" t="str">
        <f t="shared" si="803"/>
        <v/>
      </c>
      <c r="DK281" s="553" t="str">
        <f t="shared" si="804"/>
        <v/>
      </c>
      <c r="DL281" s="658">
        <f t="shared" si="805"/>
        <v>0</v>
      </c>
      <c r="DM281" s="106">
        <f t="shared" si="806"/>
        <v>0</v>
      </c>
      <c r="DN281" s="106">
        <f t="shared" si="807"/>
        <v>0</v>
      </c>
      <c r="DO281" s="106">
        <f t="shared" si="808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2"/>
        <v/>
      </c>
      <c r="CA282" s="602" t="str">
        <f t="shared" si="753"/>
        <v/>
      </c>
      <c r="CB282" s="602" t="str">
        <f t="shared" si="754"/>
        <v/>
      </c>
      <c r="CC282" s="692" t="str">
        <f t="shared" si="755"/>
        <v/>
      </c>
      <c r="CD282" s="1348" t="str">
        <f t="shared" si="1006"/>
        <v/>
      </c>
      <c r="CE282" s="1349" t="str">
        <f t="shared" si="1005"/>
        <v/>
      </c>
      <c r="CF282" s="1350" t="str">
        <f t="shared" si="1005"/>
        <v/>
      </c>
      <c r="CG282" s="1350" t="str">
        <f t="shared" si="1005"/>
        <v/>
      </c>
      <c r="CH282" s="1350" t="str">
        <f t="shared" si="1005"/>
        <v/>
      </c>
      <c r="CI282" s="1350" t="str">
        <f t="shared" si="1005"/>
        <v/>
      </c>
      <c r="CJ282" s="1350" t="str">
        <f t="shared" si="1005"/>
        <v/>
      </c>
      <c r="CK282" s="1351" t="str">
        <f t="shared" si="1005"/>
        <v/>
      </c>
      <c r="CL282" s="1351" t="str">
        <f t="shared" si="1005"/>
        <v/>
      </c>
      <c r="CM282" s="1351" t="str">
        <f t="shared" si="1005"/>
        <v/>
      </c>
      <c r="CN282" s="1350" t="str">
        <f t="shared" si="1005"/>
        <v/>
      </c>
      <c r="CO282" s="1350" t="str">
        <f t="shared" si="1005"/>
        <v/>
      </c>
      <c r="CP282" s="1350" t="str">
        <f t="shared" si="1005"/>
        <v/>
      </c>
      <c r="CQ282" s="1350" t="str">
        <f t="shared" si="1005"/>
        <v/>
      </c>
      <c r="CR282" s="1350" t="str">
        <f t="shared" si="1005"/>
        <v/>
      </c>
      <c r="CS282" s="1349" t="str">
        <f t="shared" si="1005"/>
        <v/>
      </c>
      <c r="CT282" s="1352" t="str">
        <f t="shared" si="1005"/>
        <v/>
      </c>
      <c r="CU282" s="553" t="str">
        <f t="shared" si="788"/>
        <v/>
      </c>
      <c r="CV282" s="554" t="str">
        <f t="shared" si="789"/>
        <v/>
      </c>
      <c r="CW282" s="555" t="str">
        <f t="shared" si="790"/>
        <v/>
      </c>
      <c r="CX282" s="555" t="str">
        <f t="shared" si="791"/>
        <v/>
      </c>
      <c r="CY282" s="555" t="str">
        <f t="shared" si="792"/>
        <v/>
      </c>
      <c r="CZ282" s="555" t="str">
        <f t="shared" si="793"/>
        <v/>
      </c>
      <c r="DA282" s="555" t="str">
        <f t="shared" si="794"/>
        <v/>
      </c>
      <c r="DB282" s="556" t="str">
        <f t="shared" si="795"/>
        <v/>
      </c>
      <c r="DC282" s="556" t="str">
        <f t="shared" si="796"/>
        <v/>
      </c>
      <c r="DD282" s="556" t="str">
        <f t="shared" si="797"/>
        <v/>
      </c>
      <c r="DE282" s="555" t="str">
        <f t="shared" si="798"/>
        <v/>
      </c>
      <c r="DF282" s="555" t="str">
        <f t="shared" si="799"/>
        <v/>
      </c>
      <c r="DG282" s="555" t="str">
        <f t="shared" si="800"/>
        <v/>
      </c>
      <c r="DH282" s="555" t="str">
        <f t="shared" si="801"/>
        <v/>
      </c>
      <c r="DI282" s="555" t="str">
        <f t="shared" si="802"/>
        <v/>
      </c>
      <c r="DJ282" s="554" t="str">
        <f t="shared" si="803"/>
        <v/>
      </c>
      <c r="DK282" s="553" t="str">
        <f t="shared" si="804"/>
        <v/>
      </c>
      <c r="DL282" s="658">
        <f t="shared" si="805"/>
        <v>0</v>
      </c>
      <c r="DM282" s="106">
        <f t="shared" si="806"/>
        <v>0</v>
      </c>
      <c r="DN282" s="106">
        <f t="shared" si="807"/>
        <v>0</v>
      </c>
      <c r="DO282" s="106">
        <f t="shared" si="808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11">IF(B281="","",B281*B282)</f>
        <v/>
      </c>
      <c r="C283" s="634" t="str">
        <f t="shared" si="1011"/>
        <v/>
      </c>
      <c r="D283" s="634" t="str">
        <f t="shared" si="1011"/>
        <v/>
      </c>
      <c r="E283" s="634" t="str">
        <f t="shared" si="1011"/>
        <v/>
      </c>
      <c r="F283" s="634" t="str">
        <f t="shared" si="1011"/>
        <v/>
      </c>
      <c r="G283" s="634" t="str">
        <f t="shared" si="1011"/>
        <v/>
      </c>
      <c r="H283" s="634" t="str">
        <f t="shared" si="1011"/>
        <v/>
      </c>
      <c r="I283" s="634" t="str">
        <f t="shared" si="1011"/>
        <v/>
      </c>
      <c r="J283" s="634" t="str">
        <f t="shared" si="1011"/>
        <v/>
      </c>
      <c r="K283" s="634" t="str">
        <f t="shared" ref="K283:R283" si="1012">IF(K281="","",K281*K282)</f>
        <v/>
      </c>
      <c r="L283" s="634" t="str">
        <f t="shared" si="1012"/>
        <v/>
      </c>
      <c r="M283" s="634" t="str">
        <f t="shared" si="1012"/>
        <v/>
      </c>
      <c r="N283" s="634" t="str">
        <f t="shared" si="1012"/>
        <v/>
      </c>
      <c r="O283" s="634" t="str">
        <f t="shared" si="1012"/>
        <v/>
      </c>
      <c r="P283" s="634" t="str">
        <f t="shared" si="1012"/>
        <v/>
      </c>
      <c r="Q283" s="634" t="str">
        <f t="shared" si="1012"/>
        <v/>
      </c>
      <c r="R283" s="634" t="str">
        <f t="shared" si="1012"/>
        <v/>
      </c>
      <c r="S283" s="667"/>
      <c r="T283" s="634" t="str">
        <f t="shared" ref="T283:AC283" si="1013">IF(T281="","",T281*T282)</f>
        <v/>
      </c>
      <c r="U283" s="634" t="str">
        <f t="shared" si="1013"/>
        <v/>
      </c>
      <c r="V283" s="634" t="str">
        <f t="shared" si="1013"/>
        <v/>
      </c>
      <c r="W283" s="634" t="str">
        <f t="shared" si="1013"/>
        <v/>
      </c>
      <c r="X283" s="634" t="str">
        <f t="shared" si="1013"/>
        <v/>
      </c>
      <c r="Y283" s="634" t="str">
        <f t="shared" si="1013"/>
        <v/>
      </c>
      <c r="Z283" s="634" t="str">
        <f t="shared" si="1013"/>
        <v/>
      </c>
      <c r="AA283" s="634" t="str">
        <f t="shared" si="1013"/>
        <v/>
      </c>
      <c r="AB283" s="634" t="str">
        <f t="shared" si="1013"/>
        <v/>
      </c>
      <c r="AC283" s="634" t="str">
        <f t="shared" si="1013"/>
        <v/>
      </c>
      <c r="AD283" s="634" t="str">
        <f t="shared" ref="AD283:AJ283" si="1014">IF(AD281="","",AD281*AD282)</f>
        <v/>
      </c>
      <c r="AE283" s="634" t="str">
        <f t="shared" si="1014"/>
        <v/>
      </c>
      <c r="AF283" s="634" t="str">
        <f t="shared" si="1014"/>
        <v/>
      </c>
      <c r="AG283" s="634" t="str">
        <f t="shared" si="1014"/>
        <v/>
      </c>
      <c r="AH283" s="634" t="str">
        <f t="shared" si="1014"/>
        <v/>
      </c>
      <c r="AI283" s="634" t="str">
        <f t="shared" si="1014"/>
        <v/>
      </c>
      <c r="AJ283" s="634" t="str">
        <f t="shared" si="1014"/>
        <v/>
      </c>
      <c r="AK283" s="667"/>
      <c r="AL283" s="634" t="str">
        <f t="shared" ref="AL283:AT283" si="1015">IF(AL281="","",AL281*AL282)</f>
        <v/>
      </c>
      <c r="AM283" s="634" t="str">
        <f t="shared" si="1015"/>
        <v/>
      </c>
      <c r="AN283" s="634" t="str">
        <f t="shared" si="1015"/>
        <v/>
      </c>
      <c r="AO283" s="634" t="str">
        <f t="shared" si="1015"/>
        <v/>
      </c>
      <c r="AP283" s="634" t="str">
        <f t="shared" si="1015"/>
        <v/>
      </c>
      <c r="AQ283" s="634" t="str">
        <f t="shared" si="1015"/>
        <v/>
      </c>
      <c r="AR283" s="634" t="str">
        <f t="shared" si="1015"/>
        <v/>
      </c>
      <c r="AS283" s="634" t="str">
        <f t="shared" si="1015"/>
        <v/>
      </c>
      <c r="AT283" s="634" t="str">
        <f t="shared" si="1015"/>
        <v/>
      </c>
      <c r="AU283" s="634" t="str">
        <f t="shared" ref="AU283:BB283" si="1016">IF(AU281="","",AU281*AU282)</f>
        <v/>
      </c>
      <c r="AV283" s="634" t="str">
        <f t="shared" si="1016"/>
        <v/>
      </c>
      <c r="AW283" s="634" t="str">
        <f t="shared" si="1016"/>
        <v/>
      </c>
      <c r="AX283" s="634" t="str">
        <f t="shared" si="1016"/>
        <v/>
      </c>
      <c r="AY283" s="634" t="str">
        <f t="shared" si="1016"/>
        <v/>
      </c>
      <c r="AZ283" s="634" t="str">
        <f t="shared" si="1016"/>
        <v/>
      </c>
      <c r="BA283" s="634" t="str">
        <f t="shared" si="1016"/>
        <v/>
      </c>
      <c r="BB283" s="634" t="str">
        <f t="shared" si="1016"/>
        <v/>
      </c>
      <c r="BC283" s="667"/>
      <c r="BD283" s="634" t="str">
        <f t="shared" ref="BD283:BL283" si="1017">IF(BD281="","",BD281*BD282)</f>
        <v/>
      </c>
      <c r="BE283" s="634" t="str">
        <f t="shared" si="1017"/>
        <v/>
      </c>
      <c r="BF283" s="634" t="str">
        <f t="shared" si="1017"/>
        <v/>
      </c>
      <c r="BG283" s="634" t="str">
        <f t="shared" si="1017"/>
        <v/>
      </c>
      <c r="BH283" s="634" t="str">
        <f t="shared" si="1017"/>
        <v/>
      </c>
      <c r="BI283" s="634" t="str">
        <f t="shared" si="1017"/>
        <v/>
      </c>
      <c r="BJ283" s="634" t="str">
        <f t="shared" si="1017"/>
        <v/>
      </c>
      <c r="BK283" s="634" t="str">
        <f t="shared" si="1017"/>
        <v/>
      </c>
      <c r="BL283" s="634" t="str">
        <f t="shared" si="1017"/>
        <v/>
      </c>
      <c r="BM283" s="634" t="str">
        <f t="shared" ref="BM283:BT283" si="1018">IF(BM281="","",BM281*BM282)</f>
        <v/>
      </c>
      <c r="BN283" s="634" t="str">
        <f t="shared" si="1018"/>
        <v/>
      </c>
      <c r="BO283" s="634" t="str">
        <f t="shared" si="1018"/>
        <v/>
      </c>
      <c r="BP283" s="634" t="str">
        <f t="shared" si="1018"/>
        <v/>
      </c>
      <c r="BQ283" s="634" t="str">
        <f t="shared" si="1018"/>
        <v/>
      </c>
      <c r="BR283" s="634" t="str">
        <f t="shared" si="1018"/>
        <v/>
      </c>
      <c r="BS283" s="634" t="str">
        <f t="shared" si="1018"/>
        <v/>
      </c>
      <c r="BT283" s="634" t="str">
        <f t="shared" si="1018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2"/>
        <v/>
      </c>
      <c r="CA283" s="602" t="str">
        <f t="shared" si="753"/>
        <v/>
      </c>
      <c r="CB283" s="602" t="str">
        <f t="shared" si="754"/>
        <v/>
      </c>
      <c r="CC283" s="692" t="str">
        <f t="shared" si="755"/>
        <v/>
      </c>
      <c r="CD283" s="1348" t="str">
        <f t="shared" si="1006"/>
        <v/>
      </c>
      <c r="CE283" s="1349" t="str">
        <f t="shared" si="1005"/>
        <v/>
      </c>
      <c r="CF283" s="1350" t="str">
        <f t="shared" si="1005"/>
        <v/>
      </c>
      <c r="CG283" s="1350" t="str">
        <f t="shared" si="1005"/>
        <v/>
      </c>
      <c r="CH283" s="1350" t="str">
        <f t="shared" si="1005"/>
        <v/>
      </c>
      <c r="CI283" s="1350" t="str">
        <f t="shared" si="1005"/>
        <v/>
      </c>
      <c r="CJ283" s="1350" t="str">
        <f t="shared" si="1005"/>
        <v/>
      </c>
      <c r="CK283" s="1351" t="str">
        <f t="shared" si="1005"/>
        <v/>
      </c>
      <c r="CL283" s="1351" t="str">
        <f t="shared" si="1005"/>
        <v/>
      </c>
      <c r="CM283" s="1351" t="str">
        <f t="shared" si="1005"/>
        <v/>
      </c>
      <c r="CN283" s="1350" t="str">
        <f t="shared" si="1005"/>
        <v/>
      </c>
      <c r="CO283" s="1350" t="str">
        <f t="shared" si="1005"/>
        <v/>
      </c>
      <c r="CP283" s="1350" t="str">
        <f t="shared" si="1005"/>
        <v/>
      </c>
      <c r="CQ283" s="1350" t="str">
        <f t="shared" si="1005"/>
        <v/>
      </c>
      <c r="CR283" s="1350" t="str">
        <f t="shared" si="1005"/>
        <v/>
      </c>
      <c r="CS283" s="1349" t="str">
        <f t="shared" si="1005"/>
        <v/>
      </c>
      <c r="CT283" s="1352" t="str">
        <f t="shared" si="1005"/>
        <v/>
      </c>
      <c r="CU283" s="553" t="str">
        <f t="shared" si="788"/>
        <v/>
      </c>
      <c r="CV283" s="554" t="str">
        <f t="shared" si="789"/>
        <v/>
      </c>
      <c r="CW283" s="555" t="str">
        <f t="shared" si="790"/>
        <v/>
      </c>
      <c r="CX283" s="555" t="str">
        <f t="shared" si="791"/>
        <v/>
      </c>
      <c r="CY283" s="555" t="str">
        <f t="shared" si="792"/>
        <v/>
      </c>
      <c r="CZ283" s="555" t="str">
        <f t="shared" si="793"/>
        <v/>
      </c>
      <c r="DA283" s="555" t="str">
        <f t="shared" si="794"/>
        <v/>
      </c>
      <c r="DB283" s="556" t="str">
        <f t="shared" si="795"/>
        <v/>
      </c>
      <c r="DC283" s="556" t="str">
        <f t="shared" si="796"/>
        <v/>
      </c>
      <c r="DD283" s="556" t="str">
        <f t="shared" si="797"/>
        <v/>
      </c>
      <c r="DE283" s="555" t="str">
        <f t="shared" si="798"/>
        <v/>
      </c>
      <c r="DF283" s="555" t="str">
        <f t="shared" si="799"/>
        <v/>
      </c>
      <c r="DG283" s="555" t="str">
        <f t="shared" si="800"/>
        <v/>
      </c>
      <c r="DH283" s="555" t="str">
        <f t="shared" si="801"/>
        <v/>
      </c>
      <c r="DI283" s="555" t="str">
        <f t="shared" si="802"/>
        <v/>
      </c>
      <c r="DJ283" s="554" t="str">
        <f t="shared" si="803"/>
        <v/>
      </c>
      <c r="DK283" s="553" t="str">
        <f t="shared" si="804"/>
        <v/>
      </c>
      <c r="DL283" s="658">
        <f t="shared" si="805"/>
        <v>0</v>
      </c>
      <c r="DM283" s="106">
        <f t="shared" si="806"/>
        <v>0</v>
      </c>
      <c r="DN283" s="106">
        <f t="shared" si="807"/>
        <v>0</v>
      </c>
      <c r="DO283" s="106">
        <f t="shared" si="808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2"/>
        <v/>
      </c>
      <c r="CA284" s="602" t="str">
        <f t="shared" si="753"/>
        <v/>
      </c>
      <c r="CB284" s="602" t="str">
        <f t="shared" si="754"/>
        <v/>
      </c>
      <c r="CC284" s="692" t="str">
        <f t="shared" si="755"/>
        <v/>
      </c>
      <c r="CD284" s="1348" t="str">
        <f t="shared" si="1006"/>
        <v/>
      </c>
      <c r="CE284" s="1349" t="str">
        <f t="shared" si="1005"/>
        <v/>
      </c>
      <c r="CF284" s="1350" t="str">
        <f t="shared" si="1005"/>
        <v/>
      </c>
      <c r="CG284" s="1350" t="str">
        <f t="shared" si="1005"/>
        <v/>
      </c>
      <c r="CH284" s="1350" t="str">
        <f t="shared" si="1005"/>
        <v/>
      </c>
      <c r="CI284" s="1350" t="str">
        <f t="shared" si="1005"/>
        <v/>
      </c>
      <c r="CJ284" s="1350" t="str">
        <f t="shared" si="1005"/>
        <v/>
      </c>
      <c r="CK284" s="1351" t="str">
        <f t="shared" si="1005"/>
        <v/>
      </c>
      <c r="CL284" s="1351" t="str">
        <f t="shared" si="1005"/>
        <v/>
      </c>
      <c r="CM284" s="1351" t="str">
        <f t="shared" si="1005"/>
        <v/>
      </c>
      <c r="CN284" s="1350" t="str">
        <f t="shared" si="1005"/>
        <v/>
      </c>
      <c r="CO284" s="1350" t="str">
        <f t="shared" si="1005"/>
        <v/>
      </c>
      <c r="CP284" s="1350" t="str">
        <f t="shared" si="1005"/>
        <v/>
      </c>
      <c r="CQ284" s="1350" t="str">
        <f t="shared" si="1005"/>
        <v/>
      </c>
      <c r="CR284" s="1350" t="str">
        <f t="shared" si="1005"/>
        <v/>
      </c>
      <c r="CS284" s="1349" t="str">
        <f t="shared" si="1005"/>
        <v/>
      </c>
      <c r="CT284" s="1352" t="str">
        <f t="shared" si="1005"/>
        <v/>
      </c>
      <c r="CU284" s="553" t="str">
        <f t="shared" si="788"/>
        <v/>
      </c>
      <c r="CV284" s="554" t="str">
        <f t="shared" si="789"/>
        <v/>
      </c>
      <c r="CW284" s="555" t="str">
        <f t="shared" si="790"/>
        <v/>
      </c>
      <c r="CX284" s="555" t="str">
        <f t="shared" si="791"/>
        <v/>
      </c>
      <c r="CY284" s="555" t="str">
        <f t="shared" si="792"/>
        <v/>
      </c>
      <c r="CZ284" s="555" t="str">
        <f t="shared" si="793"/>
        <v/>
      </c>
      <c r="DA284" s="555" t="str">
        <f t="shared" si="794"/>
        <v/>
      </c>
      <c r="DB284" s="556" t="str">
        <f t="shared" si="795"/>
        <v/>
      </c>
      <c r="DC284" s="556" t="str">
        <f t="shared" si="796"/>
        <v/>
      </c>
      <c r="DD284" s="556" t="str">
        <f t="shared" si="797"/>
        <v/>
      </c>
      <c r="DE284" s="555" t="str">
        <f t="shared" si="798"/>
        <v/>
      </c>
      <c r="DF284" s="555" t="str">
        <f t="shared" si="799"/>
        <v/>
      </c>
      <c r="DG284" s="555" t="str">
        <f t="shared" si="800"/>
        <v/>
      </c>
      <c r="DH284" s="555" t="str">
        <f t="shared" si="801"/>
        <v/>
      </c>
      <c r="DI284" s="555" t="str">
        <f t="shared" si="802"/>
        <v/>
      </c>
      <c r="DJ284" s="554" t="str">
        <f t="shared" si="803"/>
        <v/>
      </c>
      <c r="DK284" s="553" t="str">
        <f t="shared" si="804"/>
        <v/>
      </c>
      <c r="DL284" s="658">
        <f t="shared" si="805"/>
        <v>0</v>
      </c>
      <c r="DM284" s="106">
        <f t="shared" si="806"/>
        <v>0</v>
      </c>
      <c r="DN284" s="106">
        <f t="shared" si="807"/>
        <v>0</v>
      </c>
      <c r="DO284" s="106">
        <f t="shared" si="808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9">IF(B279="","",(B279-B281-B284)*B280/B$46/365/$G$1)</f>
        <v/>
      </c>
      <c r="C285" s="637" t="str">
        <f t="shared" si="1019"/>
        <v/>
      </c>
      <c r="D285" s="637" t="str">
        <f t="shared" si="1019"/>
        <v/>
      </c>
      <c r="E285" s="637" t="str">
        <f t="shared" si="1019"/>
        <v/>
      </c>
      <c r="F285" s="637" t="str">
        <f t="shared" si="1019"/>
        <v/>
      </c>
      <c r="G285" s="637" t="str">
        <f t="shared" si="1019"/>
        <v/>
      </c>
      <c r="H285" s="637" t="str">
        <f t="shared" si="1019"/>
        <v/>
      </c>
      <c r="I285" s="637" t="str">
        <f t="shared" si="1019"/>
        <v/>
      </c>
      <c r="J285" s="637" t="str">
        <f t="shared" si="1019"/>
        <v/>
      </c>
      <c r="K285" s="637" t="str">
        <f t="shared" ref="K285:R285" si="1020">IF(K279="","",(K279-K281-K284)*K280/K$46/365/$G$1)</f>
        <v/>
      </c>
      <c r="L285" s="637" t="str">
        <f t="shared" si="1020"/>
        <v/>
      </c>
      <c r="M285" s="637" t="str">
        <f t="shared" si="1020"/>
        <v/>
      </c>
      <c r="N285" s="637" t="str">
        <f t="shared" si="1020"/>
        <v/>
      </c>
      <c r="O285" s="637" t="str">
        <f t="shared" si="1020"/>
        <v/>
      </c>
      <c r="P285" s="637" t="str">
        <f t="shared" si="1020"/>
        <v/>
      </c>
      <c r="Q285" s="637" t="str">
        <f t="shared" si="1020"/>
        <v/>
      </c>
      <c r="R285" s="637" t="str">
        <f t="shared" si="1020"/>
        <v/>
      </c>
      <c r="S285" s="657"/>
      <c r="T285" s="637" t="str">
        <f t="shared" ref="T285:AJ285" si="1021">IF(T279="","",(T279-T281-T284)*T280/T$46/365/$G$1)</f>
        <v/>
      </c>
      <c r="U285" s="637" t="str">
        <f t="shared" si="1021"/>
        <v/>
      </c>
      <c r="V285" s="637" t="str">
        <f t="shared" si="1021"/>
        <v/>
      </c>
      <c r="W285" s="637" t="str">
        <f t="shared" si="1021"/>
        <v/>
      </c>
      <c r="X285" s="637" t="str">
        <f t="shared" si="1021"/>
        <v/>
      </c>
      <c r="Y285" s="637" t="str">
        <f t="shared" si="1021"/>
        <v/>
      </c>
      <c r="Z285" s="637" t="str">
        <f t="shared" si="1021"/>
        <v/>
      </c>
      <c r="AA285" s="637" t="str">
        <f t="shared" si="1021"/>
        <v/>
      </c>
      <c r="AB285" s="637" t="str">
        <f t="shared" si="1021"/>
        <v/>
      </c>
      <c r="AC285" s="637" t="str">
        <f t="shared" si="1021"/>
        <v/>
      </c>
      <c r="AD285" s="637" t="str">
        <f t="shared" si="1021"/>
        <v/>
      </c>
      <c r="AE285" s="637" t="str">
        <f t="shared" si="1021"/>
        <v/>
      </c>
      <c r="AF285" s="637" t="str">
        <f t="shared" si="1021"/>
        <v/>
      </c>
      <c r="AG285" s="637" t="str">
        <f t="shared" si="1021"/>
        <v/>
      </c>
      <c r="AH285" s="637" t="str">
        <f t="shared" si="1021"/>
        <v/>
      </c>
      <c r="AI285" s="637" t="str">
        <f t="shared" si="1021"/>
        <v/>
      </c>
      <c r="AJ285" s="637" t="str">
        <f t="shared" si="1021"/>
        <v/>
      </c>
      <c r="AK285" s="657"/>
      <c r="AL285" s="637" t="str">
        <f t="shared" ref="AL285:AT285" si="1022">IF(AL279="","",(AL279-AL281-AL284)*AL280/AL$46/365/$G$1)</f>
        <v/>
      </c>
      <c r="AM285" s="637" t="str">
        <f t="shared" si="1022"/>
        <v/>
      </c>
      <c r="AN285" s="637" t="str">
        <f t="shared" si="1022"/>
        <v/>
      </c>
      <c r="AO285" s="637" t="str">
        <f t="shared" si="1022"/>
        <v/>
      </c>
      <c r="AP285" s="637" t="str">
        <f t="shared" si="1022"/>
        <v/>
      </c>
      <c r="AQ285" s="637" t="str">
        <f t="shared" si="1022"/>
        <v/>
      </c>
      <c r="AR285" s="637" t="str">
        <f t="shared" si="1022"/>
        <v/>
      </c>
      <c r="AS285" s="637" t="str">
        <f t="shared" si="1022"/>
        <v/>
      </c>
      <c r="AT285" s="637" t="str">
        <f t="shared" si="1022"/>
        <v/>
      </c>
      <c r="AU285" s="637" t="str">
        <f t="shared" ref="AU285:BB285" si="1023">IF(AU279="","",(AU279-AU281-AU284)*AU280/AU$46/365/$G$1)</f>
        <v/>
      </c>
      <c r="AV285" s="637" t="str">
        <f t="shared" si="1023"/>
        <v/>
      </c>
      <c r="AW285" s="637" t="str">
        <f t="shared" si="1023"/>
        <v/>
      </c>
      <c r="AX285" s="637" t="str">
        <f t="shared" si="1023"/>
        <v/>
      </c>
      <c r="AY285" s="637" t="str">
        <f t="shared" si="1023"/>
        <v/>
      </c>
      <c r="AZ285" s="637" t="str">
        <f t="shared" si="1023"/>
        <v/>
      </c>
      <c r="BA285" s="637" t="str">
        <f t="shared" si="1023"/>
        <v/>
      </c>
      <c r="BB285" s="637" t="str">
        <f t="shared" si="1023"/>
        <v/>
      </c>
      <c r="BC285" s="657"/>
      <c r="BD285" s="637" t="str">
        <f>IF(BD279="","",(BD279-BD281-BD284)*BD280/BD$46/365/$G$1)</f>
        <v/>
      </c>
      <c r="BE285" s="637" t="str">
        <f t="shared" ref="BE285:BN285" si="1024">IF(BE279="","",(BE279-BE281-BE284)*BE280/BE$46/365/$G$1)</f>
        <v/>
      </c>
      <c r="BF285" s="637" t="str">
        <f t="shared" si="1024"/>
        <v/>
      </c>
      <c r="BG285" s="637" t="str">
        <f t="shared" si="1024"/>
        <v/>
      </c>
      <c r="BH285" s="637" t="str">
        <f t="shared" si="1024"/>
        <v/>
      </c>
      <c r="BI285" s="637" t="str">
        <f t="shared" si="1024"/>
        <v/>
      </c>
      <c r="BJ285" s="637" t="str">
        <f t="shared" si="1024"/>
        <v/>
      </c>
      <c r="BK285" s="637" t="str">
        <f t="shared" si="1024"/>
        <v/>
      </c>
      <c r="BL285" s="637" t="str">
        <f t="shared" si="1024"/>
        <v/>
      </c>
      <c r="BM285" s="637" t="str">
        <f t="shared" si="1024"/>
        <v/>
      </c>
      <c r="BN285" s="637" t="str">
        <f t="shared" si="1024"/>
        <v/>
      </c>
      <c r="BO285" s="637" t="str">
        <f t="shared" ref="BO285:BT285" si="1025">IF(BO279="","",(BO279-BO281-BO284)*BO280/BO$46/365/$G$1)</f>
        <v/>
      </c>
      <c r="BP285" s="637" t="str">
        <f t="shared" si="1025"/>
        <v/>
      </c>
      <c r="BQ285" s="637" t="str">
        <f t="shared" si="1025"/>
        <v/>
      </c>
      <c r="BR285" s="637" t="str">
        <f t="shared" si="1025"/>
        <v/>
      </c>
      <c r="BS285" s="637" t="str">
        <f t="shared" si="1025"/>
        <v/>
      </c>
      <c r="BT285" s="637" t="str">
        <f t="shared" si="1025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2"/>
        <v/>
      </c>
      <c r="CA285" s="627" t="str">
        <f t="shared" si="753"/>
        <v/>
      </c>
      <c r="CB285" s="627" t="str">
        <f t="shared" si="754"/>
        <v/>
      </c>
      <c r="CC285" s="695" t="str">
        <f t="shared" si="755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6"/>
        <v/>
      </c>
      <c r="CG285" s="1355" t="str">
        <f t="shared" si="1026"/>
        <v/>
      </c>
      <c r="CH285" s="1355" t="str">
        <f t="shared" si="1026"/>
        <v/>
      </c>
      <c r="CI285" s="1355" t="str">
        <f t="shared" si="1026"/>
        <v/>
      </c>
      <c r="CJ285" s="1355" t="str">
        <f t="shared" si="1026"/>
        <v/>
      </c>
      <c r="CK285" s="1356" t="str">
        <f t="shared" si="1026"/>
        <v/>
      </c>
      <c r="CL285" s="1356" t="str">
        <f t="shared" si="1026"/>
        <v/>
      </c>
      <c r="CM285" s="1356" t="str">
        <f t="shared" si="1026"/>
        <v/>
      </c>
      <c r="CN285" s="1355" t="str">
        <f t="shared" si="1026"/>
        <v/>
      </c>
      <c r="CO285" s="1355" t="str">
        <f t="shared" si="1026"/>
        <v/>
      </c>
      <c r="CP285" s="1355" t="str">
        <f t="shared" si="1026"/>
        <v/>
      </c>
      <c r="CQ285" s="1355" t="str">
        <f t="shared" si="1026"/>
        <v/>
      </c>
      <c r="CR285" s="1355" t="str">
        <f t="shared" si="1026"/>
        <v/>
      </c>
      <c r="CS285" s="1354" t="str">
        <f t="shared" si="1026"/>
        <v/>
      </c>
      <c r="CT285" s="1357" t="str">
        <f t="shared" si="1026"/>
        <v/>
      </c>
      <c r="CU285" s="541" t="str">
        <f t="shared" si="788"/>
        <v/>
      </c>
      <c r="CV285" s="542" t="str">
        <f t="shared" si="789"/>
        <v/>
      </c>
      <c r="CW285" s="543" t="str">
        <f t="shared" si="790"/>
        <v/>
      </c>
      <c r="CX285" s="543" t="str">
        <f t="shared" si="791"/>
        <v/>
      </c>
      <c r="CY285" s="543" t="str">
        <f t="shared" si="792"/>
        <v/>
      </c>
      <c r="CZ285" s="543" t="str">
        <f t="shared" si="793"/>
        <v/>
      </c>
      <c r="DA285" s="543" t="str">
        <f t="shared" si="794"/>
        <v/>
      </c>
      <c r="DB285" s="544" t="str">
        <f t="shared" si="795"/>
        <v/>
      </c>
      <c r="DC285" s="544" t="str">
        <f t="shared" si="796"/>
        <v/>
      </c>
      <c r="DD285" s="544" t="str">
        <f t="shared" si="797"/>
        <v/>
      </c>
      <c r="DE285" s="543" t="str">
        <f t="shared" si="798"/>
        <v/>
      </c>
      <c r="DF285" s="543" t="str">
        <f t="shared" si="799"/>
        <v/>
      </c>
      <c r="DG285" s="543" t="str">
        <f t="shared" si="800"/>
        <v/>
      </c>
      <c r="DH285" s="543" t="str">
        <f t="shared" si="801"/>
        <v/>
      </c>
      <c r="DI285" s="543" t="str">
        <f t="shared" si="802"/>
        <v/>
      </c>
      <c r="DJ285" s="542" t="str">
        <f t="shared" si="803"/>
        <v/>
      </c>
      <c r="DK285" s="541" t="str">
        <f t="shared" si="804"/>
        <v/>
      </c>
      <c r="DL285" s="658">
        <f t="shared" si="805"/>
        <v>0</v>
      </c>
      <c r="DM285" s="106">
        <f t="shared" si="806"/>
        <v>0</v>
      </c>
      <c r="DN285" s="106">
        <f t="shared" si="807"/>
        <v>0</v>
      </c>
      <c r="DO285" s="106">
        <f t="shared" si="808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7">IF(DL286&lt;3,"",(SUM(B286:R286)-MIN(B286:R286)-MAX(B286:R286))/(DL286-2))</f>
        <v/>
      </c>
      <c r="CA286" s="602" t="str">
        <f t="shared" ref="CA286:CA300" si="1028">IF(DM286&lt;3,"",(SUM(T286:AJ286)-MIN(T286:AJ286)-MAX(T286:AJ286))/(DM286-2))</f>
        <v/>
      </c>
      <c r="CB286" s="602" t="str">
        <f t="shared" ref="CB286:CB300" si="1029">IF(DN286&lt;3,"",(SUM(AL286:BB286)-MIN(AL286:BB286)-MAX(AL286:BB286))/(DN286-2))</f>
        <v/>
      </c>
      <c r="CC286" s="692" t="str">
        <f t="shared" ref="CC286:CC300" si="1030">IF(DO286&lt;3,"",(SUM(BD286:BT286)-MIN(BD286:BT286)-MAX(BD286:BT286))/(DO286-2))</f>
        <v/>
      </c>
      <c r="CD286" s="1348" t="str">
        <f t="shared" ref="CD286:CD291" si="10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6"/>
        <v/>
      </c>
      <c r="CF286" s="1350" t="str">
        <f t="shared" si="1026"/>
        <v/>
      </c>
      <c r="CG286" s="1350" t="str">
        <f t="shared" si="1026"/>
        <v/>
      </c>
      <c r="CH286" s="1350" t="str">
        <f t="shared" si="1026"/>
        <v/>
      </c>
      <c r="CI286" s="1350" t="str">
        <f t="shared" si="1026"/>
        <v/>
      </c>
      <c r="CJ286" s="1350" t="str">
        <f t="shared" si="1026"/>
        <v/>
      </c>
      <c r="CK286" s="1351" t="str">
        <f t="shared" si="1026"/>
        <v/>
      </c>
      <c r="CL286" s="1351" t="str">
        <f t="shared" si="1026"/>
        <v/>
      </c>
      <c r="CM286" s="1351" t="str">
        <f t="shared" si="1026"/>
        <v/>
      </c>
      <c r="CN286" s="1350" t="str">
        <f t="shared" si="1026"/>
        <v/>
      </c>
      <c r="CO286" s="1350" t="str">
        <f t="shared" si="1026"/>
        <v/>
      </c>
      <c r="CP286" s="1350" t="str">
        <f t="shared" si="1026"/>
        <v/>
      </c>
      <c r="CQ286" s="1350" t="str">
        <f t="shared" si="1026"/>
        <v/>
      </c>
      <c r="CR286" s="1350" t="str">
        <f t="shared" si="1026"/>
        <v/>
      </c>
      <c r="CS286" s="1349" t="str">
        <f t="shared" si="1026"/>
        <v/>
      </c>
      <c r="CT286" s="1352" t="str">
        <f t="shared" si="1026"/>
        <v/>
      </c>
      <c r="CU286" s="553" t="str">
        <f t="shared" si="788"/>
        <v/>
      </c>
      <c r="CV286" s="554" t="str">
        <f t="shared" si="789"/>
        <v/>
      </c>
      <c r="CW286" s="555" t="str">
        <f t="shared" si="790"/>
        <v/>
      </c>
      <c r="CX286" s="555" t="str">
        <f t="shared" si="791"/>
        <v/>
      </c>
      <c r="CY286" s="555" t="str">
        <f t="shared" si="792"/>
        <v/>
      </c>
      <c r="CZ286" s="555" t="str">
        <f t="shared" si="793"/>
        <v/>
      </c>
      <c r="DA286" s="555" t="str">
        <f t="shared" si="794"/>
        <v/>
      </c>
      <c r="DB286" s="556" t="str">
        <f t="shared" si="795"/>
        <v/>
      </c>
      <c r="DC286" s="556" t="str">
        <f t="shared" si="796"/>
        <v/>
      </c>
      <c r="DD286" s="556" t="str">
        <f t="shared" si="797"/>
        <v/>
      </c>
      <c r="DE286" s="555" t="str">
        <f t="shared" si="798"/>
        <v/>
      </c>
      <c r="DF286" s="555" t="str">
        <f t="shared" si="799"/>
        <v/>
      </c>
      <c r="DG286" s="555" t="str">
        <f t="shared" si="800"/>
        <v/>
      </c>
      <c r="DH286" s="555" t="str">
        <f t="shared" si="801"/>
        <v/>
      </c>
      <c r="DI286" s="555" t="str">
        <f t="shared" si="802"/>
        <v/>
      </c>
      <c r="DJ286" s="554" t="str">
        <f t="shared" si="803"/>
        <v/>
      </c>
      <c r="DK286" s="553" t="str">
        <f t="shared" si="804"/>
        <v/>
      </c>
      <c r="DL286" s="658">
        <f t="shared" si="805"/>
        <v>0</v>
      </c>
      <c r="DM286" s="106">
        <f t="shared" si="806"/>
        <v>0</v>
      </c>
      <c r="DN286" s="106">
        <f t="shared" si="807"/>
        <v>0</v>
      </c>
      <c r="DO286" s="106">
        <f t="shared" si="808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2">3360*$K$1</f>
        <v>3360</v>
      </c>
      <c r="C287" s="706">
        <f t="shared" si="1032"/>
        <v>3360</v>
      </c>
      <c r="D287" s="706">
        <f t="shared" si="1032"/>
        <v>3360</v>
      </c>
      <c r="E287" s="706">
        <f t="shared" si="1032"/>
        <v>3360</v>
      </c>
      <c r="F287" s="706">
        <f t="shared" si="1032"/>
        <v>3360</v>
      </c>
      <c r="G287" s="706">
        <f t="shared" si="1032"/>
        <v>3360</v>
      </c>
      <c r="H287" s="706">
        <f t="shared" si="1032"/>
        <v>3360</v>
      </c>
      <c r="I287" s="706">
        <f t="shared" si="1032"/>
        <v>3360</v>
      </c>
      <c r="J287" s="706">
        <f t="shared" si="1032"/>
        <v>3360</v>
      </c>
      <c r="K287" s="706">
        <f t="shared" si="1032"/>
        <v>3360</v>
      </c>
      <c r="L287" s="706">
        <f t="shared" si="1032"/>
        <v>3360</v>
      </c>
      <c r="M287" s="706">
        <f t="shared" si="1032"/>
        <v>3360</v>
      </c>
      <c r="N287" s="706">
        <f t="shared" si="1032"/>
        <v>3360</v>
      </c>
      <c r="O287" s="706">
        <f t="shared" si="1032"/>
        <v>3360</v>
      </c>
      <c r="P287" s="706">
        <f t="shared" si="1032"/>
        <v>3360</v>
      </c>
      <c r="Q287" s="706">
        <f t="shared" si="1032"/>
        <v>3360</v>
      </c>
      <c r="R287" s="706">
        <f t="shared" si="1032"/>
        <v>3360</v>
      </c>
      <c r="S287" s="722"/>
      <c r="T287" s="706">
        <f t="shared" ref="T287:AJ287" si="1033">3360*$K$1</f>
        <v>3360</v>
      </c>
      <c r="U287" s="706">
        <f t="shared" si="1033"/>
        <v>3360</v>
      </c>
      <c r="V287" s="706">
        <f t="shared" si="1033"/>
        <v>3360</v>
      </c>
      <c r="W287" s="706">
        <f t="shared" si="1033"/>
        <v>3360</v>
      </c>
      <c r="X287" s="706">
        <f t="shared" si="1033"/>
        <v>3360</v>
      </c>
      <c r="Y287" s="706">
        <f t="shared" si="1033"/>
        <v>3360</v>
      </c>
      <c r="Z287" s="706">
        <f t="shared" si="1033"/>
        <v>3360</v>
      </c>
      <c r="AA287" s="706">
        <f t="shared" si="1033"/>
        <v>3360</v>
      </c>
      <c r="AB287" s="706">
        <f t="shared" si="1033"/>
        <v>3360</v>
      </c>
      <c r="AC287" s="706">
        <f t="shared" si="1033"/>
        <v>3360</v>
      </c>
      <c r="AD287" s="706">
        <f t="shared" si="1033"/>
        <v>3360</v>
      </c>
      <c r="AE287" s="706">
        <f t="shared" si="1033"/>
        <v>3360</v>
      </c>
      <c r="AF287" s="706">
        <f t="shared" si="1033"/>
        <v>3360</v>
      </c>
      <c r="AG287" s="706">
        <f t="shared" si="1033"/>
        <v>3360</v>
      </c>
      <c r="AH287" s="706">
        <f t="shared" si="1033"/>
        <v>3360</v>
      </c>
      <c r="AI287" s="706">
        <f t="shared" si="1033"/>
        <v>3360</v>
      </c>
      <c r="AJ287" s="706">
        <f t="shared" si="1033"/>
        <v>3360</v>
      </c>
      <c r="AK287" s="722"/>
      <c r="AL287" s="706">
        <f t="shared" ref="AL287:BB287" si="1034">3360*$K$1</f>
        <v>3360</v>
      </c>
      <c r="AM287" s="706">
        <f t="shared" si="1034"/>
        <v>3360</v>
      </c>
      <c r="AN287" s="706">
        <f t="shared" si="1034"/>
        <v>3360</v>
      </c>
      <c r="AO287" s="706">
        <f t="shared" si="1034"/>
        <v>3360</v>
      </c>
      <c r="AP287" s="706">
        <f t="shared" si="1034"/>
        <v>3360</v>
      </c>
      <c r="AQ287" s="706">
        <f t="shared" si="1034"/>
        <v>3360</v>
      </c>
      <c r="AR287" s="706">
        <f t="shared" si="1034"/>
        <v>3360</v>
      </c>
      <c r="AS287" s="706">
        <f t="shared" si="1034"/>
        <v>3360</v>
      </c>
      <c r="AT287" s="706">
        <f t="shared" si="1034"/>
        <v>3360</v>
      </c>
      <c r="AU287" s="706">
        <f t="shared" si="1034"/>
        <v>3360</v>
      </c>
      <c r="AV287" s="706">
        <f t="shared" si="1034"/>
        <v>3360</v>
      </c>
      <c r="AW287" s="706">
        <f t="shared" si="1034"/>
        <v>3360</v>
      </c>
      <c r="AX287" s="706">
        <f t="shared" si="1034"/>
        <v>3360</v>
      </c>
      <c r="AY287" s="706">
        <f t="shared" si="1034"/>
        <v>3360</v>
      </c>
      <c r="AZ287" s="706">
        <f t="shared" si="1034"/>
        <v>3360</v>
      </c>
      <c r="BA287" s="706">
        <f t="shared" si="1034"/>
        <v>3360</v>
      </c>
      <c r="BB287" s="706">
        <f t="shared" si="1034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5">3360*$K$1</f>
        <v>3360</v>
      </c>
      <c r="BG287" s="706">
        <f t="shared" si="1035"/>
        <v>3360</v>
      </c>
      <c r="BH287" s="706">
        <f t="shared" si="1035"/>
        <v>3360</v>
      </c>
      <c r="BI287" s="706">
        <f t="shared" si="1035"/>
        <v>3360</v>
      </c>
      <c r="BJ287" s="706">
        <f t="shared" si="1035"/>
        <v>3360</v>
      </c>
      <c r="BK287" s="706">
        <f t="shared" si="1035"/>
        <v>3360</v>
      </c>
      <c r="BL287" s="706">
        <f t="shared" si="1035"/>
        <v>3360</v>
      </c>
      <c r="BM287" s="706">
        <f t="shared" si="1035"/>
        <v>3360</v>
      </c>
      <c r="BN287" s="706">
        <f t="shared" si="1035"/>
        <v>3360</v>
      </c>
      <c r="BO287" s="706">
        <f t="shared" si="1035"/>
        <v>3360</v>
      </c>
      <c r="BP287" s="706">
        <f t="shared" si="1035"/>
        <v>3360</v>
      </c>
      <c r="BQ287" s="706">
        <f t="shared" si="1035"/>
        <v>3360</v>
      </c>
      <c r="BR287" s="706">
        <f t="shared" si="1035"/>
        <v>3360</v>
      </c>
      <c r="BS287" s="706">
        <f t="shared" si="1035"/>
        <v>3360</v>
      </c>
      <c r="BT287" s="706">
        <f t="shared" si="1035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7"/>
        <v>3360</v>
      </c>
      <c r="CA287" s="602">
        <f t="shared" si="1028"/>
        <v>3360</v>
      </c>
      <c r="CB287" s="602">
        <f t="shared" si="1029"/>
        <v>3360</v>
      </c>
      <c r="CC287" s="692">
        <f t="shared" si="1030"/>
        <v>3360</v>
      </c>
      <c r="CD287" s="1348">
        <f t="shared" si="1031"/>
        <v>3360</v>
      </c>
      <c r="CE287" s="1349">
        <f t="shared" si="1026"/>
        <v>3360</v>
      </c>
      <c r="CF287" s="1350">
        <f t="shared" si="1026"/>
        <v>3360</v>
      </c>
      <c r="CG287" s="1350">
        <f t="shared" si="1026"/>
        <v>3360</v>
      </c>
      <c r="CH287" s="1350">
        <f t="shared" si="1026"/>
        <v>3360</v>
      </c>
      <c r="CI287" s="1350">
        <f t="shared" si="1026"/>
        <v>3360</v>
      </c>
      <c r="CJ287" s="1350">
        <f t="shared" si="1026"/>
        <v>3360</v>
      </c>
      <c r="CK287" s="1351">
        <f t="shared" si="1026"/>
        <v>3360</v>
      </c>
      <c r="CL287" s="1351">
        <f t="shared" si="1026"/>
        <v>3360</v>
      </c>
      <c r="CM287" s="1351">
        <f t="shared" si="1026"/>
        <v>3360</v>
      </c>
      <c r="CN287" s="1350">
        <f t="shared" si="1026"/>
        <v>3360</v>
      </c>
      <c r="CO287" s="1350">
        <f t="shared" si="1026"/>
        <v>3360</v>
      </c>
      <c r="CP287" s="1350">
        <f t="shared" si="1026"/>
        <v>3360</v>
      </c>
      <c r="CQ287" s="1350">
        <f t="shared" si="1026"/>
        <v>3360</v>
      </c>
      <c r="CR287" s="1350">
        <f t="shared" si="1026"/>
        <v>3360</v>
      </c>
      <c r="CS287" s="1349">
        <f t="shared" si="1026"/>
        <v>3360</v>
      </c>
      <c r="CT287" s="1352">
        <f t="shared" si="1026"/>
        <v>3360</v>
      </c>
      <c r="CU287" s="553">
        <f t="shared" si="788"/>
        <v>3360</v>
      </c>
      <c r="CV287" s="554">
        <f t="shared" si="789"/>
        <v>3360</v>
      </c>
      <c r="CW287" s="555">
        <f t="shared" si="790"/>
        <v>3360</v>
      </c>
      <c r="CX287" s="555">
        <f t="shared" si="791"/>
        <v>3360</v>
      </c>
      <c r="CY287" s="555">
        <f t="shared" si="792"/>
        <v>3360</v>
      </c>
      <c r="CZ287" s="555">
        <f t="shared" si="793"/>
        <v>3360</v>
      </c>
      <c r="DA287" s="555">
        <f t="shared" si="794"/>
        <v>3360</v>
      </c>
      <c r="DB287" s="556">
        <f t="shared" si="795"/>
        <v>3360</v>
      </c>
      <c r="DC287" s="556">
        <f t="shared" si="796"/>
        <v>3360</v>
      </c>
      <c r="DD287" s="556">
        <f t="shared" si="797"/>
        <v>3360</v>
      </c>
      <c r="DE287" s="555">
        <f t="shared" si="798"/>
        <v>3360</v>
      </c>
      <c r="DF287" s="555">
        <f t="shared" si="799"/>
        <v>3360</v>
      </c>
      <c r="DG287" s="555">
        <f t="shared" si="800"/>
        <v>3360</v>
      </c>
      <c r="DH287" s="555">
        <f t="shared" si="801"/>
        <v>3360</v>
      </c>
      <c r="DI287" s="555">
        <f t="shared" si="802"/>
        <v>3360</v>
      </c>
      <c r="DJ287" s="554">
        <f t="shared" si="803"/>
        <v>3360</v>
      </c>
      <c r="DK287" s="553">
        <f t="shared" si="804"/>
        <v>3360</v>
      </c>
      <c r="DL287" s="658">
        <f t="shared" si="805"/>
        <v>17</v>
      </c>
      <c r="DM287" s="106">
        <f t="shared" si="806"/>
        <v>17</v>
      </c>
      <c r="DN287" s="106">
        <f t="shared" si="807"/>
        <v>17</v>
      </c>
      <c r="DO287" s="106">
        <f t="shared" si="808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7"/>
        <v/>
      </c>
      <c r="CA288" s="602" t="str">
        <f t="shared" si="1028"/>
        <v/>
      </c>
      <c r="CB288" s="602" t="str">
        <f t="shared" si="1029"/>
        <v/>
      </c>
      <c r="CC288" s="692" t="str">
        <f t="shared" si="1030"/>
        <v/>
      </c>
      <c r="CD288" s="1348" t="str">
        <f t="shared" si="1031"/>
        <v/>
      </c>
      <c r="CE288" s="1349" t="str">
        <f t="shared" si="1026"/>
        <v/>
      </c>
      <c r="CF288" s="1350" t="str">
        <f t="shared" si="1026"/>
        <v/>
      </c>
      <c r="CG288" s="1350" t="str">
        <f t="shared" si="1026"/>
        <v/>
      </c>
      <c r="CH288" s="1350" t="str">
        <f t="shared" si="1026"/>
        <v/>
      </c>
      <c r="CI288" s="1350" t="str">
        <f t="shared" si="1026"/>
        <v/>
      </c>
      <c r="CJ288" s="1350" t="str">
        <f t="shared" si="1026"/>
        <v/>
      </c>
      <c r="CK288" s="1351" t="str">
        <f t="shared" si="1026"/>
        <v/>
      </c>
      <c r="CL288" s="1351" t="str">
        <f t="shared" si="1026"/>
        <v/>
      </c>
      <c r="CM288" s="1351" t="str">
        <f t="shared" si="1026"/>
        <v/>
      </c>
      <c r="CN288" s="1350" t="str">
        <f t="shared" si="1026"/>
        <v/>
      </c>
      <c r="CO288" s="1350" t="str">
        <f t="shared" si="1026"/>
        <v/>
      </c>
      <c r="CP288" s="1350" t="str">
        <f t="shared" si="1026"/>
        <v/>
      </c>
      <c r="CQ288" s="1350" t="str">
        <f t="shared" si="1026"/>
        <v/>
      </c>
      <c r="CR288" s="1350" t="str">
        <f t="shared" si="1026"/>
        <v/>
      </c>
      <c r="CS288" s="1349" t="str">
        <f t="shared" si="1026"/>
        <v/>
      </c>
      <c r="CT288" s="1352" t="str">
        <f t="shared" si="1026"/>
        <v/>
      </c>
      <c r="CU288" s="553" t="str">
        <f t="shared" si="788"/>
        <v/>
      </c>
      <c r="CV288" s="554" t="str">
        <f t="shared" si="789"/>
        <v/>
      </c>
      <c r="CW288" s="555" t="str">
        <f t="shared" si="790"/>
        <v/>
      </c>
      <c r="CX288" s="555" t="str">
        <f t="shared" si="791"/>
        <v/>
      </c>
      <c r="CY288" s="555" t="str">
        <f t="shared" si="792"/>
        <v/>
      </c>
      <c r="CZ288" s="555" t="str">
        <f t="shared" si="793"/>
        <v/>
      </c>
      <c r="DA288" s="555" t="str">
        <f t="shared" si="794"/>
        <v/>
      </c>
      <c r="DB288" s="556" t="str">
        <f t="shared" si="795"/>
        <v/>
      </c>
      <c r="DC288" s="556" t="str">
        <f t="shared" si="796"/>
        <v/>
      </c>
      <c r="DD288" s="556" t="str">
        <f t="shared" si="797"/>
        <v/>
      </c>
      <c r="DE288" s="555" t="str">
        <f t="shared" si="798"/>
        <v/>
      </c>
      <c r="DF288" s="555" t="str">
        <f t="shared" si="799"/>
        <v/>
      </c>
      <c r="DG288" s="555" t="str">
        <f t="shared" si="800"/>
        <v/>
      </c>
      <c r="DH288" s="555" t="str">
        <f t="shared" si="801"/>
        <v/>
      </c>
      <c r="DI288" s="555" t="str">
        <f t="shared" si="802"/>
        <v/>
      </c>
      <c r="DJ288" s="554" t="str">
        <f t="shared" si="803"/>
        <v/>
      </c>
      <c r="DK288" s="553" t="str">
        <f t="shared" si="804"/>
        <v/>
      </c>
      <c r="DL288" s="658">
        <f t="shared" si="805"/>
        <v>0</v>
      </c>
      <c r="DM288" s="106">
        <f t="shared" si="806"/>
        <v>0</v>
      </c>
      <c r="DN288" s="106">
        <f t="shared" si="807"/>
        <v>0</v>
      </c>
      <c r="DO288" s="106">
        <f t="shared" si="808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7"/>
        <v/>
      </c>
      <c r="CA289" s="602" t="str">
        <f t="shared" si="1028"/>
        <v/>
      </c>
      <c r="CB289" s="602" t="str">
        <f t="shared" si="1029"/>
        <v/>
      </c>
      <c r="CC289" s="692" t="str">
        <f t="shared" si="1030"/>
        <v/>
      </c>
      <c r="CD289" s="1348" t="str">
        <f t="shared" si="1031"/>
        <v/>
      </c>
      <c r="CE289" s="1349" t="str">
        <f t="shared" si="1026"/>
        <v/>
      </c>
      <c r="CF289" s="1350" t="str">
        <f t="shared" si="1026"/>
        <v/>
      </c>
      <c r="CG289" s="1350" t="str">
        <f t="shared" si="1026"/>
        <v/>
      </c>
      <c r="CH289" s="1350" t="str">
        <f t="shared" si="1026"/>
        <v/>
      </c>
      <c r="CI289" s="1350" t="str">
        <f t="shared" si="1026"/>
        <v/>
      </c>
      <c r="CJ289" s="1350" t="str">
        <f t="shared" si="1026"/>
        <v/>
      </c>
      <c r="CK289" s="1351" t="str">
        <f t="shared" si="1026"/>
        <v/>
      </c>
      <c r="CL289" s="1351" t="str">
        <f t="shared" si="1026"/>
        <v/>
      </c>
      <c r="CM289" s="1351" t="str">
        <f t="shared" si="1026"/>
        <v/>
      </c>
      <c r="CN289" s="1350" t="str">
        <f t="shared" si="1026"/>
        <v/>
      </c>
      <c r="CO289" s="1350" t="str">
        <f t="shared" si="1026"/>
        <v/>
      </c>
      <c r="CP289" s="1350" t="str">
        <f t="shared" si="1026"/>
        <v/>
      </c>
      <c r="CQ289" s="1350" t="str">
        <f t="shared" si="1026"/>
        <v/>
      </c>
      <c r="CR289" s="1350" t="str">
        <f t="shared" si="1026"/>
        <v/>
      </c>
      <c r="CS289" s="1349" t="str">
        <f t="shared" si="1026"/>
        <v/>
      </c>
      <c r="CT289" s="1352" t="str">
        <f t="shared" si="1026"/>
        <v/>
      </c>
      <c r="CU289" s="553" t="str">
        <f t="shared" si="788"/>
        <v/>
      </c>
      <c r="CV289" s="554" t="str">
        <f t="shared" si="789"/>
        <v/>
      </c>
      <c r="CW289" s="555" t="str">
        <f t="shared" si="790"/>
        <v/>
      </c>
      <c r="CX289" s="555" t="str">
        <f t="shared" si="791"/>
        <v/>
      </c>
      <c r="CY289" s="555" t="str">
        <f t="shared" si="792"/>
        <v/>
      </c>
      <c r="CZ289" s="555" t="str">
        <f t="shared" si="793"/>
        <v/>
      </c>
      <c r="DA289" s="555" t="str">
        <f t="shared" si="794"/>
        <v/>
      </c>
      <c r="DB289" s="556" t="str">
        <f t="shared" si="795"/>
        <v/>
      </c>
      <c r="DC289" s="556" t="str">
        <f t="shared" si="796"/>
        <v/>
      </c>
      <c r="DD289" s="556" t="str">
        <f t="shared" si="797"/>
        <v/>
      </c>
      <c r="DE289" s="555" t="str">
        <f t="shared" si="798"/>
        <v/>
      </c>
      <c r="DF289" s="555" t="str">
        <f t="shared" si="799"/>
        <v/>
      </c>
      <c r="DG289" s="555" t="str">
        <f t="shared" si="800"/>
        <v/>
      </c>
      <c r="DH289" s="555" t="str">
        <f t="shared" si="801"/>
        <v/>
      </c>
      <c r="DI289" s="555" t="str">
        <f t="shared" si="802"/>
        <v/>
      </c>
      <c r="DJ289" s="554" t="str">
        <f t="shared" si="803"/>
        <v/>
      </c>
      <c r="DK289" s="553" t="str">
        <f t="shared" si="804"/>
        <v/>
      </c>
      <c r="DL289" s="658">
        <f t="shared" si="805"/>
        <v>0</v>
      </c>
      <c r="DM289" s="106">
        <f t="shared" si="806"/>
        <v>0</v>
      </c>
      <c r="DN289" s="106">
        <f t="shared" si="807"/>
        <v>0</v>
      </c>
      <c r="DO289" s="106">
        <f t="shared" si="808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6">IF(B288="","",B288*B289)</f>
        <v/>
      </c>
      <c r="C290" s="634" t="str">
        <f t="shared" si="1036"/>
        <v/>
      </c>
      <c r="D290" s="634" t="str">
        <f t="shared" si="1036"/>
        <v/>
      </c>
      <c r="E290" s="634" t="str">
        <f t="shared" si="1036"/>
        <v/>
      </c>
      <c r="F290" s="634" t="str">
        <f t="shared" si="1036"/>
        <v/>
      </c>
      <c r="G290" s="634" t="str">
        <f t="shared" si="1036"/>
        <v/>
      </c>
      <c r="H290" s="634" t="str">
        <f t="shared" si="1036"/>
        <v/>
      </c>
      <c r="I290" s="634" t="str">
        <f t="shared" si="1036"/>
        <v/>
      </c>
      <c r="J290" s="634" t="str">
        <f t="shared" si="1036"/>
        <v/>
      </c>
      <c r="K290" s="634" t="str">
        <f t="shared" ref="K290:R290" si="1037">IF(K288="","",K288*K289)</f>
        <v/>
      </c>
      <c r="L290" s="634" t="str">
        <f t="shared" si="1037"/>
        <v/>
      </c>
      <c r="M290" s="634" t="str">
        <f t="shared" si="1037"/>
        <v/>
      </c>
      <c r="N290" s="634" t="str">
        <f t="shared" si="1037"/>
        <v/>
      </c>
      <c r="O290" s="634" t="str">
        <f t="shared" si="1037"/>
        <v/>
      </c>
      <c r="P290" s="634" t="str">
        <f t="shared" si="1037"/>
        <v/>
      </c>
      <c r="Q290" s="634" t="str">
        <f t="shared" si="1037"/>
        <v/>
      </c>
      <c r="R290" s="634" t="str">
        <f t="shared" si="1037"/>
        <v/>
      </c>
      <c r="S290" s="667"/>
      <c r="T290" s="634"/>
      <c r="U290" s="634" t="str">
        <f t="shared" ref="U290:AB290" si="1038">IF(U288="","",U288*U289)</f>
        <v/>
      </c>
      <c r="V290" s="634" t="str">
        <f t="shared" si="1038"/>
        <v/>
      </c>
      <c r="W290" s="634" t="str">
        <f t="shared" si="1038"/>
        <v/>
      </c>
      <c r="X290" s="634" t="str">
        <f t="shared" si="1038"/>
        <v/>
      </c>
      <c r="Y290" s="634" t="str">
        <f t="shared" si="1038"/>
        <v/>
      </c>
      <c r="Z290" s="634" t="str">
        <f t="shared" si="1038"/>
        <v/>
      </c>
      <c r="AA290" s="634" t="str">
        <f t="shared" si="1038"/>
        <v/>
      </c>
      <c r="AB290" s="634" t="str">
        <f t="shared" si="1038"/>
        <v/>
      </c>
      <c r="AC290" s="634" t="str">
        <f t="shared" ref="AC290:AJ290" si="1039">IF(AC288="","",AC288*AC289)</f>
        <v/>
      </c>
      <c r="AD290" s="634" t="str">
        <f t="shared" si="1039"/>
        <v/>
      </c>
      <c r="AE290" s="634" t="str">
        <f t="shared" si="1039"/>
        <v/>
      </c>
      <c r="AF290" s="634" t="str">
        <f t="shared" si="1039"/>
        <v/>
      </c>
      <c r="AG290" s="634" t="str">
        <f t="shared" si="1039"/>
        <v/>
      </c>
      <c r="AH290" s="634" t="str">
        <f t="shared" si="1039"/>
        <v/>
      </c>
      <c r="AI290" s="634" t="str">
        <f t="shared" si="1039"/>
        <v/>
      </c>
      <c r="AJ290" s="634" t="str">
        <f t="shared" si="1039"/>
        <v/>
      </c>
      <c r="AK290" s="667"/>
      <c r="AL290" s="634" t="str">
        <f t="shared" ref="AL290:AU290" si="1040">IF(AL288="","",AL288*AL289)</f>
        <v/>
      </c>
      <c r="AM290" s="634" t="str">
        <f t="shared" si="1040"/>
        <v/>
      </c>
      <c r="AN290" s="634" t="str">
        <f t="shared" si="1040"/>
        <v/>
      </c>
      <c r="AO290" s="634" t="str">
        <f t="shared" si="1040"/>
        <v/>
      </c>
      <c r="AP290" s="634" t="str">
        <f t="shared" si="1040"/>
        <v/>
      </c>
      <c r="AQ290" s="634" t="str">
        <f t="shared" si="1040"/>
        <v/>
      </c>
      <c r="AR290" s="634" t="str">
        <f t="shared" si="1040"/>
        <v/>
      </c>
      <c r="AS290" s="634" t="str">
        <f t="shared" si="1040"/>
        <v/>
      </c>
      <c r="AT290" s="634" t="str">
        <f t="shared" si="1040"/>
        <v/>
      </c>
      <c r="AU290" s="634" t="str">
        <f t="shared" si="1040"/>
        <v/>
      </c>
      <c r="AV290" s="634" t="str">
        <f t="shared" ref="AV290:BB290" si="1041">IF(AV288="","",AV288*AV289)</f>
        <v/>
      </c>
      <c r="AW290" s="634" t="str">
        <f t="shared" si="1041"/>
        <v/>
      </c>
      <c r="AX290" s="634" t="str">
        <f t="shared" si="1041"/>
        <v/>
      </c>
      <c r="AY290" s="634" t="str">
        <f t="shared" si="1041"/>
        <v/>
      </c>
      <c r="AZ290" s="634" t="str">
        <f t="shared" si="1041"/>
        <v/>
      </c>
      <c r="BA290" s="634" t="str">
        <f t="shared" si="1041"/>
        <v/>
      </c>
      <c r="BB290" s="634" t="str">
        <f t="shared" si="1041"/>
        <v/>
      </c>
      <c r="BC290" s="667"/>
      <c r="BD290" s="634" t="str">
        <f t="shared" ref="BD290:BL290" si="1042">IF(BD288="","",BD288*BD289)</f>
        <v/>
      </c>
      <c r="BE290" s="634" t="str">
        <f t="shared" si="1042"/>
        <v/>
      </c>
      <c r="BF290" s="634" t="str">
        <f t="shared" si="1042"/>
        <v/>
      </c>
      <c r="BG290" s="634" t="str">
        <f t="shared" si="1042"/>
        <v/>
      </c>
      <c r="BH290" s="634" t="str">
        <f t="shared" si="1042"/>
        <v/>
      </c>
      <c r="BI290" s="634" t="str">
        <f t="shared" si="1042"/>
        <v/>
      </c>
      <c r="BJ290" s="634" t="str">
        <f t="shared" si="1042"/>
        <v/>
      </c>
      <c r="BK290" s="634" t="str">
        <f t="shared" si="1042"/>
        <v/>
      </c>
      <c r="BL290" s="634" t="str">
        <f t="shared" si="1042"/>
        <v/>
      </c>
      <c r="BM290" s="634" t="str">
        <f t="shared" ref="BM290:BT290" si="1043">IF(BM288="","",BM288*BM289)</f>
        <v/>
      </c>
      <c r="BN290" s="634" t="str">
        <f t="shared" si="1043"/>
        <v/>
      </c>
      <c r="BO290" s="634" t="str">
        <f t="shared" si="1043"/>
        <v/>
      </c>
      <c r="BP290" s="634" t="str">
        <f t="shared" si="1043"/>
        <v/>
      </c>
      <c r="BQ290" s="634" t="str">
        <f t="shared" si="1043"/>
        <v/>
      </c>
      <c r="BR290" s="634" t="str">
        <f t="shared" si="1043"/>
        <v/>
      </c>
      <c r="BS290" s="634" t="str">
        <f t="shared" si="1043"/>
        <v/>
      </c>
      <c r="BT290" s="634" t="str">
        <f t="shared" si="1043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7"/>
        <v/>
      </c>
      <c r="CA290" s="602" t="str">
        <f t="shared" si="1028"/>
        <v/>
      </c>
      <c r="CB290" s="602" t="str">
        <f t="shared" si="1029"/>
        <v/>
      </c>
      <c r="CC290" s="692" t="str">
        <f t="shared" si="1030"/>
        <v/>
      </c>
      <c r="CD290" s="1348" t="str">
        <f t="shared" si="1031"/>
        <v/>
      </c>
      <c r="CE290" s="1349" t="str">
        <f t="shared" si="1026"/>
        <v/>
      </c>
      <c r="CF290" s="1350" t="str">
        <f t="shared" si="1026"/>
        <v/>
      </c>
      <c r="CG290" s="1350" t="str">
        <f t="shared" si="1026"/>
        <v/>
      </c>
      <c r="CH290" s="1350" t="str">
        <f t="shared" si="1026"/>
        <v/>
      </c>
      <c r="CI290" s="1350" t="str">
        <f t="shared" si="1026"/>
        <v/>
      </c>
      <c r="CJ290" s="1350" t="str">
        <f t="shared" si="1026"/>
        <v/>
      </c>
      <c r="CK290" s="1351" t="str">
        <f t="shared" si="1026"/>
        <v/>
      </c>
      <c r="CL290" s="1351" t="str">
        <f t="shared" si="1026"/>
        <v/>
      </c>
      <c r="CM290" s="1351" t="str">
        <f t="shared" si="1026"/>
        <v/>
      </c>
      <c r="CN290" s="1350" t="str">
        <f t="shared" si="1026"/>
        <v/>
      </c>
      <c r="CO290" s="1350" t="str">
        <f t="shared" si="1026"/>
        <v/>
      </c>
      <c r="CP290" s="1350" t="str">
        <f t="shared" si="1026"/>
        <v/>
      </c>
      <c r="CQ290" s="1350" t="str">
        <f t="shared" si="1026"/>
        <v/>
      </c>
      <c r="CR290" s="1350" t="str">
        <f t="shared" si="1026"/>
        <v/>
      </c>
      <c r="CS290" s="1349" t="str">
        <f t="shared" si="1026"/>
        <v/>
      </c>
      <c r="CT290" s="1352" t="str">
        <f t="shared" si="1026"/>
        <v/>
      </c>
      <c r="CU290" s="553" t="str">
        <f t="shared" si="788"/>
        <v/>
      </c>
      <c r="CV290" s="554" t="str">
        <f t="shared" si="789"/>
        <v/>
      </c>
      <c r="CW290" s="555" t="str">
        <f t="shared" si="790"/>
        <v/>
      </c>
      <c r="CX290" s="555" t="str">
        <f t="shared" si="791"/>
        <v/>
      </c>
      <c r="CY290" s="555" t="str">
        <f t="shared" si="792"/>
        <v/>
      </c>
      <c r="CZ290" s="555" t="str">
        <f t="shared" si="793"/>
        <v/>
      </c>
      <c r="DA290" s="555" t="str">
        <f t="shared" si="794"/>
        <v/>
      </c>
      <c r="DB290" s="556" t="str">
        <f t="shared" si="795"/>
        <v/>
      </c>
      <c r="DC290" s="556" t="str">
        <f t="shared" si="796"/>
        <v/>
      </c>
      <c r="DD290" s="556" t="str">
        <f t="shared" si="797"/>
        <v/>
      </c>
      <c r="DE290" s="555" t="str">
        <f t="shared" si="798"/>
        <v/>
      </c>
      <c r="DF290" s="555" t="str">
        <f t="shared" si="799"/>
        <v/>
      </c>
      <c r="DG290" s="555" t="str">
        <f t="shared" si="800"/>
        <v/>
      </c>
      <c r="DH290" s="555" t="str">
        <f t="shared" si="801"/>
        <v/>
      </c>
      <c r="DI290" s="555" t="str">
        <f t="shared" si="802"/>
        <v/>
      </c>
      <c r="DJ290" s="554" t="str">
        <f t="shared" si="803"/>
        <v/>
      </c>
      <c r="DK290" s="553" t="str">
        <f t="shared" si="804"/>
        <v/>
      </c>
      <c r="DL290" s="658">
        <f t="shared" si="805"/>
        <v>0</v>
      </c>
      <c r="DM290" s="106">
        <f t="shared" si="806"/>
        <v>0</v>
      </c>
      <c r="DN290" s="106">
        <f t="shared" si="807"/>
        <v>0</v>
      </c>
      <c r="DO290" s="106">
        <f t="shared" si="808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7"/>
        <v/>
      </c>
      <c r="CA291" s="602" t="str">
        <f t="shared" si="1028"/>
        <v/>
      </c>
      <c r="CB291" s="602" t="str">
        <f t="shared" si="1029"/>
        <v/>
      </c>
      <c r="CC291" s="692" t="str">
        <f t="shared" si="1030"/>
        <v/>
      </c>
      <c r="CD291" s="1348" t="str">
        <f t="shared" si="1031"/>
        <v/>
      </c>
      <c r="CE291" s="1349" t="str">
        <f t="shared" si="1026"/>
        <v/>
      </c>
      <c r="CF291" s="1350" t="str">
        <f t="shared" si="1026"/>
        <v/>
      </c>
      <c r="CG291" s="1350" t="str">
        <f t="shared" si="1026"/>
        <v/>
      </c>
      <c r="CH291" s="1350" t="str">
        <f t="shared" si="1026"/>
        <v/>
      </c>
      <c r="CI291" s="1350" t="str">
        <f t="shared" si="1026"/>
        <v/>
      </c>
      <c r="CJ291" s="1350" t="str">
        <f t="shared" si="1026"/>
        <v/>
      </c>
      <c r="CK291" s="1351" t="str">
        <f t="shared" si="1026"/>
        <v/>
      </c>
      <c r="CL291" s="1351" t="str">
        <f t="shared" si="1026"/>
        <v/>
      </c>
      <c r="CM291" s="1351" t="str">
        <f t="shared" si="1026"/>
        <v/>
      </c>
      <c r="CN291" s="1350" t="str">
        <f t="shared" si="1026"/>
        <v/>
      </c>
      <c r="CO291" s="1350" t="str">
        <f t="shared" si="1026"/>
        <v/>
      </c>
      <c r="CP291" s="1350" t="str">
        <f t="shared" si="1026"/>
        <v/>
      </c>
      <c r="CQ291" s="1350" t="str">
        <f t="shared" si="1026"/>
        <v/>
      </c>
      <c r="CR291" s="1350" t="str">
        <f t="shared" si="1026"/>
        <v/>
      </c>
      <c r="CS291" s="1349" t="str">
        <f t="shared" si="1026"/>
        <v/>
      </c>
      <c r="CT291" s="1352" t="str">
        <f t="shared" si="1026"/>
        <v/>
      </c>
      <c r="CU291" s="553" t="str">
        <f t="shared" si="788"/>
        <v/>
      </c>
      <c r="CV291" s="554" t="str">
        <f t="shared" si="789"/>
        <v/>
      </c>
      <c r="CW291" s="555" t="str">
        <f t="shared" si="790"/>
        <v/>
      </c>
      <c r="CX291" s="555" t="str">
        <f t="shared" si="791"/>
        <v/>
      </c>
      <c r="CY291" s="555" t="str">
        <f t="shared" si="792"/>
        <v/>
      </c>
      <c r="CZ291" s="555" t="str">
        <f t="shared" si="793"/>
        <v/>
      </c>
      <c r="DA291" s="555" t="str">
        <f t="shared" si="794"/>
        <v/>
      </c>
      <c r="DB291" s="556" t="str">
        <f t="shared" si="795"/>
        <v/>
      </c>
      <c r="DC291" s="556" t="str">
        <f t="shared" si="796"/>
        <v/>
      </c>
      <c r="DD291" s="556" t="str">
        <f t="shared" si="797"/>
        <v/>
      </c>
      <c r="DE291" s="555" t="str">
        <f t="shared" si="798"/>
        <v/>
      </c>
      <c r="DF291" s="555" t="str">
        <f t="shared" si="799"/>
        <v/>
      </c>
      <c r="DG291" s="555" t="str">
        <f t="shared" si="800"/>
        <v/>
      </c>
      <c r="DH291" s="555" t="str">
        <f t="shared" si="801"/>
        <v/>
      </c>
      <c r="DI291" s="555" t="str">
        <f t="shared" si="802"/>
        <v/>
      </c>
      <c r="DJ291" s="554" t="str">
        <f t="shared" si="803"/>
        <v/>
      </c>
      <c r="DK291" s="553" t="str">
        <f t="shared" si="804"/>
        <v/>
      </c>
      <c r="DL291" s="658">
        <f t="shared" si="805"/>
        <v>0</v>
      </c>
      <c r="DM291" s="106">
        <f t="shared" si="806"/>
        <v>0</v>
      </c>
      <c r="DN291" s="106">
        <f t="shared" si="807"/>
        <v>0</v>
      </c>
      <c r="DO291" s="106">
        <f t="shared" si="808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4">IF(B286="","",(B286-B288-B291)*B287/B$46/365/$G$1)</f>
        <v/>
      </c>
      <c r="C292" s="637" t="str">
        <f t="shared" si="1044"/>
        <v/>
      </c>
      <c r="D292" s="637" t="str">
        <f t="shared" si="1044"/>
        <v/>
      </c>
      <c r="E292" s="637" t="str">
        <f t="shared" si="1044"/>
        <v/>
      </c>
      <c r="F292" s="637" t="str">
        <f t="shared" si="1044"/>
        <v/>
      </c>
      <c r="G292" s="637" t="str">
        <f t="shared" si="1044"/>
        <v/>
      </c>
      <c r="H292" s="637" t="str">
        <f t="shared" si="1044"/>
        <v/>
      </c>
      <c r="I292" s="637" t="str">
        <f t="shared" si="1044"/>
        <v/>
      </c>
      <c r="J292" s="637" t="str">
        <f t="shared" si="1044"/>
        <v/>
      </c>
      <c r="K292" s="637" t="str">
        <f t="shared" ref="K292:R292" si="1045">IF(K286="","",(K286-K288-K291)*K287/K$46/365/$G$1)</f>
        <v/>
      </c>
      <c r="L292" s="637" t="str">
        <f t="shared" si="1045"/>
        <v/>
      </c>
      <c r="M292" s="637" t="str">
        <f t="shared" si="1045"/>
        <v/>
      </c>
      <c r="N292" s="637" t="str">
        <f t="shared" si="1045"/>
        <v/>
      </c>
      <c r="O292" s="637" t="str">
        <f t="shared" si="1045"/>
        <v/>
      </c>
      <c r="P292" s="637" t="str">
        <f t="shared" si="1045"/>
        <v/>
      </c>
      <c r="Q292" s="637" t="str">
        <f t="shared" si="1045"/>
        <v/>
      </c>
      <c r="R292" s="637" t="str">
        <f t="shared" si="1045"/>
        <v/>
      </c>
      <c r="S292" s="657"/>
      <c r="T292" s="637" t="str">
        <f t="shared" ref="T292:AJ292" si="1046">IF(T286="","",(T286-T288-T291)*T287/T$46/365/$G$1)</f>
        <v/>
      </c>
      <c r="U292" s="637" t="str">
        <f t="shared" si="1046"/>
        <v/>
      </c>
      <c r="V292" s="637" t="str">
        <f t="shared" si="1046"/>
        <v/>
      </c>
      <c r="W292" s="637" t="str">
        <f t="shared" si="1046"/>
        <v/>
      </c>
      <c r="X292" s="637" t="str">
        <f t="shared" si="1046"/>
        <v/>
      </c>
      <c r="Y292" s="637" t="str">
        <f t="shared" si="1046"/>
        <v/>
      </c>
      <c r="Z292" s="637" t="str">
        <f t="shared" si="1046"/>
        <v/>
      </c>
      <c r="AA292" s="637" t="str">
        <f t="shared" si="1046"/>
        <v/>
      </c>
      <c r="AB292" s="637" t="str">
        <f t="shared" si="1046"/>
        <v/>
      </c>
      <c r="AC292" s="637" t="str">
        <f t="shared" si="1046"/>
        <v/>
      </c>
      <c r="AD292" s="637" t="str">
        <f t="shared" si="1046"/>
        <v/>
      </c>
      <c r="AE292" s="637" t="str">
        <f t="shared" si="1046"/>
        <v/>
      </c>
      <c r="AF292" s="637" t="str">
        <f t="shared" si="1046"/>
        <v/>
      </c>
      <c r="AG292" s="637" t="str">
        <f t="shared" si="1046"/>
        <v/>
      </c>
      <c r="AH292" s="637" t="str">
        <f t="shared" si="1046"/>
        <v/>
      </c>
      <c r="AI292" s="637" t="str">
        <f t="shared" si="1046"/>
        <v/>
      </c>
      <c r="AJ292" s="637" t="str">
        <f t="shared" si="1046"/>
        <v/>
      </c>
      <c r="AK292" s="657"/>
      <c r="AL292" s="637" t="str">
        <f t="shared" ref="AL292:AU292" si="1047">IF(AL286="","",(AL286-AL288-AL291)*AL287/AL$46/365/$G$1)</f>
        <v/>
      </c>
      <c r="AM292" s="637" t="str">
        <f t="shared" si="1047"/>
        <v/>
      </c>
      <c r="AN292" s="637" t="str">
        <f t="shared" si="1047"/>
        <v/>
      </c>
      <c r="AO292" s="637" t="str">
        <f t="shared" si="1047"/>
        <v/>
      </c>
      <c r="AP292" s="637" t="str">
        <f t="shared" si="1047"/>
        <v/>
      </c>
      <c r="AQ292" s="637" t="str">
        <f t="shared" si="1047"/>
        <v/>
      </c>
      <c r="AR292" s="637" t="str">
        <f t="shared" si="1047"/>
        <v/>
      </c>
      <c r="AS292" s="637" t="str">
        <f t="shared" si="1047"/>
        <v/>
      </c>
      <c r="AT292" s="637" t="str">
        <f t="shared" si="1047"/>
        <v/>
      </c>
      <c r="AU292" s="637" t="str">
        <f t="shared" si="1047"/>
        <v/>
      </c>
      <c r="AV292" s="637" t="str">
        <f t="shared" ref="AV292:BB292" si="1048">IF(AV286="","",(AV286-AV288-AV291)*AV287/AV$46/365/$G$1)</f>
        <v/>
      </c>
      <c r="AW292" s="637" t="str">
        <f t="shared" si="1048"/>
        <v/>
      </c>
      <c r="AX292" s="637" t="str">
        <f t="shared" si="1048"/>
        <v/>
      </c>
      <c r="AY292" s="637" t="str">
        <f t="shared" si="1048"/>
        <v/>
      </c>
      <c r="AZ292" s="637" t="str">
        <f t="shared" si="1048"/>
        <v/>
      </c>
      <c r="BA292" s="637" t="str">
        <f t="shared" si="1048"/>
        <v/>
      </c>
      <c r="BB292" s="637" t="str">
        <f t="shared" si="1048"/>
        <v/>
      </c>
      <c r="BC292" s="657"/>
      <c r="BD292" s="637" t="str">
        <f>IF(BD286="","",(BD286-BD288-BD291)*BD287/BD$46/365/$G$1)</f>
        <v/>
      </c>
      <c r="BE292" s="637" t="str">
        <f t="shared" ref="BE292:BN292" si="1049">IF(BE286="","",(BE286-BE288-BE291)*BE287/BE$46/365/$G$1)</f>
        <v/>
      </c>
      <c r="BF292" s="637" t="str">
        <f t="shared" si="1049"/>
        <v/>
      </c>
      <c r="BG292" s="637" t="str">
        <f t="shared" si="1049"/>
        <v/>
      </c>
      <c r="BH292" s="637" t="str">
        <f t="shared" si="1049"/>
        <v/>
      </c>
      <c r="BI292" s="637" t="str">
        <f t="shared" si="1049"/>
        <v/>
      </c>
      <c r="BJ292" s="637" t="str">
        <f t="shared" si="1049"/>
        <v/>
      </c>
      <c r="BK292" s="637" t="str">
        <f t="shared" si="1049"/>
        <v/>
      </c>
      <c r="BL292" s="637" t="str">
        <f t="shared" si="1049"/>
        <v/>
      </c>
      <c r="BM292" s="637" t="str">
        <f t="shared" si="1049"/>
        <v/>
      </c>
      <c r="BN292" s="637" t="str">
        <f t="shared" si="1049"/>
        <v/>
      </c>
      <c r="BO292" s="637" t="str">
        <f t="shared" ref="BO292:BT292" si="1050">IF(BO286="","",(BO286-BO288-BO291)*BO287/BO$46/365/$G$1)</f>
        <v/>
      </c>
      <c r="BP292" s="637" t="str">
        <f t="shared" si="1050"/>
        <v/>
      </c>
      <c r="BQ292" s="637" t="str">
        <f t="shared" si="1050"/>
        <v/>
      </c>
      <c r="BR292" s="637" t="str">
        <f t="shared" si="1050"/>
        <v/>
      </c>
      <c r="BS292" s="637" t="str">
        <f t="shared" si="1050"/>
        <v/>
      </c>
      <c r="BT292" s="637" t="str">
        <f t="shared" si="1050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7"/>
        <v/>
      </c>
      <c r="CA292" s="627" t="str">
        <f t="shared" si="1028"/>
        <v/>
      </c>
      <c r="CB292" s="627" t="str">
        <f t="shared" si="1029"/>
        <v/>
      </c>
      <c r="CC292" s="695" t="str">
        <f t="shared" si="1030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5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51"/>
        <v/>
      </c>
      <c r="CG292" s="1355" t="str">
        <f t="shared" si="1051"/>
        <v/>
      </c>
      <c r="CH292" s="1355" t="str">
        <f t="shared" si="1051"/>
        <v/>
      </c>
      <c r="CI292" s="1355" t="str">
        <f t="shared" si="1051"/>
        <v/>
      </c>
      <c r="CJ292" s="1355" t="str">
        <f t="shared" si="1051"/>
        <v/>
      </c>
      <c r="CK292" s="1356" t="str">
        <f t="shared" si="1051"/>
        <v/>
      </c>
      <c r="CL292" s="1356" t="str">
        <f t="shared" si="1051"/>
        <v/>
      </c>
      <c r="CM292" s="1356" t="str">
        <f t="shared" si="1051"/>
        <v/>
      </c>
      <c r="CN292" s="1355" t="str">
        <f t="shared" si="1051"/>
        <v/>
      </c>
      <c r="CO292" s="1355" t="str">
        <f t="shared" si="1051"/>
        <v/>
      </c>
      <c r="CP292" s="1355" t="str">
        <f t="shared" si="1051"/>
        <v/>
      </c>
      <c r="CQ292" s="1355" t="str">
        <f t="shared" si="1051"/>
        <v/>
      </c>
      <c r="CR292" s="1355" t="str">
        <f t="shared" si="1051"/>
        <v/>
      </c>
      <c r="CS292" s="1354" t="str">
        <f t="shared" si="1051"/>
        <v/>
      </c>
      <c r="CT292" s="1357" t="str">
        <f t="shared" si="1051"/>
        <v/>
      </c>
      <c r="CU292" s="541" t="str">
        <f t="shared" si="788"/>
        <v/>
      </c>
      <c r="CV292" s="542" t="str">
        <f t="shared" si="789"/>
        <v/>
      </c>
      <c r="CW292" s="543" t="str">
        <f t="shared" si="790"/>
        <v/>
      </c>
      <c r="CX292" s="543" t="str">
        <f t="shared" si="791"/>
        <v/>
      </c>
      <c r="CY292" s="543" t="str">
        <f t="shared" si="792"/>
        <v/>
      </c>
      <c r="CZ292" s="543" t="str">
        <f t="shared" si="793"/>
        <v/>
      </c>
      <c r="DA292" s="543" t="str">
        <f t="shared" si="794"/>
        <v/>
      </c>
      <c r="DB292" s="544" t="str">
        <f t="shared" si="795"/>
        <v/>
      </c>
      <c r="DC292" s="544" t="str">
        <f t="shared" si="796"/>
        <v/>
      </c>
      <c r="DD292" s="544" t="str">
        <f t="shared" si="797"/>
        <v/>
      </c>
      <c r="DE292" s="543" t="str">
        <f t="shared" si="798"/>
        <v/>
      </c>
      <c r="DF292" s="543" t="str">
        <f t="shared" si="799"/>
        <v/>
      </c>
      <c r="DG292" s="543" t="str">
        <f t="shared" si="800"/>
        <v/>
      </c>
      <c r="DH292" s="543" t="str">
        <f t="shared" si="801"/>
        <v/>
      </c>
      <c r="DI292" s="543" t="str">
        <f t="shared" si="802"/>
        <v/>
      </c>
      <c r="DJ292" s="542" t="str">
        <f t="shared" si="803"/>
        <v/>
      </c>
      <c r="DK292" s="541" t="str">
        <f t="shared" si="804"/>
        <v/>
      </c>
      <c r="DL292" s="658">
        <f t="shared" si="805"/>
        <v>0</v>
      </c>
      <c r="DM292" s="106">
        <f t="shared" si="806"/>
        <v>0</v>
      </c>
      <c r="DN292" s="106">
        <f t="shared" si="807"/>
        <v>0</v>
      </c>
      <c r="DO292" s="106">
        <f t="shared" si="808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7"/>
        <v/>
      </c>
      <c r="CA293" s="602" t="str">
        <f t="shared" si="1028"/>
        <v/>
      </c>
      <c r="CB293" s="602" t="str">
        <f t="shared" si="1029"/>
        <v/>
      </c>
      <c r="CC293" s="692" t="str">
        <f t="shared" si="1030"/>
        <v/>
      </c>
      <c r="CD293" s="1348" t="str">
        <f t="shared" ref="CD293:CD298" si="105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51"/>
        <v/>
      </c>
      <c r="CF293" s="1350" t="str">
        <f t="shared" si="1051"/>
        <v/>
      </c>
      <c r="CG293" s="1350" t="str">
        <f t="shared" si="1051"/>
        <v/>
      </c>
      <c r="CH293" s="1350" t="str">
        <f t="shared" si="1051"/>
        <v/>
      </c>
      <c r="CI293" s="1350" t="str">
        <f t="shared" si="1051"/>
        <v/>
      </c>
      <c r="CJ293" s="1350" t="str">
        <f t="shared" si="1051"/>
        <v/>
      </c>
      <c r="CK293" s="1351" t="str">
        <f t="shared" si="1051"/>
        <v/>
      </c>
      <c r="CL293" s="1351" t="str">
        <f t="shared" si="1051"/>
        <v/>
      </c>
      <c r="CM293" s="1351" t="str">
        <f t="shared" si="1051"/>
        <v/>
      </c>
      <c r="CN293" s="1350" t="str">
        <f t="shared" si="1051"/>
        <v/>
      </c>
      <c r="CO293" s="1350" t="str">
        <f t="shared" si="1051"/>
        <v/>
      </c>
      <c r="CP293" s="1350" t="str">
        <f t="shared" si="1051"/>
        <v/>
      </c>
      <c r="CQ293" s="1350" t="str">
        <f t="shared" si="1051"/>
        <v/>
      </c>
      <c r="CR293" s="1350" t="str">
        <f t="shared" si="1051"/>
        <v/>
      </c>
      <c r="CS293" s="1349" t="str">
        <f t="shared" si="1051"/>
        <v/>
      </c>
      <c r="CT293" s="1352" t="str">
        <f t="shared" si="1051"/>
        <v/>
      </c>
      <c r="CU293" s="553" t="str">
        <f t="shared" si="788"/>
        <v/>
      </c>
      <c r="CV293" s="554" t="str">
        <f t="shared" si="789"/>
        <v/>
      </c>
      <c r="CW293" s="555" t="str">
        <f t="shared" si="790"/>
        <v/>
      </c>
      <c r="CX293" s="555" t="str">
        <f t="shared" si="791"/>
        <v/>
      </c>
      <c r="CY293" s="555" t="str">
        <f t="shared" si="792"/>
        <v/>
      </c>
      <c r="CZ293" s="555" t="str">
        <f t="shared" si="793"/>
        <v/>
      </c>
      <c r="DA293" s="555" t="str">
        <f t="shared" si="794"/>
        <v/>
      </c>
      <c r="DB293" s="556" t="str">
        <f t="shared" si="795"/>
        <v/>
      </c>
      <c r="DC293" s="556" t="str">
        <f t="shared" si="796"/>
        <v/>
      </c>
      <c r="DD293" s="556" t="str">
        <f t="shared" si="797"/>
        <v/>
      </c>
      <c r="DE293" s="555" t="str">
        <f t="shared" si="798"/>
        <v/>
      </c>
      <c r="DF293" s="555" t="str">
        <f t="shared" si="799"/>
        <v/>
      </c>
      <c r="DG293" s="555" t="str">
        <f t="shared" si="800"/>
        <v/>
      </c>
      <c r="DH293" s="555" t="str">
        <f t="shared" si="801"/>
        <v/>
      </c>
      <c r="DI293" s="555" t="str">
        <f t="shared" si="802"/>
        <v/>
      </c>
      <c r="DJ293" s="554" t="str">
        <f t="shared" si="803"/>
        <v/>
      </c>
      <c r="DK293" s="553" t="str">
        <f t="shared" si="804"/>
        <v/>
      </c>
      <c r="DL293" s="658">
        <f t="shared" si="805"/>
        <v>0</v>
      </c>
      <c r="DM293" s="106">
        <f t="shared" si="806"/>
        <v>0</v>
      </c>
      <c r="DN293" s="106">
        <f t="shared" si="807"/>
        <v>0</v>
      </c>
      <c r="DO293" s="106">
        <f t="shared" si="808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3">3440*$K$1</f>
        <v>3440</v>
      </c>
      <c r="C294" s="706">
        <f t="shared" si="1053"/>
        <v>3440</v>
      </c>
      <c r="D294" s="706">
        <f t="shared" si="1053"/>
        <v>3440</v>
      </c>
      <c r="E294" s="706">
        <f t="shared" si="1053"/>
        <v>3440</v>
      </c>
      <c r="F294" s="706">
        <f t="shared" si="1053"/>
        <v>3440</v>
      </c>
      <c r="G294" s="706">
        <f t="shared" si="1053"/>
        <v>3440</v>
      </c>
      <c r="H294" s="706">
        <f t="shared" si="1053"/>
        <v>3440</v>
      </c>
      <c r="I294" s="706">
        <f t="shared" si="1053"/>
        <v>3440</v>
      </c>
      <c r="J294" s="706">
        <f t="shared" si="1053"/>
        <v>3440</v>
      </c>
      <c r="K294" s="706">
        <f t="shared" si="1053"/>
        <v>3440</v>
      </c>
      <c r="L294" s="706">
        <f t="shared" si="1053"/>
        <v>3440</v>
      </c>
      <c r="M294" s="706">
        <f t="shared" si="1053"/>
        <v>3440</v>
      </c>
      <c r="N294" s="706">
        <f t="shared" si="1053"/>
        <v>3440</v>
      </c>
      <c r="O294" s="706">
        <f t="shared" si="1053"/>
        <v>3440</v>
      </c>
      <c r="P294" s="706">
        <f t="shared" si="1053"/>
        <v>3440</v>
      </c>
      <c r="Q294" s="706">
        <f t="shared" si="1053"/>
        <v>3440</v>
      </c>
      <c r="R294" s="706">
        <f t="shared" si="1053"/>
        <v>3440</v>
      </c>
      <c r="S294" s="714"/>
      <c r="T294" s="706">
        <f t="shared" ref="T294:AJ294" si="1054">3440*$K$1</f>
        <v>3440</v>
      </c>
      <c r="U294" s="706">
        <f t="shared" si="1054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4"/>
        <v>3440</v>
      </c>
      <c r="AA294" s="706">
        <f t="shared" si="1054"/>
        <v>3440</v>
      </c>
      <c r="AB294" s="706">
        <f t="shared" si="1054"/>
        <v>3440</v>
      </c>
      <c r="AC294" s="706">
        <f t="shared" si="1054"/>
        <v>3440</v>
      </c>
      <c r="AD294" s="706">
        <f t="shared" si="1054"/>
        <v>3440</v>
      </c>
      <c r="AE294" s="706">
        <f t="shared" si="1054"/>
        <v>3440</v>
      </c>
      <c r="AF294" s="706">
        <f t="shared" si="1054"/>
        <v>3440</v>
      </c>
      <c r="AG294" s="706">
        <f t="shared" si="1054"/>
        <v>3440</v>
      </c>
      <c r="AH294" s="706">
        <f t="shared" si="1054"/>
        <v>3440</v>
      </c>
      <c r="AI294" s="706">
        <f t="shared" si="1054"/>
        <v>3440</v>
      </c>
      <c r="AJ294" s="706">
        <f t="shared" si="1054"/>
        <v>3440</v>
      </c>
      <c r="AK294" s="714"/>
      <c r="AL294" s="706">
        <f t="shared" ref="AL294:BB294" si="1055">3440*$K$1</f>
        <v>3440</v>
      </c>
      <c r="AM294" s="706">
        <f t="shared" si="1055"/>
        <v>3440</v>
      </c>
      <c r="AN294" s="706">
        <f t="shared" si="1055"/>
        <v>3440</v>
      </c>
      <c r="AO294" s="706">
        <f t="shared" si="1055"/>
        <v>3440</v>
      </c>
      <c r="AP294" s="706">
        <f t="shared" si="1055"/>
        <v>3440</v>
      </c>
      <c r="AQ294" s="706">
        <f t="shared" si="1055"/>
        <v>3440</v>
      </c>
      <c r="AR294" s="706">
        <f t="shared" si="1055"/>
        <v>3440</v>
      </c>
      <c r="AS294" s="706">
        <f t="shared" si="1055"/>
        <v>3440</v>
      </c>
      <c r="AT294" s="706">
        <f t="shared" si="1055"/>
        <v>3440</v>
      </c>
      <c r="AU294" s="706">
        <f t="shared" si="1055"/>
        <v>3440</v>
      </c>
      <c r="AV294" s="706">
        <f t="shared" si="1055"/>
        <v>3440</v>
      </c>
      <c r="AW294" s="706">
        <f t="shared" si="1055"/>
        <v>3440</v>
      </c>
      <c r="AX294" s="706">
        <f t="shared" si="1055"/>
        <v>3440</v>
      </c>
      <c r="AY294" s="706">
        <f t="shared" si="1055"/>
        <v>3440</v>
      </c>
      <c r="AZ294" s="706">
        <f t="shared" si="1055"/>
        <v>3440</v>
      </c>
      <c r="BA294" s="706">
        <f t="shared" si="1055"/>
        <v>3440</v>
      </c>
      <c r="BB294" s="706">
        <f t="shared" si="1055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6">3440*$K$1</f>
        <v>3440</v>
      </c>
      <c r="BG294" s="706">
        <f t="shared" si="1056"/>
        <v>3440</v>
      </c>
      <c r="BH294" s="706">
        <f t="shared" si="1056"/>
        <v>3440</v>
      </c>
      <c r="BI294" s="706">
        <f t="shared" si="1056"/>
        <v>3440</v>
      </c>
      <c r="BJ294" s="706">
        <f t="shared" si="1056"/>
        <v>3440</v>
      </c>
      <c r="BK294" s="706">
        <f t="shared" si="1056"/>
        <v>3440</v>
      </c>
      <c r="BL294" s="706">
        <f t="shared" si="1056"/>
        <v>3440</v>
      </c>
      <c r="BM294" s="706">
        <f t="shared" si="1056"/>
        <v>3440</v>
      </c>
      <c r="BN294" s="706">
        <f t="shared" si="1056"/>
        <v>3440</v>
      </c>
      <c r="BO294" s="706">
        <f t="shared" si="1056"/>
        <v>3440</v>
      </c>
      <c r="BP294" s="706">
        <f t="shared" si="1056"/>
        <v>3440</v>
      </c>
      <c r="BQ294" s="706">
        <f t="shared" si="1056"/>
        <v>3440</v>
      </c>
      <c r="BR294" s="706">
        <f t="shared" si="1056"/>
        <v>3440</v>
      </c>
      <c r="BS294" s="706">
        <f t="shared" si="1056"/>
        <v>3440</v>
      </c>
      <c r="BT294" s="706">
        <f t="shared" si="1056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7"/>
        <v>3440</v>
      </c>
      <c r="CA294" s="602">
        <f t="shared" si="1028"/>
        <v>3440</v>
      </c>
      <c r="CB294" s="602">
        <f t="shared" si="1029"/>
        <v>3440</v>
      </c>
      <c r="CC294" s="692">
        <f t="shared" si="1030"/>
        <v>3440</v>
      </c>
      <c r="CD294" s="1348">
        <f t="shared" si="1052"/>
        <v>3440</v>
      </c>
      <c r="CE294" s="1349">
        <f t="shared" si="1051"/>
        <v>3440</v>
      </c>
      <c r="CF294" s="1350">
        <f t="shared" si="1051"/>
        <v>3440</v>
      </c>
      <c r="CG294" s="1350">
        <f t="shared" si="1051"/>
        <v>3440</v>
      </c>
      <c r="CH294" s="1350">
        <f t="shared" si="1051"/>
        <v>3440</v>
      </c>
      <c r="CI294" s="1350">
        <f t="shared" si="1051"/>
        <v>3440</v>
      </c>
      <c r="CJ294" s="1350">
        <f t="shared" si="1051"/>
        <v>3440</v>
      </c>
      <c r="CK294" s="1351">
        <f t="shared" si="1051"/>
        <v>3440</v>
      </c>
      <c r="CL294" s="1351">
        <f t="shared" si="1051"/>
        <v>3440</v>
      </c>
      <c r="CM294" s="1351">
        <f t="shared" si="1051"/>
        <v>3440</v>
      </c>
      <c r="CN294" s="1350">
        <f t="shared" si="1051"/>
        <v>3440</v>
      </c>
      <c r="CO294" s="1350">
        <f t="shared" si="1051"/>
        <v>3440</v>
      </c>
      <c r="CP294" s="1350">
        <f t="shared" si="1051"/>
        <v>3440</v>
      </c>
      <c r="CQ294" s="1350">
        <f t="shared" si="1051"/>
        <v>3440</v>
      </c>
      <c r="CR294" s="1350">
        <f t="shared" si="1051"/>
        <v>3440</v>
      </c>
      <c r="CS294" s="1349">
        <f t="shared" si="1051"/>
        <v>3440</v>
      </c>
      <c r="CT294" s="1352">
        <f t="shared" si="1051"/>
        <v>3440</v>
      </c>
      <c r="CU294" s="553">
        <f t="shared" si="788"/>
        <v>3440</v>
      </c>
      <c r="CV294" s="554">
        <f t="shared" si="789"/>
        <v>3440</v>
      </c>
      <c r="CW294" s="555">
        <f t="shared" si="790"/>
        <v>3440</v>
      </c>
      <c r="CX294" s="555">
        <f t="shared" si="791"/>
        <v>3440</v>
      </c>
      <c r="CY294" s="555">
        <f t="shared" si="792"/>
        <v>3440</v>
      </c>
      <c r="CZ294" s="555">
        <f t="shared" si="793"/>
        <v>3440</v>
      </c>
      <c r="DA294" s="555">
        <f t="shared" si="794"/>
        <v>3440</v>
      </c>
      <c r="DB294" s="556">
        <f t="shared" si="795"/>
        <v>3440</v>
      </c>
      <c r="DC294" s="556">
        <f t="shared" si="796"/>
        <v>3440</v>
      </c>
      <c r="DD294" s="556">
        <f t="shared" si="797"/>
        <v>3440</v>
      </c>
      <c r="DE294" s="555">
        <f t="shared" si="798"/>
        <v>3440</v>
      </c>
      <c r="DF294" s="555">
        <f t="shared" si="799"/>
        <v>3440</v>
      </c>
      <c r="DG294" s="555">
        <f t="shared" si="800"/>
        <v>3440</v>
      </c>
      <c r="DH294" s="555">
        <f t="shared" si="801"/>
        <v>3440</v>
      </c>
      <c r="DI294" s="555">
        <f t="shared" si="802"/>
        <v>3440</v>
      </c>
      <c r="DJ294" s="554">
        <f t="shared" si="803"/>
        <v>3440</v>
      </c>
      <c r="DK294" s="553">
        <f t="shared" si="804"/>
        <v>3440</v>
      </c>
      <c r="DL294" s="658">
        <f t="shared" si="805"/>
        <v>17</v>
      </c>
      <c r="DM294" s="106">
        <f t="shared" si="806"/>
        <v>17</v>
      </c>
      <c r="DN294" s="106">
        <f t="shared" si="807"/>
        <v>17</v>
      </c>
      <c r="DO294" s="106">
        <f t="shared" si="808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7"/>
        <v/>
      </c>
      <c r="CA295" s="602" t="str">
        <f t="shared" si="1028"/>
        <v/>
      </c>
      <c r="CB295" s="602" t="str">
        <f t="shared" si="1029"/>
        <v/>
      </c>
      <c r="CC295" s="692" t="str">
        <f t="shared" si="1030"/>
        <v/>
      </c>
      <c r="CD295" s="1348" t="str">
        <f t="shared" si="1052"/>
        <v/>
      </c>
      <c r="CE295" s="1349" t="str">
        <f t="shared" si="1051"/>
        <v/>
      </c>
      <c r="CF295" s="1350" t="str">
        <f t="shared" si="1051"/>
        <v/>
      </c>
      <c r="CG295" s="1350" t="str">
        <f t="shared" si="1051"/>
        <v/>
      </c>
      <c r="CH295" s="1350" t="str">
        <f t="shared" si="1051"/>
        <v/>
      </c>
      <c r="CI295" s="1350" t="str">
        <f t="shared" si="1051"/>
        <v/>
      </c>
      <c r="CJ295" s="1350" t="str">
        <f t="shared" si="1051"/>
        <v/>
      </c>
      <c r="CK295" s="1351" t="str">
        <f t="shared" si="1051"/>
        <v/>
      </c>
      <c r="CL295" s="1351" t="str">
        <f t="shared" si="1051"/>
        <v/>
      </c>
      <c r="CM295" s="1351" t="str">
        <f t="shared" si="1051"/>
        <v/>
      </c>
      <c r="CN295" s="1350" t="str">
        <f t="shared" si="1051"/>
        <v/>
      </c>
      <c r="CO295" s="1350" t="str">
        <f t="shared" si="1051"/>
        <v/>
      </c>
      <c r="CP295" s="1350" t="str">
        <f t="shared" si="1051"/>
        <v/>
      </c>
      <c r="CQ295" s="1350" t="str">
        <f t="shared" si="1051"/>
        <v/>
      </c>
      <c r="CR295" s="1350" t="str">
        <f t="shared" si="1051"/>
        <v/>
      </c>
      <c r="CS295" s="1349" t="str">
        <f t="shared" si="1051"/>
        <v/>
      </c>
      <c r="CT295" s="1352" t="str">
        <f t="shared" si="1051"/>
        <v/>
      </c>
      <c r="CU295" s="553" t="str">
        <f t="shared" si="788"/>
        <v/>
      </c>
      <c r="CV295" s="554" t="str">
        <f t="shared" si="789"/>
        <v/>
      </c>
      <c r="CW295" s="555" t="str">
        <f t="shared" si="790"/>
        <v/>
      </c>
      <c r="CX295" s="555" t="str">
        <f t="shared" si="791"/>
        <v/>
      </c>
      <c r="CY295" s="555" t="str">
        <f t="shared" si="792"/>
        <v/>
      </c>
      <c r="CZ295" s="555" t="str">
        <f t="shared" si="793"/>
        <v/>
      </c>
      <c r="DA295" s="555" t="str">
        <f t="shared" si="794"/>
        <v/>
      </c>
      <c r="DB295" s="556" t="str">
        <f t="shared" si="795"/>
        <v/>
      </c>
      <c r="DC295" s="556" t="str">
        <f t="shared" si="796"/>
        <v/>
      </c>
      <c r="DD295" s="556" t="str">
        <f t="shared" si="797"/>
        <v/>
      </c>
      <c r="DE295" s="555" t="str">
        <f t="shared" si="798"/>
        <v/>
      </c>
      <c r="DF295" s="555" t="str">
        <f t="shared" si="799"/>
        <v/>
      </c>
      <c r="DG295" s="555" t="str">
        <f t="shared" si="800"/>
        <v/>
      </c>
      <c r="DH295" s="555" t="str">
        <f t="shared" si="801"/>
        <v/>
      </c>
      <c r="DI295" s="555" t="str">
        <f t="shared" si="802"/>
        <v/>
      </c>
      <c r="DJ295" s="554" t="str">
        <f t="shared" si="803"/>
        <v/>
      </c>
      <c r="DK295" s="553" t="str">
        <f t="shared" si="804"/>
        <v/>
      </c>
      <c r="DL295" s="658">
        <f t="shared" si="805"/>
        <v>0</v>
      </c>
      <c r="DM295" s="106">
        <f t="shared" si="806"/>
        <v>0</v>
      </c>
      <c r="DN295" s="106">
        <f t="shared" si="807"/>
        <v>0</v>
      </c>
      <c r="DO295" s="106">
        <f t="shared" si="808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7"/>
        <v/>
      </c>
      <c r="CA296" s="602" t="str">
        <f t="shared" si="1028"/>
        <v/>
      </c>
      <c r="CB296" s="602" t="str">
        <f t="shared" si="1029"/>
        <v/>
      </c>
      <c r="CC296" s="692" t="str">
        <f t="shared" si="1030"/>
        <v/>
      </c>
      <c r="CD296" s="1348" t="str">
        <f t="shared" si="1052"/>
        <v/>
      </c>
      <c r="CE296" s="1349" t="str">
        <f t="shared" si="1051"/>
        <v/>
      </c>
      <c r="CF296" s="1350" t="str">
        <f t="shared" si="1051"/>
        <v/>
      </c>
      <c r="CG296" s="1350" t="str">
        <f t="shared" si="1051"/>
        <v/>
      </c>
      <c r="CH296" s="1350" t="str">
        <f t="shared" si="1051"/>
        <v/>
      </c>
      <c r="CI296" s="1350" t="str">
        <f t="shared" si="1051"/>
        <v/>
      </c>
      <c r="CJ296" s="1350" t="str">
        <f t="shared" si="1051"/>
        <v/>
      </c>
      <c r="CK296" s="1351" t="str">
        <f t="shared" si="1051"/>
        <v/>
      </c>
      <c r="CL296" s="1351" t="str">
        <f t="shared" si="1051"/>
        <v/>
      </c>
      <c r="CM296" s="1351" t="str">
        <f t="shared" si="1051"/>
        <v/>
      </c>
      <c r="CN296" s="1350" t="str">
        <f t="shared" si="1051"/>
        <v/>
      </c>
      <c r="CO296" s="1350" t="str">
        <f t="shared" si="1051"/>
        <v/>
      </c>
      <c r="CP296" s="1350" t="str">
        <f t="shared" si="1051"/>
        <v/>
      </c>
      <c r="CQ296" s="1350" t="str">
        <f t="shared" si="1051"/>
        <v/>
      </c>
      <c r="CR296" s="1350" t="str">
        <f t="shared" si="1051"/>
        <v/>
      </c>
      <c r="CS296" s="1349" t="str">
        <f t="shared" si="1051"/>
        <v/>
      </c>
      <c r="CT296" s="1352" t="str">
        <f t="shared" si="1051"/>
        <v/>
      </c>
      <c r="CU296" s="553" t="str">
        <f t="shared" si="788"/>
        <v/>
      </c>
      <c r="CV296" s="554" t="str">
        <f t="shared" si="789"/>
        <v/>
      </c>
      <c r="CW296" s="555" t="str">
        <f t="shared" si="790"/>
        <v/>
      </c>
      <c r="CX296" s="555" t="str">
        <f t="shared" si="791"/>
        <v/>
      </c>
      <c r="CY296" s="555" t="str">
        <f t="shared" si="792"/>
        <v/>
      </c>
      <c r="CZ296" s="555" t="str">
        <f t="shared" si="793"/>
        <v/>
      </c>
      <c r="DA296" s="555" t="str">
        <f t="shared" si="794"/>
        <v/>
      </c>
      <c r="DB296" s="556" t="str">
        <f t="shared" si="795"/>
        <v/>
      </c>
      <c r="DC296" s="556" t="str">
        <f t="shared" si="796"/>
        <v/>
      </c>
      <c r="DD296" s="556" t="str">
        <f t="shared" si="797"/>
        <v/>
      </c>
      <c r="DE296" s="555" t="str">
        <f t="shared" si="798"/>
        <v/>
      </c>
      <c r="DF296" s="555" t="str">
        <f t="shared" si="799"/>
        <v/>
      </c>
      <c r="DG296" s="555" t="str">
        <f t="shared" si="800"/>
        <v/>
      </c>
      <c r="DH296" s="555" t="str">
        <f t="shared" si="801"/>
        <v/>
      </c>
      <c r="DI296" s="555" t="str">
        <f t="shared" si="802"/>
        <v/>
      </c>
      <c r="DJ296" s="554" t="str">
        <f t="shared" si="803"/>
        <v/>
      </c>
      <c r="DK296" s="553" t="str">
        <f t="shared" si="804"/>
        <v/>
      </c>
      <c r="DL296" s="658">
        <f t="shared" si="805"/>
        <v>0</v>
      </c>
      <c r="DM296" s="106">
        <f t="shared" si="806"/>
        <v>0</v>
      </c>
      <c r="DN296" s="106">
        <f t="shared" si="807"/>
        <v>0</v>
      </c>
      <c r="DO296" s="106">
        <f t="shared" si="808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7">IF(B295="","",B295*B296)</f>
        <v/>
      </c>
      <c r="C297" s="634" t="str">
        <f t="shared" si="1057"/>
        <v/>
      </c>
      <c r="D297" s="634" t="str">
        <f t="shared" si="1057"/>
        <v/>
      </c>
      <c r="E297" s="634" t="str">
        <f t="shared" si="1057"/>
        <v/>
      </c>
      <c r="F297" s="634" t="str">
        <f t="shared" si="1057"/>
        <v/>
      </c>
      <c r="G297" s="634" t="str">
        <f t="shared" si="1057"/>
        <v/>
      </c>
      <c r="H297" s="634" t="str">
        <f t="shared" si="1057"/>
        <v/>
      </c>
      <c r="I297" s="634" t="str">
        <f t="shared" si="1057"/>
        <v/>
      </c>
      <c r="J297" s="634" t="str">
        <f t="shared" si="1057"/>
        <v/>
      </c>
      <c r="K297" s="634" t="str">
        <f t="shared" ref="K297:R297" si="1058">IF(K295="","",K295*K296)</f>
        <v/>
      </c>
      <c r="L297" s="634" t="str">
        <f t="shared" si="1058"/>
        <v/>
      </c>
      <c r="M297" s="634" t="str">
        <f t="shared" si="1058"/>
        <v/>
      </c>
      <c r="N297" s="634" t="str">
        <f t="shared" si="1058"/>
        <v/>
      </c>
      <c r="O297" s="634" t="str">
        <f t="shared" si="1058"/>
        <v/>
      </c>
      <c r="P297" s="634" t="str">
        <f t="shared" si="1058"/>
        <v/>
      </c>
      <c r="Q297" s="634" t="str">
        <f t="shared" si="1058"/>
        <v/>
      </c>
      <c r="R297" s="634" t="str">
        <f t="shared" si="1058"/>
        <v/>
      </c>
      <c r="S297" s="667"/>
      <c r="T297" s="634" t="str">
        <f t="shared" ref="T297:AC297" si="1059">IF(T295="","",T295*T296)</f>
        <v/>
      </c>
      <c r="U297" s="634" t="str">
        <f t="shared" si="1059"/>
        <v/>
      </c>
      <c r="V297" s="634" t="str">
        <f t="shared" si="1059"/>
        <v/>
      </c>
      <c r="W297" s="634" t="str">
        <f t="shared" si="1059"/>
        <v/>
      </c>
      <c r="X297" s="634" t="str">
        <f t="shared" si="1059"/>
        <v/>
      </c>
      <c r="Y297" s="634" t="str">
        <f t="shared" si="1059"/>
        <v/>
      </c>
      <c r="Z297" s="634" t="str">
        <f t="shared" si="1059"/>
        <v/>
      </c>
      <c r="AA297" s="634" t="str">
        <f t="shared" si="1059"/>
        <v/>
      </c>
      <c r="AB297" s="634" t="str">
        <f t="shared" si="1059"/>
        <v/>
      </c>
      <c r="AC297" s="634" t="str">
        <f t="shared" si="1059"/>
        <v/>
      </c>
      <c r="AD297" s="634" t="str">
        <f t="shared" ref="AD297:AJ297" si="1060">IF(AD295="","",AD295*AD296)</f>
        <v/>
      </c>
      <c r="AE297" s="634" t="str">
        <f t="shared" si="1060"/>
        <v/>
      </c>
      <c r="AF297" s="634" t="str">
        <f t="shared" si="1060"/>
        <v/>
      </c>
      <c r="AG297" s="634" t="str">
        <f t="shared" si="1060"/>
        <v/>
      </c>
      <c r="AH297" s="634" t="str">
        <f t="shared" si="1060"/>
        <v/>
      </c>
      <c r="AI297" s="634" t="str">
        <f t="shared" si="1060"/>
        <v/>
      </c>
      <c r="AJ297" s="634" t="str">
        <f t="shared" si="1060"/>
        <v/>
      </c>
      <c r="AK297" s="667"/>
      <c r="AL297" s="634" t="str">
        <f t="shared" ref="AL297:AT297" si="1061">IF(AL295="","",AL295*AL296)</f>
        <v/>
      </c>
      <c r="AM297" s="634" t="str">
        <f t="shared" si="1061"/>
        <v/>
      </c>
      <c r="AN297" s="634" t="str">
        <f t="shared" si="1061"/>
        <v/>
      </c>
      <c r="AO297" s="634" t="str">
        <f t="shared" si="1061"/>
        <v/>
      </c>
      <c r="AP297" s="634" t="str">
        <f t="shared" si="1061"/>
        <v/>
      </c>
      <c r="AQ297" s="634" t="str">
        <f t="shared" si="1061"/>
        <v/>
      </c>
      <c r="AR297" s="634" t="str">
        <f t="shared" si="1061"/>
        <v/>
      </c>
      <c r="AS297" s="634" t="str">
        <f t="shared" si="1061"/>
        <v/>
      </c>
      <c r="AT297" s="634" t="str">
        <f t="shared" si="1061"/>
        <v/>
      </c>
      <c r="AU297" s="634" t="str">
        <f t="shared" ref="AU297:BB297" si="1062">IF(AU295="","",AU295*AU296)</f>
        <v/>
      </c>
      <c r="AV297" s="634" t="str">
        <f t="shared" si="1062"/>
        <v/>
      </c>
      <c r="AW297" s="634" t="str">
        <f t="shared" si="1062"/>
        <v/>
      </c>
      <c r="AX297" s="634" t="str">
        <f t="shared" si="1062"/>
        <v/>
      </c>
      <c r="AY297" s="634" t="str">
        <f t="shared" si="1062"/>
        <v/>
      </c>
      <c r="AZ297" s="634" t="str">
        <f t="shared" si="1062"/>
        <v/>
      </c>
      <c r="BA297" s="634" t="str">
        <f t="shared" si="1062"/>
        <v/>
      </c>
      <c r="BB297" s="634" t="str">
        <f t="shared" si="1062"/>
        <v/>
      </c>
      <c r="BC297" s="667"/>
      <c r="BD297" s="634" t="str">
        <f>IF(BD295="","",BD295*BD296)</f>
        <v/>
      </c>
      <c r="BE297" s="634" t="str">
        <f t="shared" ref="BE297:BM297" si="1063">IF(BE295="","",BE295*BE296)</f>
        <v/>
      </c>
      <c r="BF297" s="634" t="str">
        <f t="shared" si="1063"/>
        <v/>
      </c>
      <c r="BG297" s="634" t="str">
        <f t="shared" si="1063"/>
        <v/>
      </c>
      <c r="BH297" s="634" t="str">
        <f t="shared" si="1063"/>
        <v/>
      </c>
      <c r="BI297" s="634" t="str">
        <f t="shared" si="1063"/>
        <v/>
      </c>
      <c r="BJ297" s="634" t="str">
        <f t="shared" si="1063"/>
        <v/>
      </c>
      <c r="BK297" s="634" t="str">
        <f t="shared" si="1063"/>
        <v/>
      </c>
      <c r="BL297" s="634" t="str">
        <f t="shared" si="1063"/>
        <v/>
      </c>
      <c r="BM297" s="634" t="str">
        <f t="shared" si="1063"/>
        <v/>
      </c>
      <c r="BN297" s="634" t="str">
        <f t="shared" ref="BN297:BT297" si="1064">IF(BN295="","",BN295*BN296)</f>
        <v/>
      </c>
      <c r="BO297" s="634" t="str">
        <f t="shared" si="1064"/>
        <v/>
      </c>
      <c r="BP297" s="634" t="str">
        <f t="shared" si="1064"/>
        <v/>
      </c>
      <c r="BQ297" s="634" t="str">
        <f t="shared" si="1064"/>
        <v/>
      </c>
      <c r="BR297" s="634" t="str">
        <f t="shared" si="1064"/>
        <v/>
      </c>
      <c r="BS297" s="634" t="str">
        <f t="shared" si="1064"/>
        <v/>
      </c>
      <c r="BT297" s="634" t="str">
        <f t="shared" si="1064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7"/>
        <v/>
      </c>
      <c r="CA297" s="602" t="str">
        <f t="shared" si="1028"/>
        <v/>
      </c>
      <c r="CB297" s="602" t="str">
        <f t="shared" si="1029"/>
        <v/>
      </c>
      <c r="CC297" s="692" t="str">
        <f t="shared" si="1030"/>
        <v/>
      </c>
      <c r="CD297" s="1348" t="str">
        <f t="shared" si="1052"/>
        <v/>
      </c>
      <c r="CE297" s="1349" t="str">
        <f t="shared" si="1051"/>
        <v/>
      </c>
      <c r="CF297" s="1350" t="str">
        <f t="shared" si="1051"/>
        <v/>
      </c>
      <c r="CG297" s="1350" t="str">
        <f t="shared" si="1051"/>
        <v/>
      </c>
      <c r="CH297" s="1350" t="str">
        <f t="shared" si="1051"/>
        <v/>
      </c>
      <c r="CI297" s="1350" t="str">
        <f t="shared" si="1051"/>
        <v/>
      </c>
      <c r="CJ297" s="1350" t="str">
        <f t="shared" si="1051"/>
        <v/>
      </c>
      <c r="CK297" s="1351" t="str">
        <f t="shared" si="1051"/>
        <v/>
      </c>
      <c r="CL297" s="1351" t="str">
        <f t="shared" si="1051"/>
        <v/>
      </c>
      <c r="CM297" s="1351" t="str">
        <f t="shared" si="1051"/>
        <v/>
      </c>
      <c r="CN297" s="1350" t="str">
        <f t="shared" si="1051"/>
        <v/>
      </c>
      <c r="CO297" s="1350" t="str">
        <f t="shared" si="1051"/>
        <v/>
      </c>
      <c r="CP297" s="1350" t="str">
        <f t="shared" si="1051"/>
        <v/>
      </c>
      <c r="CQ297" s="1350" t="str">
        <f t="shared" si="1051"/>
        <v/>
      </c>
      <c r="CR297" s="1350" t="str">
        <f t="shared" si="1051"/>
        <v/>
      </c>
      <c r="CS297" s="1349" t="str">
        <f t="shared" si="1051"/>
        <v/>
      </c>
      <c r="CT297" s="1352" t="str">
        <f t="shared" si="1051"/>
        <v/>
      </c>
      <c r="CU297" s="553" t="str">
        <f t="shared" si="788"/>
        <v/>
      </c>
      <c r="CV297" s="554" t="str">
        <f t="shared" si="789"/>
        <v/>
      </c>
      <c r="CW297" s="555" t="str">
        <f t="shared" si="790"/>
        <v/>
      </c>
      <c r="CX297" s="555" t="str">
        <f t="shared" si="791"/>
        <v/>
      </c>
      <c r="CY297" s="555" t="str">
        <f t="shared" si="792"/>
        <v/>
      </c>
      <c r="CZ297" s="555" t="str">
        <f t="shared" si="793"/>
        <v/>
      </c>
      <c r="DA297" s="555" t="str">
        <f t="shared" si="794"/>
        <v/>
      </c>
      <c r="DB297" s="556" t="str">
        <f t="shared" si="795"/>
        <v/>
      </c>
      <c r="DC297" s="556" t="str">
        <f t="shared" si="796"/>
        <v/>
      </c>
      <c r="DD297" s="556" t="str">
        <f t="shared" si="797"/>
        <v/>
      </c>
      <c r="DE297" s="555" t="str">
        <f t="shared" si="798"/>
        <v/>
      </c>
      <c r="DF297" s="555" t="str">
        <f t="shared" si="799"/>
        <v/>
      </c>
      <c r="DG297" s="555" t="str">
        <f t="shared" si="800"/>
        <v/>
      </c>
      <c r="DH297" s="555" t="str">
        <f t="shared" si="801"/>
        <v/>
      </c>
      <c r="DI297" s="555" t="str">
        <f t="shared" si="802"/>
        <v/>
      </c>
      <c r="DJ297" s="554" t="str">
        <f t="shared" si="803"/>
        <v/>
      </c>
      <c r="DK297" s="553" t="str">
        <f t="shared" si="804"/>
        <v/>
      </c>
      <c r="DL297" s="658">
        <f t="shared" si="805"/>
        <v>0</v>
      </c>
      <c r="DM297" s="106">
        <f t="shared" si="806"/>
        <v>0</v>
      </c>
      <c r="DN297" s="106">
        <f t="shared" si="807"/>
        <v>0</v>
      </c>
      <c r="DO297" s="106">
        <f t="shared" si="808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7"/>
        <v/>
      </c>
      <c r="CA298" s="602" t="str">
        <f t="shared" si="1028"/>
        <v/>
      </c>
      <c r="CB298" s="602" t="str">
        <f t="shared" si="1029"/>
        <v/>
      </c>
      <c r="CC298" s="692" t="str">
        <f t="shared" si="1030"/>
        <v/>
      </c>
      <c r="CD298" s="1348" t="str">
        <f t="shared" si="1052"/>
        <v/>
      </c>
      <c r="CE298" s="1349" t="str">
        <f t="shared" si="1051"/>
        <v/>
      </c>
      <c r="CF298" s="1350" t="str">
        <f t="shared" si="1051"/>
        <v/>
      </c>
      <c r="CG298" s="1350" t="str">
        <f t="shared" si="1051"/>
        <v/>
      </c>
      <c r="CH298" s="1350" t="str">
        <f t="shared" si="1051"/>
        <v/>
      </c>
      <c r="CI298" s="1350" t="str">
        <f t="shared" si="1051"/>
        <v/>
      </c>
      <c r="CJ298" s="1350" t="str">
        <f t="shared" si="1051"/>
        <v/>
      </c>
      <c r="CK298" s="1351" t="str">
        <f t="shared" si="1051"/>
        <v/>
      </c>
      <c r="CL298" s="1351" t="str">
        <f t="shared" si="1051"/>
        <v/>
      </c>
      <c r="CM298" s="1351" t="str">
        <f t="shared" si="1051"/>
        <v/>
      </c>
      <c r="CN298" s="1350" t="str">
        <f t="shared" si="1051"/>
        <v/>
      </c>
      <c r="CO298" s="1350" t="str">
        <f t="shared" si="1051"/>
        <v/>
      </c>
      <c r="CP298" s="1350" t="str">
        <f t="shared" si="1051"/>
        <v/>
      </c>
      <c r="CQ298" s="1350" t="str">
        <f t="shared" si="1051"/>
        <v/>
      </c>
      <c r="CR298" s="1350" t="str">
        <f t="shared" si="1051"/>
        <v/>
      </c>
      <c r="CS298" s="1349" t="str">
        <f t="shared" si="1051"/>
        <v/>
      </c>
      <c r="CT298" s="1352" t="str">
        <f t="shared" si="1051"/>
        <v/>
      </c>
      <c r="CU298" s="553" t="str">
        <f t="shared" si="788"/>
        <v/>
      </c>
      <c r="CV298" s="554" t="str">
        <f t="shared" si="789"/>
        <v/>
      </c>
      <c r="CW298" s="555" t="str">
        <f t="shared" si="790"/>
        <v/>
      </c>
      <c r="CX298" s="555" t="str">
        <f t="shared" si="791"/>
        <v/>
      </c>
      <c r="CY298" s="555" t="str">
        <f t="shared" si="792"/>
        <v/>
      </c>
      <c r="CZ298" s="555" t="str">
        <f t="shared" si="793"/>
        <v/>
      </c>
      <c r="DA298" s="555" t="str">
        <f t="shared" si="794"/>
        <v/>
      </c>
      <c r="DB298" s="556" t="str">
        <f t="shared" si="795"/>
        <v/>
      </c>
      <c r="DC298" s="556" t="str">
        <f t="shared" si="796"/>
        <v/>
      </c>
      <c r="DD298" s="556" t="str">
        <f t="shared" si="797"/>
        <v/>
      </c>
      <c r="DE298" s="555" t="str">
        <f t="shared" si="798"/>
        <v/>
      </c>
      <c r="DF298" s="555" t="str">
        <f t="shared" si="799"/>
        <v/>
      </c>
      <c r="DG298" s="555" t="str">
        <f t="shared" si="800"/>
        <v/>
      </c>
      <c r="DH298" s="555" t="str">
        <f t="shared" si="801"/>
        <v/>
      </c>
      <c r="DI298" s="555" t="str">
        <f t="shared" si="802"/>
        <v/>
      </c>
      <c r="DJ298" s="554" t="str">
        <f t="shared" si="803"/>
        <v/>
      </c>
      <c r="DK298" s="553" t="str">
        <f t="shared" si="804"/>
        <v/>
      </c>
      <c r="DL298" s="658">
        <f t="shared" si="805"/>
        <v>0</v>
      </c>
      <c r="DM298" s="106">
        <f t="shared" si="806"/>
        <v>0</v>
      </c>
      <c r="DN298" s="106">
        <f t="shared" si="807"/>
        <v>0</v>
      </c>
      <c r="DO298" s="106">
        <f t="shared" si="808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5">IF(B293="","",(B293-B295-B298)*B294/B$46/365/$G$1)</f>
        <v/>
      </c>
      <c r="C299" s="637" t="str">
        <f t="shared" si="1065"/>
        <v/>
      </c>
      <c r="D299" s="637" t="str">
        <f t="shared" si="1065"/>
        <v/>
      </c>
      <c r="E299" s="637" t="str">
        <f t="shared" si="1065"/>
        <v/>
      </c>
      <c r="F299" s="637" t="str">
        <f t="shared" si="1065"/>
        <v/>
      </c>
      <c r="G299" s="637" t="str">
        <f t="shared" si="1065"/>
        <v/>
      </c>
      <c r="H299" s="637" t="str">
        <f t="shared" si="1065"/>
        <v/>
      </c>
      <c r="I299" s="637" t="str">
        <f t="shared" si="1065"/>
        <v/>
      </c>
      <c r="J299" s="637" t="str">
        <f t="shared" si="1065"/>
        <v/>
      </c>
      <c r="K299" s="637" t="str">
        <f t="shared" ref="K299:R299" si="1066">IF(K293="","",(K293-K295-K298)*K294/K$46/365/$G$1)</f>
        <v/>
      </c>
      <c r="L299" s="637" t="str">
        <f t="shared" si="1066"/>
        <v/>
      </c>
      <c r="M299" s="637" t="str">
        <f t="shared" si="1066"/>
        <v/>
      </c>
      <c r="N299" s="637" t="str">
        <f t="shared" si="1066"/>
        <v/>
      </c>
      <c r="O299" s="637" t="str">
        <f t="shared" si="1066"/>
        <v/>
      </c>
      <c r="P299" s="637" t="str">
        <f t="shared" si="1066"/>
        <v/>
      </c>
      <c r="Q299" s="637" t="str">
        <f t="shared" si="1066"/>
        <v/>
      </c>
      <c r="R299" s="637" t="str">
        <f t="shared" si="1066"/>
        <v/>
      </c>
      <c r="S299" s="657"/>
      <c r="T299" s="637" t="str">
        <f t="shared" ref="T299:AC299" si="1067">IF(T293="","",(T293-T295-T298)*T294/T$46/365/$G$1)</f>
        <v/>
      </c>
      <c r="U299" s="637" t="str">
        <f t="shared" si="1067"/>
        <v/>
      </c>
      <c r="V299" s="637" t="str">
        <f t="shared" si="1067"/>
        <v/>
      </c>
      <c r="W299" s="637" t="str">
        <f t="shared" si="1067"/>
        <v/>
      </c>
      <c r="X299" s="637" t="str">
        <f t="shared" si="1067"/>
        <v/>
      </c>
      <c r="Y299" s="637" t="str">
        <f t="shared" si="1067"/>
        <v/>
      </c>
      <c r="Z299" s="637" t="str">
        <f t="shared" si="1067"/>
        <v/>
      </c>
      <c r="AA299" s="637" t="str">
        <f t="shared" si="1067"/>
        <v/>
      </c>
      <c r="AB299" s="637" t="str">
        <f t="shared" si="1067"/>
        <v/>
      </c>
      <c r="AC299" s="637" t="str">
        <f t="shared" si="1067"/>
        <v/>
      </c>
      <c r="AD299" s="637" t="str">
        <f t="shared" ref="AD299:AJ299" si="1068">IF(AD293="","",(AD293-AD295-AD298)*AD294/AD$46/365/$G$1)</f>
        <v/>
      </c>
      <c r="AE299" s="637" t="str">
        <f t="shared" si="1068"/>
        <v/>
      </c>
      <c r="AF299" s="637" t="str">
        <f t="shared" si="1068"/>
        <v/>
      </c>
      <c r="AG299" s="637" t="str">
        <f t="shared" si="1068"/>
        <v/>
      </c>
      <c r="AH299" s="637" t="str">
        <f t="shared" si="1068"/>
        <v/>
      </c>
      <c r="AI299" s="637" t="str">
        <f t="shared" si="1068"/>
        <v/>
      </c>
      <c r="AJ299" s="637" t="str">
        <f t="shared" si="1068"/>
        <v/>
      </c>
      <c r="AK299" s="657"/>
      <c r="AL299" s="637" t="str">
        <f t="shared" ref="AL299:BB299" si="1069">IF(AL293="","",(AL293-AL295-AL298)*AL294/AL$46/365/$G$1)</f>
        <v/>
      </c>
      <c r="AM299" s="637" t="str">
        <f t="shared" si="1069"/>
        <v/>
      </c>
      <c r="AN299" s="637" t="str">
        <f t="shared" si="1069"/>
        <v/>
      </c>
      <c r="AO299" s="637" t="str">
        <f t="shared" si="1069"/>
        <v/>
      </c>
      <c r="AP299" s="637" t="str">
        <f t="shared" si="1069"/>
        <v/>
      </c>
      <c r="AQ299" s="637" t="str">
        <f t="shared" si="1069"/>
        <v/>
      </c>
      <c r="AR299" s="637" t="str">
        <f t="shared" si="1069"/>
        <v/>
      </c>
      <c r="AS299" s="637" t="str">
        <f t="shared" si="1069"/>
        <v/>
      </c>
      <c r="AT299" s="637" t="str">
        <f t="shared" si="1069"/>
        <v/>
      </c>
      <c r="AU299" s="637" t="str">
        <f t="shared" si="1069"/>
        <v/>
      </c>
      <c r="AV299" s="637" t="str">
        <f t="shared" si="1069"/>
        <v/>
      </c>
      <c r="AW299" s="637" t="str">
        <f t="shared" si="1069"/>
        <v/>
      </c>
      <c r="AX299" s="637" t="str">
        <f t="shared" si="1069"/>
        <v/>
      </c>
      <c r="AY299" s="637" t="str">
        <f t="shared" si="1069"/>
        <v/>
      </c>
      <c r="AZ299" s="637" t="str">
        <f t="shared" si="1069"/>
        <v/>
      </c>
      <c r="BA299" s="637" t="str">
        <f t="shared" si="1069"/>
        <v/>
      </c>
      <c r="BB299" s="637" t="str">
        <f t="shared" si="1069"/>
        <v/>
      </c>
      <c r="BC299" s="657"/>
      <c r="BD299" s="637" t="str">
        <f t="shared" ref="BD299:BL299" si="1070">IF(BD293="","",(BD293-BD295-BD298)*BD294/BD$46/365/$G$1)</f>
        <v/>
      </c>
      <c r="BE299" s="637" t="str">
        <f t="shared" si="1070"/>
        <v/>
      </c>
      <c r="BF299" s="637" t="str">
        <f t="shared" si="1070"/>
        <v/>
      </c>
      <c r="BG299" s="637" t="str">
        <f t="shared" si="1070"/>
        <v/>
      </c>
      <c r="BH299" s="637" t="str">
        <f t="shared" si="1070"/>
        <v/>
      </c>
      <c r="BI299" s="637" t="str">
        <f t="shared" si="1070"/>
        <v/>
      </c>
      <c r="BJ299" s="637" t="str">
        <f t="shared" si="1070"/>
        <v/>
      </c>
      <c r="BK299" s="637" t="str">
        <f t="shared" si="1070"/>
        <v/>
      </c>
      <c r="BL299" s="637" t="str">
        <f t="shared" si="1070"/>
        <v/>
      </c>
      <c r="BM299" s="637" t="str">
        <f t="shared" ref="BM299:BT299" si="1071">IF(BM293="","",(BM293-BM295-BM298)*BM294/BM$46/365/$G$1)</f>
        <v/>
      </c>
      <c r="BN299" s="637" t="str">
        <f t="shared" si="1071"/>
        <v/>
      </c>
      <c r="BO299" s="637" t="str">
        <f t="shared" si="1071"/>
        <v/>
      </c>
      <c r="BP299" s="637" t="str">
        <f t="shared" si="1071"/>
        <v/>
      </c>
      <c r="BQ299" s="637" t="str">
        <f t="shared" si="1071"/>
        <v/>
      </c>
      <c r="BR299" s="637" t="str">
        <f t="shared" si="1071"/>
        <v/>
      </c>
      <c r="BS299" s="637" t="str">
        <f t="shared" si="1071"/>
        <v/>
      </c>
      <c r="BT299" s="637" t="str">
        <f t="shared" si="1071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7"/>
        <v/>
      </c>
      <c r="CA299" s="627" t="str">
        <f t="shared" si="1028"/>
        <v/>
      </c>
      <c r="CB299" s="627" t="str">
        <f t="shared" si="1029"/>
        <v/>
      </c>
      <c r="CC299" s="695" t="str">
        <f t="shared" si="1030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2"/>
        <v/>
      </c>
      <c r="CG299" s="1355" t="str">
        <f t="shared" si="1072"/>
        <v/>
      </c>
      <c r="CH299" s="1355" t="str">
        <f t="shared" si="1072"/>
        <v/>
      </c>
      <c r="CI299" s="1355" t="str">
        <f t="shared" si="1072"/>
        <v/>
      </c>
      <c r="CJ299" s="1355" t="str">
        <f t="shared" si="1072"/>
        <v/>
      </c>
      <c r="CK299" s="1356" t="str">
        <f t="shared" si="1072"/>
        <v/>
      </c>
      <c r="CL299" s="1356" t="str">
        <f t="shared" si="1072"/>
        <v/>
      </c>
      <c r="CM299" s="1356" t="str">
        <f t="shared" si="1072"/>
        <v/>
      </c>
      <c r="CN299" s="1355" t="str">
        <f t="shared" si="1072"/>
        <v/>
      </c>
      <c r="CO299" s="1355" t="str">
        <f t="shared" si="1072"/>
        <v/>
      </c>
      <c r="CP299" s="1355" t="str">
        <f t="shared" si="1072"/>
        <v/>
      </c>
      <c r="CQ299" s="1355" t="str">
        <f t="shared" si="1072"/>
        <v/>
      </c>
      <c r="CR299" s="1355" t="str">
        <f t="shared" si="1072"/>
        <v/>
      </c>
      <c r="CS299" s="1354" t="str">
        <f t="shared" si="1072"/>
        <v/>
      </c>
      <c r="CT299" s="1357" t="str">
        <f t="shared" si="1072"/>
        <v/>
      </c>
      <c r="CU299" s="541" t="str">
        <f t="shared" si="788"/>
        <v/>
      </c>
      <c r="CV299" s="542" t="str">
        <f t="shared" si="789"/>
        <v/>
      </c>
      <c r="CW299" s="543" t="str">
        <f t="shared" si="790"/>
        <v/>
      </c>
      <c r="CX299" s="543" t="str">
        <f t="shared" si="791"/>
        <v/>
      </c>
      <c r="CY299" s="543" t="str">
        <f t="shared" si="792"/>
        <v/>
      </c>
      <c r="CZ299" s="543" t="str">
        <f t="shared" si="793"/>
        <v/>
      </c>
      <c r="DA299" s="543" t="str">
        <f t="shared" si="794"/>
        <v/>
      </c>
      <c r="DB299" s="544" t="str">
        <f t="shared" si="795"/>
        <v/>
      </c>
      <c r="DC299" s="544" t="str">
        <f t="shared" si="796"/>
        <v/>
      </c>
      <c r="DD299" s="544" t="str">
        <f t="shared" si="797"/>
        <v/>
      </c>
      <c r="DE299" s="543" t="str">
        <f t="shared" si="798"/>
        <v/>
      </c>
      <c r="DF299" s="543" t="str">
        <f t="shared" si="799"/>
        <v/>
      </c>
      <c r="DG299" s="543" t="str">
        <f t="shared" si="800"/>
        <v/>
      </c>
      <c r="DH299" s="543" t="str">
        <f t="shared" si="801"/>
        <v/>
      </c>
      <c r="DI299" s="543" t="str">
        <f t="shared" si="802"/>
        <v/>
      </c>
      <c r="DJ299" s="542" t="str">
        <f t="shared" si="803"/>
        <v/>
      </c>
      <c r="DK299" s="541" t="str">
        <f t="shared" si="804"/>
        <v/>
      </c>
      <c r="DL299" s="658">
        <f t="shared" si="805"/>
        <v>0</v>
      </c>
      <c r="DM299" s="106">
        <f t="shared" si="806"/>
        <v>0</v>
      </c>
      <c r="DN299" s="106">
        <f t="shared" si="807"/>
        <v>0</v>
      </c>
      <c r="DO299" s="106">
        <f t="shared" si="808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9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12</v>
      </c>
      <c r="U300" s="227">
        <v>10</v>
      </c>
      <c r="V300" s="227">
        <v>10</v>
      </c>
      <c r="W300" s="227">
        <v>30</v>
      </c>
      <c r="X300" s="227">
        <v>25</v>
      </c>
      <c r="Y300" s="227">
        <v>30</v>
      </c>
      <c r="Z300" s="227">
        <v>25</v>
      </c>
      <c r="AA300" s="227">
        <v>30</v>
      </c>
      <c r="AB300" s="227">
        <v>40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</v>
      </c>
      <c r="AN300" s="227">
        <v>25</v>
      </c>
      <c r="AO300" s="227">
        <v>20</v>
      </c>
      <c r="AP300" s="227">
        <v>20</v>
      </c>
      <c r="AQ300" s="227">
        <v>50</v>
      </c>
      <c r="AR300" s="227">
        <v>20</v>
      </c>
      <c r="AS300" s="227">
        <v>75</v>
      </c>
      <c r="AT300" s="227">
        <v>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25</v>
      </c>
      <c r="BX300" s="227">
        <v>20</v>
      </c>
      <c r="BY300" s="227">
        <v>55</v>
      </c>
      <c r="BZ300" s="602">
        <f t="shared" si="1027"/>
        <v>14.285714285714286</v>
      </c>
      <c r="CA300" s="602">
        <f t="shared" si="1028"/>
        <v>23.142857142857142</v>
      </c>
      <c r="CB300" s="602">
        <f t="shared" si="1029"/>
        <v>23.857142857142858</v>
      </c>
      <c r="CC300" s="692">
        <f t="shared" si="1030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2"/>
        <v/>
      </c>
      <c r="CF300" s="1350" t="str">
        <f t="shared" si="1072"/>
        <v/>
      </c>
      <c r="CG300" s="1350" t="str">
        <f t="shared" si="1072"/>
        <v/>
      </c>
      <c r="CH300" s="1350">
        <f t="shared" si="1072"/>
        <v>9</v>
      </c>
      <c r="CI300" s="1350">
        <f t="shared" si="1072"/>
        <v>9</v>
      </c>
      <c r="CJ300" s="1350">
        <f t="shared" si="1072"/>
        <v>10</v>
      </c>
      <c r="CK300" s="1351">
        <f t="shared" si="1072"/>
        <v>12</v>
      </c>
      <c r="CL300" s="1351">
        <f t="shared" si="1072"/>
        <v>12</v>
      </c>
      <c r="CM300" s="1351">
        <f t="shared" si="1072"/>
        <v>15</v>
      </c>
      <c r="CN300" s="1350">
        <f t="shared" si="1072"/>
        <v>20</v>
      </c>
      <c r="CO300" s="1350">
        <f t="shared" si="1072"/>
        <v>22</v>
      </c>
      <c r="CP300" s="1350">
        <f t="shared" si="1072"/>
        <v>900</v>
      </c>
      <c r="CQ300" s="1350" t="str">
        <f t="shared" si="1072"/>
        <v/>
      </c>
      <c r="CR300" s="1350" t="str">
        <f t="shared" si="1072"/>
        <v/>
      </c>
      <c r="CS300" s="1349" t="str">
        <f t="shared" si="1072"/>
        <v/>
      </c>
      <c r="CT300" s="1352" t="str">
        <f t="shared" si="1072"/>
        <v/>
      </c>
      <c r="CU300" s="553" t="str">
        <f t="shared" si="788"/>
        <v/>
      </c>
      <c r="CV300" s="554" t="str">
        <f t="shared" si="789"/>
        <v/>
      </c>
      <c r="CW300" s="555" t="str">
        <f t="shared" si="790"/>
        <v/>
      </c>
      <c r="CX300" s="555" t="str">
        <f t="shared" si="791"/>
        <v/>
      </c>
      <c r="CY300" s="555">
        <f t="shared" si="792"/>
        <v>10</v>
      </c>
      <c r="CZ300" s="555">
        <f t="shared" si="793"/>
        <v>10</v>
      </c>
      <c r="DA300" s="555">
        <f t="shared" si="794"/>
        <v>12</v>
      </c>
      <c r="DB300" s="556">
        <f t="shared" si="795"/>
        <v>25</v>
      </c>
      <c r="DC300" s="556">
        <f t="shared" si="796"/>
        <v>25</v>
      </c>
      <c r="DD300" s="556">
        <f t="shared" si="797"/>
        <v>30</v>
      </c>
      <c r="DE300" s="555">
        <f t="shared" si="798"/>
        <v>30</v>
      </c>
      <c r="DF300" s="555">
        <f t="shared" si="799"/>
        <v>30</v>
      </c>
      <c r="DG300" s="555">
        <f t="shared" si="800"/>
        <v>40</v>
      </c>
      <c r="DH300" s="555" t="str">
        <f t="shared" si="801"/>
        <v/>
      </c>
      <c r="DI300" s="555" t="str">
        <f t="shared" si="802"/>
        <v/>
      </c>
      <c r="DJ300" s="554" t="str">
        <f t="shared" si="803"/>
        <v/>
      </c>
      <c r="DK300" s="553" t="str">
        <f t="shared" si="804"/>
        <v/>
      </c>
      <c r="DL300" s="658">
        <f t="shared" si="805"/>
        <v>9</v>
      </c>
      <c r="DM300" s="106">
        <f t="shared" si="806"/>
        <v>9</v>
      </c>
      <c r="DN300" s="106">
        <f t="shared" si="807"/>
        <v>9</v>
      </c>
      <c r="DO300" s="106">
        <f t="shared" si="808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819</v>
      </c>
      <c r="C301" s="227" t="s">
        <v>848</v>
      </c>
      <c r="D301" s="227" t="s">
        <v>819</v>
      </c>
      <c r="E301" s="227" t="s">
        <v>835</v>
      </c>
      <c r="F301" s="227" t="s">
        <v>835</v>
      </c>
      <c r="G301" s="227" t="s">
        <v>823</v>
      </c>
      <c r="H301" s="227" t="s">
        <v>829</v>
      </c>
      <c r="I301" s="227">
        <v>50</v>
      </c>
      <c r="J301" s="227" t="s">
        <v>835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823</v>
      </c>
      <c r="U301" s="227" t="s">
        <v>823</v>
      </c>
      <c r="V301" s="227" t="s">
        <v>834</v>
      </c>
      <c r="W301" s="227" t="s">
        <v>835</v>
      </c>
      <c r="X301" s="227" t="s">
        <v>835</v>
      </c>
      <c r="Y301" s="227" t="s">
        <v>823</v>
      </c>
      <c r="Z301" s="227" t="s">
        <v>829</v>
      </c>
      <c r="AA301" s="227" t="s">
        <v>829</v>
      </c>
      <c r="AB301" s="227" t="s">
        <v>835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824</v>
      </c>
      <c r="AM301" s="227" t="s">
        <v>824</v>
      </c>
      <c r="AN301" s="227" t="s">
        <v>824</v>
      </c>
      <c r="AO301" s="227" t="s">
        <v>824</v>
      </c>
      <c r="AP301" s="227" t="s">
        <v>824</v>
      </c>
      <c r="AQ301" s="227" t="s">
        <v>824</v>
      </c>
      <c r="AR301" s="227" t="s">
        <v>824</v>
      </c>
      <c r="AS301" s="227" t="s">
        <v>824</v>
      </c>
      <c r="AT301" s="227" t="s">
        <v>824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823</v>
      </c>
      <c r="BE301" s="227" t="s">
        <v>823</v>
      </c>
      <c r="BF301" s="227" t="s">
        <v>823</v>
      </c>
      <c r="BG301" s="227" t="s">
        <v>823</v>
      </c>
      <c r="BH301" s="227" t="s">
        <v>823</v>
      </c>
      <c r="BI301" s="227" t="s">
        <v>823</v>
      </c>
      <c r="BJ301" s="227" t="s">
        <v>823</v>
      </c>
      <c r="BK301" s="227" t="s">
        <v>823</v>
      </c>
      <c r="BL301" s="227" t="s">
        <v>835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45</v>
      </c>
      <c r="AN302" s="227">
        <v>50</v>
      </c>
      <c r="AO302" s="227">
        <v>45</v>
      </c>
      <c r="AP302" s="227">
        <v>45</v>
      </c>
      <c r="AQ302" s="227">
        <v>45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45</v>
      </c>
      <c r="BW302" s="227">
        <v>45</v>
      </c>
      <c r="BX302" s="227">
        <v>45</v>
      </c>
      <c r="BY302" s="227">
        <v>45</v>
      </c>
      <c r="BZ302" s="602">
        <f t="shared" ref="BZ302:BZ310" si="1073">IF(DL302&lt;3,"",(SUM(B302:R302)-MIN(B302:R302)-MAX(B302:R302))/(DL302-2))</f>
        <v>45</v>
      </c>
      <c r="CA302" s="602">
        <f t="shared" ref="CA302:CA310" si="1074">IF(DM302&lt;3,"",(SUM(T302:AJ302)-MIN(T302:AJ302)-MAX(T302:AJ302))/(DM302-2))</f>
        <v>45</v>
      </c>
      <c r="CB302" s="602">
        <f t="shared" ref="CB302:CB311" si="1075">IF(DN302&lt;3,"",(SUM(AL302:BB302)-MIN(AL302:BB302)-MAX(AL302:BB302))/(DN302-2))</f>
        <v>45.714285714285715</v>
      </c>
      <c r="CC302" s="692">
        <f t="shared" ref="CC302:CC310" si="1076">IF(DO302&lt;3,"",(SUM(BD302:BT302)-MIN(BD302:BT302)-MAX(BD302:BT302))/(DO302-2))</f>
        <v>45</v>
      </c>
      <c r="CD302" s="1348" t="str">
        <f t="shared" ref="CD302:CS308" si="107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7"/>
        <v/>
      </c>
      <c r="CF302" s="1350" t="str">
        <f t="shared" si="1077"/>
        <v/>
      </c>
      <c r="CG302" s="1350" t="str">
        <f t="shared" si="1077"/>
        <v/>
      </c>
      <c r="CH302" s="1350">
        <f t="shared" si="1077"/>
        <v>1</v>
      </c>
      <c r="CI302" s="1350">
        <f t="shared" si="1077"/>
        <v>45</v>
      </c>
      <c r="CJ302" s="1350">
        <f t="shared" si="1077"/>
        <v>45</v>
      </c>
      <c r="CK302" s="1351">
        <f t="shared" si="1077"/>
        <v>45</v>
      </c>
      <c r="CL302" s="1351">
        <f t="shared" si="1077"/>
        <v>45</v>
      </c>
      <c r="CM302" s="1351">
        <f t="shared" si="1077"/>
        <v>45</v>
      </c>
      <c r="CN302" s="1350">
        <f t="shared" si="1077"/>
        <v>45</v>
      </c>
      <c r="CO302" s="1350">
        <f t="shared" si="1077"/>
        <v>45</v>
      </c>
      <c r="CP302" s="1350">
        <f t="shared" si="1077"/>
        <v>45</v>
      </c>
      <c r="CQ302" s="1350" t="str">
        <f t="shared" si="1077"/>
        <v/>
      </c>
      <c r="CR302" s="1350" t="str">
        <f t="shared" si="1077"/>
        <v/>
      </c>
      <c r="CS302" s="1349" t="str">
        <f t="shared" si="1077"/>
        <v/>
      </c>
      <c r="CT302" s="1352" t="str">
        <f t="shared" ref="CT302:CT308" si="107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8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8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45</v>
      </c>
      <c r="CZ302" s="555">
        <f t="shared" ref="CZ302:CZ310" si="108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9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9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6">COUNT(B302:R302)</f>
        <v>9</v>
      </c>
      <c r="DM302" s="106">
        <f t="shared" ref="DM302:DM310" si="1097">COUNT(T302:AJ302)</f>
        <v>9</v>
      </c>
      <c r="DN302" s="106">
        <f t="shared" ref="DN302:DN311" si="1098">COUNT(AL302:BB302)</f>
        <v>9</v>
      </c>
      <c r="DO302" s="106">
        <f t="shared" ref="DO302:DO310" si="1099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100">IF(B300="","",B300*B302)</f>
        <v>900</v>
      </c>
      <c r="C303" s="634">
        <f t="shared" si="1100"/>
        <v>540</v>
      </c>
      <c r="D303" s="634">
        <f t="shared" si="1100"/>
        <v>540</v>
      </c>
      <c r="E303" s="634">
        <f t="shared" si="1100"/>
        <v>675</v>
      </c>
      <c r="F303" s="634">
        <f t="shared" si="1100"/>
        <v>900</v>
      </c>
      <c r="G303" s="634">
        <f t="shared" si="1100"/>
        <v>405</v>
      </c>
      <c r="H303" s="634">
        <f t="shared" si="1100"/>
        <v>450</v>
      </c>
      <c r="I303" s="634">
        <f t="shared" si="1100"/>
        <v>405</v>
      </c>
      <c r="J303" s="634">
        <f t="shared" si="1100"/>
        <v>990</v>
      </c>
      <c r="K303" s="634" t="str">
        <f t="shared" si="1100"/>
        <v/>
      </c>
      <c r="L303" s="634" t="str">
        <f t="shared" si="1100"/>
        <v/>
      </c>
      <c r="M303" s="634" t="str">
        <f t="shared" si="1100"/>
        <v/>
      </c>
      <c r="N303" s="634" t="str">
        <f t="shared" si="1100"/>
        <v/>
      </c>
      <c r="O303" s="634" t="str">
        <f t="shared" si="1100"/>
        <v/>
      </c>
      <c r="P303" s="634" t="str">
        <f t="shared" si="1100"/>
        <v/>
      </c>
      <c r="Q303" s="634" t="str">
        <f t="shared" si="1100"/>
        <v/>
      </c>
      <c r="R303" s="634" t="str">
        <f t="shared" si="1100"/>
        <v/>
      </c>
      <c r="S303" s="667"/>
      <c r="T303" s="634">
        <f t="shared" ref="T303:AJ303" si="1101">IF(T300="","",T300*T302)</f>
        <v>540</v>
      </c>
      <c r="U303" s="634">
        <f t="shared" si="1101"/>
        <v>450</v>
      </c>
      <c r="V303" s="634">
        <f t="shared" si="1101"/>
        <v>450</v>
      </c>
      <c r="W303" s="634">
        <f t="shared" si="1101"/>
        <v>1350</v>
      </c>
      <c r="X303" s="634">
        <f t="shared" si="1101"/>
        <v>1125</v>
      </c>
      <c r="Y303" s="634">
        <f t="shared" si="1101"/>
        <v>1350</v>
      </c>
      <c r="Z303" s="634">
        <f t="shared" si="1101"/>
        <v>1125</v>
      </c>
      <c r="AA303" s="634">
        <f t="shared" si="1101"/>
        <v>1350</v>
      </c>
      <c r="AB303" s="634">
        <f t="shared" si="1101"/>
        <v>1800</v>
      </c>
      <c r="AC303" s="634" t="str">
        <f t="shared" si="1101"/>
        <v/>
      </c>
      <c r="AD303" s="634" t="str">
        <f t="shared" si="1101"/>
        <v/>
      </c>
      <c r="AE303" s="634" t="str">
        <f t="shared" si="1101"/>
        <v/>
      </c>
      <c r="AF303" s="634" t="str">
        <f t="shared" si="1101"/>
        <v/>
      </c>
      <c r="AG303" s="634" t="str">
        <f t="shared" si="1101"/>
        <v/>
      </c>
      <c r="AH303" s="634" t="str">
        <f t="shared" si="1101"/>
        <v/>
      </c>
      <c r="AI303" s="634" t="str">
        <f t="shared" si="1101"/>
        <v/>
      </c>
      <c r="AJ303" s="634" t="str">
        <f t="shared" si="1101"/>
        <v/>
      </c>
      <c r="AK303" s="667"/>
      <c r="AL303" s="634">
        <f t="shared" ref="AL303:BB303" si="1102">IF(AL300="","",AL300*AL302)</f>
        <v>500</v>
      </c>
      <c r="AM303" s="634">
        <f t="shared" si="1102"/>
        <v>450</v>
      </c>
      <c r="AN303" s="634">
        <f t="shared" si="1102"/>
        <v>1250</v>
      </c>
      <c r="AO303" s="634">
        <f t="shared" si="1102"/>
        <v>900</v>
      </c>
      <c r="AP303" s="634">
        <f t="shared" si="1102"/>
        <v>900</v>
      </c>
      <c r="AQ303" s="634">
        <f t="shared" si="1102"/>
        <v>2250</v>
      </c>
      <c r="AR303" s="634">
        <f t="shared" si="1102"/>
        <v>900</v>
      </c>
      <c r="AS303" s="634">
        <f t="shared" si="1102"/>
        <v>3375</v>
      </c>
      <c r="AT303" s="634">
        <f t="shared" si="1102"/>
        <v>990</v>
      </c>
      <c r="AU303" s="634" t="str">
        <f t="shared" si="1102"/>
        <v/>
      </c>
      <c r="AV303" s="634" t="str">
        <f t="shared" si="1102"/>
        <v/>
      </c>
      <c r="AW303" s="634" t="str">
        <f t="shared" si="1102"/>
        <v/>
      </c>
      <c r="AX303" s="634" t="str">
        <f t="shared" si="1102"/>
        <v/>
      </c>
      <c r="AY303" s="634" t="str">
        <f t="shared" si="1102"/>
        <v/>
      </c>
      <c r="AZ303" s="634" t="str">
        <f t="shared" si="1102"/>
        <v/>
      </c>
      <c r="BA303" s="634" t="str">
        <f t="shared" si="1102"/>
        <v/>
      </c>
      <c r="BB303" s="634" t="str">
        <f t="shared" si="1102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3">IF(BF300="","",BF300*BF302)</f>
        <v>1125</v>
      </c>
      <c r="BG303" s="634">
        <f t="shared" si="1103"/>
        <v>3375</v>
      </c>
      <c r="BH303" s="634">
        <f t="shared" si="1103"/>
        <v>4050</v>
      </c>
      <c r="BI303" s="634">
        <f t="shared" si="1103"/>
        <v>3600</v>
      </c>
      <c r="BJ303" s="634">
        <f t="shared" si="1103"/>
        <v>2700</v>
      </c>
      <c r="BK303" s="634">
        <f t="shared" si="1103"/>
        <v>720</v>
      </c>
      <c r="BL303" s="634">
        <f t="shared" si="1103"/>
        <v>675</v>
      </c>
      <c r="BM303" s="634" t="str">
        <f t="shared" si="1103"/>
        <v/>
      </c>
      <c r="BN303" s="634" t="str">
        <f t="shared" si="1103"/>
        <v/>
      </c>
      <c r="BO303" s="634" t="str">
        <f t="shared" si="1103"/>
        <v/>
      </c>
      <c r="BP303" s="634" t="str">
        <f t="shared" si="1103"/>
        <v/>
      </c>
      <c r="BQ303" s="634" t="str">
        <f t="shared" si="1103"/>
        <v/>
      </c>
      <c r="BR303" s="634" t="str">
        <f t="shared" si="1103"/>
        <v/>
      </c>
      <c r="BS303" s="634" t="str">
        <f t="shared" si="1103"/>
        <v/>
      </c>
      <c r="BT303" s="634" t="str">
        <f t="shared" si="1103"/>
        <v/>
      </c>
      <c r="BU303" s="667"/>
      <c r="BV303" s="634">
        <f>IF(BV300="","",BV300*BV302)</f>
        <v>450</v>
      </c>
      <c r="BW303" s="634">
        <f>IF(BW300="","",BW300*BW302)</f>
        <v>1125</v>
      </c>
      <c r="BX303" s="634">
        <f>IF(BX300="","",BX300*BX302)</f>
        <v>900</v>
      </c>
      <c r="BY303" s="634">
        <f>IF(BY300="","",BY300*BY302)</f>
        <v>2475</v>
      </c>
      <c r="BZ303" s="602">
        <f t="shared" si="1073"/>
        <v>630</v>
      </c>
      <c r="CA303" s="602">
        <f t="shared" si="1074"/>
        <v>1041.4285714285713</v>
      </c>
      <c r="CB303" s="602">
        <f t="shared" si="1075"/>
        <v>1098.5714285714287</v>
      </c>
      <c r="CC303" s="692">
        <f t="shared" si="1076"/>
        <v>2095.7142857142858</v>
      </c>
      <c r="CD303" s="1348" t="str">
        <f t="shared" si="1077"/>
        <v/>
      </c>
      <c r="CE303" s="1349" t="str">
        <f t="shared" si="1077"/>
        <v/>
      </c>
      <c r="CF303" s="1350" t="str">
        <f t="shared" si="1077"/>
        <v/>
      </c>
      <c r="CG303" s="1350" t="str">
        <f t="shared" si="1077"/>
        <v/>
      </c>
      <c r="CH303" s="1350">
        <f t="shared" si="1077"/>
        <v>405</v>
      </c>
      <c r="CI303" s="1350">
        <f t="shared" si="1077"/>
        <v>405</v>
      </c>
      <c r="CJ303" s="1350">
        <f t="shared" si="1077"/>
        <v>450</v>
      </c>
      <c r="CK303" s="1351">
        <f t="shared" si="1077"/>
        <v>540</v>
      </c>
      <c r="CL303" s="1351">
        <f t="shared" si="1077"/>
        <v>540</v>
      </c>
      <c r="CM303" s="1351">
        <f t="shared" si="1077"/>
        <v>675</v>
      </c>
      <c r="CN303" s="1350">
        <f t="shared" si="1077"/>
        <v>900</v>
      </c>
      <c r="CO303" s="1350">
        <f t="shared" si="1077"/>
        <v>900</v>
      </c>
      <c r="CP303" s="1350">
        <f t="shared" si="1077"/>
        <v>990</v>
      </c>
      <c r="CQ303" s="1350" t="str">
        <f t="shared" si="1077"/>
        <v/>
      </c>
      <c r="CR303" s="1350" t="str">
        <f t="shared" si="1077"/>
        <v/>
      </c>
      <c r="CS303" s="1349" t="str">
        <f t="shared" si="1077"/>
        <v/>
      </c>
      <c r="CT303" s="1352" t="str">
        <f t="shared" si="1078"/>
        <v/>
      </c>
      <c r="CU303" s="553" t="str">
        <f t="shared" si="1079"/>
        <v/>
      </c>
      <c r="CV303" s="554" t="str">
        <f t="shared" si="1080"/>
        <v/>
      </c>
      <c r="CW303" s="555" t="str">
        <f t="shared" si="1081"/>
        <v/>
      </c>
      <c r="CX303" s="555" t="str">
        <f t="shared" si="1082"/>
        <v/>
      </c>
      <c r="CY303" s="555">
        <f t="shared" si="1083"/>
        <v>450</v>
      </c>
      <c r="CZ303" s="555">
        <f t="shared" si="1084"/>
        <v>450</v>
      </c>
      <c r="DA303" s="555">
        <f t="shared" si="1085"/>
        <v>540</v>
      </c>
      <c r="DB303" s="556">
        <f t="shared" si="1086"/>
        <v>1125</v>
      </c>
      <c r="DC303" s="556">
        <f t="shared" si="1087"/>
        <v>1125</v>
      </c>
      <c r="DD303" s="556">
        <f t="shared" si="1088"/>
        <v>1350</v>
      </c>
      <c r="DE303" s="555">
        <f t="shared" si="1089"/>
        <v>1350</v>
      </c>
      <c r="DF303" s="555">
        <f t="shared" si="1090"/>
        <v>1350</v>
      </c>
      <c r="DG303" s="555">
        <f t="shared" si="1091"/>
        <v>1800</v>
      </c>
      <c r="DH303" s="555" t="str">
        <f t="shared" si="1092"/>
        <v/>
      </c>
      <c r="DI303" s="555" t="str">
        <f t="shared" si="1093"/>
        <v/>
      </c>
      <c r="DJ303" s="554" t="str">
        <f t="shared" si="1094"/>
        <v/>
      </c>
      <c r="DK303" s="553" t="str">
        <f t="shared" si="1095"/>
        <v/>
      </c>
      <c r="DL303" s="658">
        <f t="shared" si="1096"/>
        <v>9</v>
      </c>
      <c r="DM303" s="106">
        <f t="shared" si="1097"/>
        <v>9</v>
      </c>
      <c r="DN303" s="106">
        <f t="shared" si="1098"/>
        <v>9</v>
      </c>
      <c r="DO303" s="106">
        <f t="shared" si="1099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4">1530*$K$1</f>
        <v>1530</v>
      </c>
      <c r="C304" s="706">
        <f t="shared" si="1104"/>
        <v>1530</v>
      </c>
      <c r="D304" s="706">
        <f t="shared" si="1104"/>
        <v>1530</v>
      </c>
      <c r="E304" s="706">
        <f t="shared" si="1104"/>
        <v>1530</v>
      </c>
      <c r="F304" s="706">
        <f t="shared" si="1104"/>
        <v>1530</v>
      </c>
      <c r="G304" s="706">
        <f t="shared" si="1104"/>
        <v>1530</v>
      </c>
      <c r="H304" s="706">
        <f t="shared" si="1104"/>
        <v>1530</v>
      </c>
      <c r="I304" s="706">
        <f t="shared" si="1104"/>
        <v>1530</v>
      </c>
      <c r="J304" s="706">
        <f t="shared" si="1104"/>
        <v>1530</v>
      </c>
      <c r="K304" s="706">
        <f t="shared" si="1104"/>
        <v>1530</v>
      </c>
      <c r="L304" s="706">
        <f t="shared" si="1104"/>
        <v>1530</v>
      </c>
      <c r="M304" s="706">
        <f t="shared" si="1104"/>
        <v>1530</v>
      </c>
      <c r="N304" s="706">
        <f t="shared" si="1104"/>
        <v>1530</v>
      </c>
      <c r="O304" s="706">
        <f t="shared" si="1104"/>
        <v>1530</v>
      </c>
      <c r="P304" s="706">
        <f t="shared" si="1104"/>
        <v>1530</v>
      </c>
      <c r="Q304" s="706">
        <f t="shared" si="1104"/>
        <v>1530</v>
      </c>
      <c r="R304" s="706">
        <f t="shared" si="1104"/>
        <v>1530</v>
      </c>
      <c r="S304" s="714"/>
      <c r="T304" s="706">
        <f t="shared" ref="T304:BY304" si="1105">1530*$K$1</f>
        <v>1530</v>
      </c>
      <c r="U304" s="706">
        <f t="shared" si="1105"/>
        <v>1530</v>
      </c>
      <c r="V304" s="706">
        <f t="shared" si="1105"/>
        <v>1530</v>
      </c>
      <c r="W304" s="706">
        <f t="shared" si="1105"/>
        <v>1530</v>
      </c>
      <c r="X304" s="706">
        <f t="shared" si="1105"/>
        <v>1530</v>
      </c>
      <c r="Y304" s="706">
        <f t="shared" si="1105"/>
        <v>1530</v>
      </c>
      <c r="Z304" s="706">
        <f t="shared" si="1105"/>
        <v>1530</v>
      </c>
      <c r="AA304" s="706">
        <f t="shared" si="1105"/>
        <v>1530</v>
      </c>
      <c r="AB304" s="706">
        <f t="shared" si="1105"/>
        <v>1530</v>
      </c>
      <c r="AC304" s="706">
        <f t="shared" si="1105"/>
        <v>1530</v>
      </c>
      <c r="AD304" s="706">
        <f t="shared" si="1105"/>
        <v>1530</v>
      </c>
      <c r="AE304" s="706">
        <f t="shared" si="1105"/>
        <v>1530</v>
      </c>
      <c r="AF304" s="706">
        <f t="shared" si="1105"/>
        <v>1530</v>
      </c>
      <c r="AG304" s="706">
        <f t="shared" si="1105"/>
        <v>1530</v>
      </c>
      <c r="AH304" s="706">
        <f t="shared" si="1105"/>
        <v>1530</v>
      </c>
      <c r="AI304" s="706">
        <f t="shared" si="1105"/>
        <v>1530</v>
      </c>
      <c r="AJ304" s="706">
        <f t="shared" si="1105"/>
        <v>1530</v>
      </c>
      <c r="AK304" s="714"/>
      <c r="AL304" s="706">
        <f t="shared" si="1105"/>
        <v>1530</v>
      </c>
      <c r="AM304" s="706">
        <f t="shared" si="1105"/>
        <v>1530</v>
      </c>
      <c r="AN304" s="706">
        <f t="shared" si="1105"/>
        <v>1530</v>
      </c>
      <c r="AO304" s="706">
        <f t="shared" si="1105"/>
        <v>1530</v>
      </c>
      <c r="AP304" s="706">
        <f t="shared" si="1105"/>
        <v>1530</v>
      </c>
      <c r="AQ304" s="706">
        <f t="shared" si="1105"/>
        <v>1530</v>
      </c>
      <c r="AR304" s="706">
        <f t="shared" si="1105"/>
        <v>1530</v>
      </c>
      <c r="AS304" s="706">
        <f t="shared" si="1105"/>
        <v>1530</v>
      </c>
      <c r="AT304" s="706">
        <f t="shared" si="1105"/>
        <v>1530</v>
      </c>
      <c r="AU304" s="706">
        <f t="shared" si="1105"/>
        <v>1530</v>
      </c>
      <c r="AV304" s="706">
        <f t="shared" si="1105"/>
        <v>1530</v>
      </c>
      <c r="AW304" s="706">
        <f t="shared" si="1105"/>
        <v>1530</v>
      </c>
      <c r="AX304" s="706">
        <f t="shared" si="1105"/>
        <v>1530</v>
      </c>
      <c r="AY304" s="706">
        <f t="shared" si="1105"/>
        <v>1530</v>
      </c>
      <c r="AZ304" s="706">
        <f t="shared" si="1105"/>
        <v>1530</v>
      </c>
      <c r="BA304" s="706">
        <f t="shared" si="1105"/>
        <v>1530</v>
      </c>
      <c r="BB304" s="706">
        <f t="shared" si="1105"/>
        <v>1530</v>
      </c>
      <c r="BC304" s="714"/>
      <c r="BD304" s="706">
        <f t="shared" si="1105"/>
        <v>1530</v>
      </c>
      <c r="BE304" s="706">
        <f t="shared" si="1105"/>
        <v>1530</v>
      </c>
      <c r="BF304" s="706">
        <f t="shared" si="1105"/>
        <v>1530</v>
      </c>
      <c r="BG304" s="706">
        <f t="shared" si="1105"/>
        <v>1530</v>
      </c>
      <c r="BH304" s="706">
        <f t="shared" si="1105"/>
        <v>1530</v>
      </c>
      <c r="BI304" s="706">
        <f t="shared" si="1105"/>
        <v>1530</v>
      </c>
      <c r="BJ304" s="706">
        <f t="shared" si="1105"/>
        <v>1530</v>
      </c>
      <c r="BK304" s="706">
        <f t="shared" si="1105"/>
        <v>1530</v>
      </c>
      <c r="BL304" s="706">
        <f t="shared" si="1105"/>
        <v>1530</v>
      </c>
      <c r="BM304" s="706">
        <f t="shared" si="1105"/>
        <v>1530</v>
      </c>
      <c r="BN304" s="706">
        <f t="shared" si="1105"/>
        <v>1530</v>
      </c>
      <c r="BO304" s="706">
        <f t="shared" si="1105"/>
        <v>1530</v>
      </c>
      <c r="BP304" s="706">
        <f t="shared" si="1105"/>
        <v>1530</v>
      </c>
      <c r="BQ304" s="706">
        <f t="shared" si="1105"/>
        <v>1530</v>
      </c>
      <c r="BR304" s="706">
        <f t="shared" si="1105"/>
        <v>1530</v>
      </c>
      <c r="BS304" s="706">
        <f t="shared" si="1105"/>
        <v>1530</v>
      </c>
      <c r="BT304" s="706">
        <f t="shared" si="1105"/>
        <v>1530</v>
      </c>
      <c r="BU304" s="601"/>
      <c r="BV304" s="706">
        <f t="shared" si="1105"/>
        <v>1530</v>
      </c>
      <c r="BW304" s="706">
        <f t="shared" si="1105"/>
        <v>1530</v>
      </c>
      <c r="BX304" s="706">
        <f t="shared" si="1105"/>
        <v>1530</v>
      </c>
      <c r="BY304" s="706">
        <f t="shared" si="1105"/>
        <v>1530</v>
      </c>
      <c r="BZ304" s="602">
        <f t="shared" si="1073"/>
        <v>1530</v>
      </c>
      <c r="CA304" s="602">
        <f t="shared" si="1074"/>
        <v>1530</v>
      </c>
      <c r="CB304" s="602">
        <f t="shared" si="1075"/>
        <v>1530</v>
      </c>
      <c r="CC304" s="692">
        <f t="shared" si="1076"/>
        <v>1530</v>
      </c>
      <c r="CD304" s="1348">
        <f t="shared" si="1077"/>
        <v>1530</v>
      </c>
      <c r="CE304" s="1349">
        <f t="shared" si="1077"/>
        <v>1530</v>
      </c>
      <c r="CF304" s="1350">
        <f t="shared" si="1077"/>
        <v>1530</v>
      </c>
      <c r="CG304" s="1350">
        <f t="shared" si="1077"/>
        <v>1530</v>
      </c>
      <c r="CH304" s="1350">
        <f t="shared" si="1077"/>
        <v>1530</v>
      </c>
      <c r="CI304" s="1350">
        <f t="shared" si="1077"/>
        <v>1530</v>
      </c>
      <c r="CJ304" s="1350">
        <f t="shared" si="1077"/>
        <v>1530</v>
      </c>
      <c r="CK304" s="1351">
        <f t="shared" si="1077"/>
        <v>1530</v>
      </c>
      <c r="CL304" s="1351">
        <f t="shared" si="1077"/>
        <v>1530</v>
      </c>
      <c r="CM304" s="1351">
        <f t="shared" si="1077"/>
        <v>1530</v>
      </c>
      <c r="CN304" s="1350">
        <f t="shared" si="1077"/>
        <v>1530</v>
      </c>
      <c r="CO304" s="1350">
        <f t="shared" si="1077"/>
        <v>1530</v>
      </c>
      <c r="CP304" s="1350">
        <f t="shared" si="1077"/>
        <v>1530</v>
      </c>
      <c r="CQ304" s="1350">
        <f t="shared" si="1077"/>
        <v>1530</v>
      </c>
      <c r="CR304" s="1350">
        <f t="shared" si="1077"/>
        <v>1530</v>
      </c>
      <c r="CS304" s="1349">
        <f t="shared" si="1077"/>
        <v>1530</v>
      </c>
      <c r="CT304" s="1352">
        <f t="shared" si="1078"/>
        <v>1530</v>
      </c>
      <c r="CU304" s="553">
        <f t="shared" si="1079"/>
        <v>1530</v>
      </c>
      <c r="CV304" s="554">
        <f t="shared" si="1080"/>
        <v>1530</v>
      </c>
      <c r="CW304" s="555">
        <f t="shared" si="1081"/>
        <v>1530</v>
      </c>
      <c r="CX304" s="555">
        <f t="shared" si="1082"/>
        <v>1530</v>
      </c>
      <c r="CY304" s="555">
        <f t="shared" si="1083"/>
        <v>1530</v>
      </c>
      <c r="CZ304" s="555">
        <f t="shared" si="1084"/>
        <v>1530</v>
      </c>
      <c r="DA304" s="555">
        <f t="shared" si="1085"/>
        <v>1530</v>
      </c>
      <c r="DB304" s="556">
        <f t="shared" si="1086"/>
        <v>1530</v>
      </c>
      <c r="DC304" s="556">
        <f t="shared" si="1087"/>
        <v>1530</v>
      </c>
      <c r="DD304" s="556">
        <f t="shared" si="1088"/>
        <v>1530</v>
      </c>
      <c r="DE304" s="555">
        <f t="shared" si="1089"/>
        <v>1530</v>
      </c>
      <c r="DF304" s="555">
        <f t="shared" si="1090"/>
        <v>1530</v>
      </c>
      <c r="DG304" s="555">
        <f t="shared" si="1091"/>
        <v>1530</v>
      </c>
      <c r="DH304" s="555">
        <f t="shared" si="1092"/>
        <v>1530</v>
      </c>
      <c r="DI304" s="555">
        <f t="shared" si="1093"/>
        <v>1530</v>
      </c>
      <c r="DJ304" s="554">
        <f t="shared" si="1094"/>
        <v>1530</v>
      </c>
      <c r="DK304" s="553">
        <f t="shared" si="1095"/>
        <v>1530</v>
      </c>
      <c r="DL304" s="658">
        <f t="shared" si="1096"/>
        <v>17</v>
      </c>
      <c r="DM304" s="106">
        <f t="shared" si="1097"/>
        <v>17</v>
      </c>
      <c r="DN304" s="106">
        <f t="shared" si="1098"/>
        <v>17</v>
      </c>
      <c r="DO304" s="106">
        <f t="shared" si="1099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300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100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120</v>
      </c>
      <c r="U305" s="227">
        <v>200</v>
      </c>
      <c r="V305" s="227">
        <v>50</v>
      </c>
      <c r="W305" s="227">
        <v>900</v>
      </c>
      <c r="X305" s="227">
        <v>300</v>
      </c>
      <c r="Y305" s="227">
        <v>450</v>
      </c>
      <c r="Z305" s="227">
        <v>600</v>
      </c>
      <c r="AA305" s="227">
        <v>500</v>
      </c>
      <c r="AB305" s="227">
        <v>1200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0</v>
      </c>
      <c r="AN305" s="227">
        <v>900</v>
      </c>
      <c r="AO305" s="227">
        <v>450</v>
      </c>
      <c r="AP305" s="227">
        <v>200</v>
      </c>
      <c r="AQ305" s="227">
        <v>1400</v>
      </c>
      <c r="AR305" s="227">
        <v>450</v>
      </c>
      <c r="AS305" s="227">
        <v>3150</v>
      </c>
      <c r="AT305" s="227">
        <v>700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600</v>
      </c>
      <c r="BX305" s="227">
        <v>480</v>
      </c>
      <c r="BY305" s="227">
        <v>2050</v>
      </c>
      <c r="BZ305" s="602">
        <f t="shared" si="1073"/>
        <v>212.85714285714286</v>
      </c>
      <c r="CA305" s="602">
        <f t="shared" si="1074"/>
        <v>438.57142857142856</v>
      </c>
      <c r="CB305" s="602">
        <f t="shared" si="1075"/>
        <v>621.42857142857144</v>
      </c>
      <c r="CC305" s="692">
        <f t="shared" si="1076"/>
        <v>1682.8571428571429</v>
      </c>
      <c r="CD305" s="1348" t="str">
        <f t="shared" si="1077"/>
        <v/>
      </c>
      <c r="CE305" s="1349" t="str">
        <f t="shared" si="1077"/>
        <v/>
      </c>
      <c r="CF305" s="1350" t="str">
        <f t="shared" si="1077"/>
        <v/>
      </c>
      <c r="CG305" s="1350" t="str">
        <f t="shared" si="1077"/>
        <v/>
      </c>
      <c r="CH305" s="1350">
        <f t="shared" si="1077"/>
        <v>0</v>
      </c>
      <c r="CI305" s="1350">
        <f t="shared" si="1077"/>
        <v>90</v>
      </c>
      <c r="CJ305" s="1350">
        <f t="shared" si="1077"/>
        <v>100</v>
      </c>
      <c r="CK305" s="1351">
        <f t="shared" si="1077"/>
        <v>100</v>
      </c>
      <c r="CL305" s="1351">
        <f t="shared" si="1077"/>
        <v>135</v>
      </c>
      <c r="CM305" s="1351">
        <f t="shared" si="1077"/>
        <v>300</v>
      </c>
      <c r="CN305" s="1350">
        <f t="shared" si="1077"/>
        <v>360</v>
      </c>
      <c r="CO305" s="1350">
        <f t="shared" si="1077"/>
        <v>405</v>
      </c>
      <c r="CP305" s="1350">
        <f t="shared" si="1077"/>
        <v>495</v>
      </c>
      <c r="CQ305" s="1350" t="str">
        <f t="shared" si="1077"/>
        <v/>
      </c>
      <c r="CR305" s="1350" t="str">
        <f t="shared" si="1077"/>
        <v/>
      </c>
      <c r="CS305" s="1349" t="str">
        <f t="shared" si="1077"/>
        <v/>
      </c>
      <c r="CT305" s="1352" t="str">
        <f t="shared" si="1078"/>
        <v/>
      </c>
      <c r="CU305" s="553" t="str">
        <f t="shared" si="1079"/>
        <v/>
      </c>
      <c r="CV305" s="554" t="str">
        <f t="shared" si="1080"/>
        <v/>
      </c>
      <c r="CW305" s="555" t="str">
        <f t="shared" si="1081"/>
        <v/>
      </c>
      <c r="CX305" s="555" t="str">
        <f t="shared" si="1082"/>
        <v/>
      </c>
      <c r="CY305" s="555">
        <f t="shared" si="1083"/>
        <v>50</v>
      </c>
      <c r="CZ305" s="555">
        <f t="shared" si="1084"/>
        <v>120</v>
      </c>
      <c r="DA305" s="555">
        <f t="shared" si="1085"/>
        <v>200</v>
      </c>
      <c r="DB305" s="556">
        <f t="shared" si="1086"/>
        <v>300</v>
      </c>
      <c r="DC305" s="556">
        <f t="shared" si="1087"/>
        <v>450</v>
      </c>
      <c r="DD305" s="556">
        <f t="shared" si="1088"/>
        <v>500</v>
      </c>
      <c r="DE305" s="555">
        <f t="shared" si="1089"/>
        <v>600</v>
      </c>
      <c r="DF305" s="555">
        <f t="shared" si="1090"/>
        <v>900</v>
      </c>
      <c r="DG305" s="555">
        <f t="shared" si="1091"/>
        <v>1200</v>
      </c>
      <c r="DH305" s="555" t="str">
        <f t="shared" si="1092"/>
        <v/>
      </c>
      <c r="DI305" s="555" t="str">
        <f t="shared" si="1093"/>
        <v/>
      </c>
      <c r="DJ305" s="554" t="str">
        <f t="shared" si="1094"/>
        <v/>
      </c>
      <c r="DK305" s="553" t="str">
        <f t="shared" si="1095"/>
        <v/>
      </c>
      <c r="DL305" s="658">
        <f t="shared" si="1096"/>
        <v>9</v>
      </c>
      <c r="DM305" s="106">
        <f t="shared" si="1097"/>
        <v>9</v>
      </c>
      <c r="DN305" s="106">
        <f t="shared" si="1098"/>
        <v>9</v>
      </c>
      <c r="DO305" s="106">
        <f t="shared" si="1099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</v>
      </c>
      <c r="AN306" s="277">
        <v>1</v>
      </c>
      <c r="AO306" s="277">
        <v>1</v>
      </c>
      <c r="AP306" s="277">
        <v>1</v>
      </c>
      <c r="AQ306" s="277">
        <v>1</v>
      </c>
      <c r="AR306" s="277">
        <v>1</v>
      </c>
      <c r="AS306" s="277">
        <v>1</v>
      </c>
      <c r="AT306" s="277">
        <v>1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073"/>
        <v>1.1427142857142856</v>
      </c>
      <c r="CA306" s="602">
        <f t="shared" si="1074"/>
        <v>1.2224442857142857</v>
      </c>
      <c r="CB306" s="602">
        <f t="shared" si="1075"/>
        <v>1</v>
      </c>
      <c r="CC306" s="692">
        <f t="shared" si="1076"/>
        <v>1.3013857142857141</v>
      </c>
      <c r="CD306" s="1348" t="str">
        <f t="shared" si="1077"/>
        <v/>
      </c>
      <c r="CE306" s="1349" t="str">
        <f t="shared" si="1077"/>
        <v/>
      </c>
      <c r="CF306" s="1350" t="str">
        <f t="shared" si="1077"/>
        <v/>
      </c>
      <c r="CG306" s="1350" t="str">
        <f t="shared" si="1077"/>
        <v/>
      </c>
      <c r="CH306" s="1350">
        <f t="shared" si="1077"/>
        <v>0</v>
      </c>
      <c r="CI306" s="1350">
        <f t="shared" si="1077"/>
        <v>1</v>
      </c>
      <c r="CJ306" s="1350">
        <f t="shared" si="1077"/>
        <v>1</v>
      </c>
      <c r="CK306" s="1351">
        <f t="shared" si="1077"/>
        <v>1.111</v>
      </c>
      <c r="CL306" s="1351">
        <f t="shared" si="1077"/>
        <v>1.111</v>
      </c>
      <c r="CM306" s="1351">
        <f t="shared" si="1077"/>
        <v>1.111</v>
      </c>
      <c r="CN306" s="1350">
        <f t="shared" si="1077"/>
        <v>1.333</v>
      </c>
      <c r="CO306" s="1350">
        <f t="shared" si="1077"/>
        <v>1.333</v>
      </c>
      <c r="CP306" s="1350">
        <f t="shared" si="1077"/>
        <v>1.4444399999999999</v>
      </c>
      <c r="CQ306" s="1350" t="str">
        <f t="shared" si="1077"/>
        <v/>
      </c>
      <c r="CR306" s="1350" t="str">
        <f t="shared" si="1077"/>
        <v/>
      </c>
      <c r="CS306" s="1349" t="str">
        <f t="shared" si="1077"/>
        <v/>
      </c>
      <c r="CT306" s="1352" t="str">
        <f t="shared" si="1078"/>
        <v/>
      </c>
      <c r="CU306" s="553" t="str">
        <f t="shared" si="1079"/>
        <v/>
      </c>
      <c r="CV306" s="554" t="str">
        <f t="shared" si="1080"/>
        <v/>
      </c>
      <c r="CW306" s="555" t="str">
        <f t="shared" si="1081"/>
        <v/>
      </c>
      <c r="CX306" s="555" t="str">
        <f t="shared" si="1082"/>
        <v/>
      </c>
      <c r="CY306" s="555">
        <f t="shared" si="1083"/>
        <v>1.1100000000000001</v>
      </c>
      <c r="CZ306" s="555">
        <f t="shared" si="1084"/>
        <v>1.1100000000000001</v>
      </c>
      <c r="DA306" s="555">
        <f t="shared" si="1085"/>
        <v>1.111</v>
      </c>
      <c r="DB306" s="556">
        <f t="shared" si="1086"/>
        <v>1.111</v>
      </c>
      <c r="DC306" s="556">
        <f t="shared" si="1087"/>
        <v>1.111</v>
      </c>
      <c r="DD306" s="556">
        <f t="shared" si="1088"/>
        <v>1.11111</v>
      </c>
      <c r="DE306" s="555">
        <f t="shared" si="1089"/>
        <v>1.333</v>
      </c>
      <c r="DF306" s="555">
        <f t="shared" si="1090"/>
        <v>1.67</v>
      </c>
      <c r="DG306" s="555">
        <f t="shared" si="1091"/>
        <v>1.67</v>
      </c>
      <c r="DH306" s="555" t="str">
        <f t="shared" si="1092"/>
        <v/>
      </c>
      <c r="DI306" s="555" t="str">
        <f t="shared" si="1093"/>
        <v/>
      </c>
      <c r="DJ306" s="554" t="str">
        <f t="shared" si="1094"/>
        <v/>
      </c>
      <c r="DK306" s="553" t="str">
        <f t="shared" si="1095"/>
        <v/>
      </c>
      <c r="DL306" s="658">
        <f t="shared" si="1096"/>
        <v>9</v>
      </c>
      <c r="DM306" s="106">
        <f t="shared" si="1097"/>
        <v>9</v>
      </c>
      <c r="DN306" s="106">
        <f t="shared" si="1098"/>
        <v>9</v>
      </c>
      <c r="DO306" s="106">
        <f t="shared" si="1099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6">IF(B305="","",B305*B306)</f>
        <v>300</v>
      </c>
      <c r="C307" s="634">
        <f t="shared" si="1106"/>
        <v>99.99</v>
      </c>
      <c r="D307" s="634">
        <f t="shared" si="1106"/>
        <v>0</v>
      </c>
      <c r="E307" s="634">
        <f t="shared" si="1106"/>
        <v>449.95499999999998</v>
      </c>
      <c r="F307" s="634">
        <f t="shared" si="1106"/>
        <v>399.96</v>
      </c>
      <c r="G307" s="634">
        <f t="shared" si="1106"/>
        <v>144.44399999999999</v>
      </c>
      <c r="H307" s="634">
        <f t="shared" si="1106"/>
        <v>100</v>
      </c>
      <c r="I307" s="634">
        <f t="shared" si="1106"/>
        <v>179.95499999999998</v>
      </c>
      <c r="J307" s="634">
        <f t="shared" si="1106"/>
        <v>659.83500000000004</v>
      </c>
      <c r="K307" s="634" t="str">
        <f t="shared" si="1106"/>
        <v/>
      </c>
      <c r="L307" s="634" t="str">
        <f t="shared" si="1106"/>
        <v/>
      </c>
      <c r="M307" s="634" t="str">
        <f t="shared" si="1106"/>
        <v/>
      </c>
      <c r="N307" s="634" t="str">
        <f t="shared" si="1106"/>
        <v/>
      </c>
      <c r="O307" s="634" t="str">
        <f t="shared" si="1106"/>
        <v/>
      </c>
      <c r="P307" s="634" t="str">
        <f t="shared" si="1106"/>
        <v/>
      </c>
      <c r="Q307" s="634" t="str">
        <f t="shared" si="1106"/>
        <v/>
      </c>
      <c r="R307" s="634" t="str">
        <f t="shared" si="1106"/>
        <v/>
      </c>
      <c r="S307" s="667"/>
      <c r="T307" s="634">
        <f t="shared" ref="T307:AJ307" si="1107">IF(T305="","",T305*T306)</f>
        <v>200.39999999999998</v>
      </c>
      <c r="U307" s="634">
        <f t="shared" si="1107"/>
        <v>334</v>
      </c>
      <c r="V307" s="634">
        <f t="shared" si="1107"/>
        <v>55.500000000000007</v>
      </c>
      <c r="W307" s="634">
        <f t="shared" si="1107"/>
        <v>999.9</v>
      </c>
      <c r="X307" s="634">
        <f t="shared" si="1107"/>
        <v>333.3</v>
      </c>
      <c r="Y307" s="634">
        <f t="shared" si="1107"/>
        <v>499.99950000000001</v>
      </c>
      <c r="Z307" s="634">
        <f t="shared" si="1107"/>
        <v>666.6</v>
      </c>
      <c r="AA307" s="634">
        <f t="shared" si="1107"/>
        <v>666.5</v>
      </c>
      <c r="AB307" s="634">
        <f t="shared" si="1107"/>
        <v>1332.0000000000002</v>
      </c>
      <c r="AC307" s="634" t="str">
        <f t="shared" si="1107"/>
        <v/>
      </c>
      <c r="AD307" s="634" t="str">
        <f t="shared" si="1107"/>
        <v/>
      </c>
      <c r="AE307" s="634" t="str">
        <f t="shared" si="1107"/>
        <v/>
      </c>
      <c r="AF307" s="634" t="str">
        <f t="shared" si="1107"/>
        <v/>
      </c>
      <c r="AG307" s="634" t="str">
        <f t="shared" si="1107"/>
        <v/>
      </c>
      <c r="AH307" s="634" t="str">
        <f t="shared" si="1107"/>
        <v/>
      </c>
      <c r="AI307" s="634" t="str">
        <f t="shared" si="1107"/>
        <v/>
      </c>
      <c r="AJ307" s="634" t="str">
        <f t="shared" si="1107"/>
        <v/>
      </c>
      <c r="AK307" s="667"/>
      <c r="AL307" s="634">
        <f t="shared" ref="AL307:BB307" si="1108">IF(AL305="","",AL305*AL306)</f>
        <v>250</v>
      </c>
      <c r="AM307" s="634">
        <f t="shared" si="1108"/>
        <v>0</v>
      </c>
      <c r="AN307" s="634">
        <f t="shared" si="1108"/>
        <v>900</v>
      </c>
      <c r="AO307" s="634">
        <f t="shared" si="1108"/>
        <v>450</v>
      </c>
      <c r="AP307" s="634">
        <f t="shared" si="1108"/>
        <v>200</v>
      </c>
      <c r="AQ307" s="634">
        <f t="shared" si="1108"/>
        <v>1400</v>
      </c>
      <c r="AR307" s="634">
        <f t="shared" si="1108"/>
        <v>450</v>
      </c>
      <c r="AS307" s="634">
        <f t="shared" si="1108"/>
        <v>3150</v>
      </c>
      <c r="AT307" s="634">
        <f t="shared" si="1108"/>
        <v>700</v>
      </c>
      <c r="AU307" s="634" t="str">
        <f t="shared" si="1108"/>
        <v/>
      </c>
      <c r="AV307" s="634" t="str">
        <f t="shared" si="1108"/>
        <v/>
      </c>
      <c r="AW307" s="634" t="str">
        <f t="shared" si="1108"/>
        <v/>
      </c>
      <c r="AX307" s="634" t="str">
        <f t="shared" si="1108"/>
        <v/>
      </c>
      <c r="AY307" s="634" t="str">
        <f t="shared" si="1108"/>
        <v/>
      </c>
      <c r="AZ307" s="634" t="str">
        <f t="shared" si="1108"/>
        <v/>
      </c>
      <c r="BA307" s="634" t="str">
        <f t="shared" si="1108"/>
        <v/>
      </c>
      <c r="BB307" s="634" t="str">
        <f t="shared" si="1108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9">IF(BF305="","",BF305*BF306)</f>
        <v>1199.7</v>
      </c>
      <c r="BG307" s="634">
        <f t="shared" si="1109"/>
        <v>3599.1</v>
      </c>
      <c r="BH307" s="634">
        <f t="shared" si="1109"/>
        <v>3499.65</v>
      </c>
      <c r="BI307" s="634">
        <f t="shared" si="1109"/>
        <v>3499.9650000000001</v>
      </c>
      <c r="BJ307" s="634">
        <f t="shared" si="1109"/>
        <v>2999.9249999999997</v>
      </c>
      <c r="BK307" s="634">
        <f t="shared" si="1109"/>
        <v>839.79</v>
      </c>
      <c r="BL307" s="634">
        <f t="shared" si="1109"/>
        <v>466.55</v>
      </c>
      <c r="BM307" s="634" t="str">
        <f t="shared" si="1109"/>
        <v/>
      </c>
      <c r="BN307" s="634" t="str">
        <f t="shared" si="1109"/>
        <v/>
      </c>
      <c r="BO307" s="634" t="str">
        <f t="shared" si="1109"/>
        <v/>
      </c>
      <c r="BP307" s="634" t="str">
        <f t="shared" si="1109"/>
        <v/>
      </c>
      <c r="BQ307" s="634" t="str">
        <f t="shared" si="1109"/>
        <v/>
      </c>
      <c r="BR307" s="634" t="str">
        <f t="shared" si="1109"/>
        <v/>
      </c>
      <c r="BS307" s="634" t="str">
        <f t="shared" si="1109"/>
        <v/>
      </c>
      <c r="BT307" s="634" t="str">
        <f t="shared" si="1109"/>
        <v/>
      </c>
      <c r="BU307" s="667"/>
      <c r="BV307" s="634">
        <f>IF(BV305="","",BV305*BV306)</f>
        <v>225</v>
      </c>
      <c r="BW307" s="634">
        <f>IF(BW305="","",BW305*BW306)</f>
        <v>600</v>
      </c>
      <c r="BX307" s="634">
        <f>IF(BX305="","",BX305*BX306)</f>
        <v>480</v>
      </c>
      <c r="BY307" s="634">
        <f>IF(BY305="","",BY305*BY306)</f>
        <v>2050</v>
      </c>
      <c r="BZ307" s="602">
        <f t="shared" si="1073"/>
        <v>239.18628571428573</v>
      </c>
      <c r="CA307" s="602">
        <f t="shared" si="1074"/>
        <v>528.67135714285712</v>
      </c>
      <c r="CB307" s="602">
        <f t="shared" si="1075"/>
        <v>621.42857142857144</v>
      </c>
      <c r="CC307" s="692">
        <f t="shared" si="1076"/>
        <v>2129.3784285714287</v>
      </c>
      <c r="CD307" s="1348" t="str">
        <f t="shared" si="1077"/>
        <v/>
      </c>
      <c r="CE307" s="1349" t="str">
        <f t="shared" si="1077"/>
        <v/>
      </c>
      <c r="CF307" s="1350" t="str">
        <f t="shared" si="1077"/>
        <v/>
      </c>
      <c r="CG307" s="1350" t="str">
        <f t="shared" si="1077"/>
        <v/>
      </c>
      <c r="CH307" s="1350">
        <f t="shared" si="1077"/>
        <v>0</v>
      </c>
      <c r="CI307" s="1350">
        <f t="shared" si="1077"/>
        <v>99.99</v>
      </c>
      <c r="CJ307" s="1350">
        <f t="shared" si="1077"/>
        <v>100</v>
      </c>
      <c r="CK307" s="1351">
        <f t="shared" si="1077"/>
        <v>144.44399999999999</v>
      </c>
      <c r="CL307" s="1351">
        <f t="shared" si="1077"/>
        <v>179.95499999999998</v>
      </c>
      <c r="CM307" s="1351">
        <f t="shared" si="1077"/>
        <v>300</v>
      </c>
      <c r="CN307" s="1350">
        <f t="shared" si="1077"/>
        <v>399.96</v>
      </c>
      <c r="CO307" s="1350">
        <f t="shared" si="1077"/>
        <v>449.95499999999998</v>
      </c>
      <c r="CP307" s="1350">
        <f t="shared" si="1077"/>
        <v>659.83500000000004</v>
      </c>
      <c r="CQ307" s="1350" t="str">
        <f t="shared" si="1077"/>
        <v/>
      </c>
      <c r="CR307" s="1350" t="str">
        <f t="shared" si="1077"/>
        <v/>
      </c>
      <c r="CS307" s="1349" t="str">
        <f t="shared" si="1077"/>
        <v/>
      </c>
      <c r="CT307" s="1352" t="str">
        <f t="shared" si="1078"/>
        <v/>
      </c>
      <c r="CU307" s="553" t="str">
        <f t="shared" si="1079"/>
        <v/>
      </c>
      <c r="CV307" s="554" t="str">
        <f t="shared" si="1080"/>
        <v/>
      </c>
      <c r="CW307" s="555" t="str">
        <f t="shared" si="1081"/>
        <v/>
      </c>
      <c r="CX307" s="555" t="str">
        <f t="shared" si="1082"/>
        <v/>
      </c>
      <c r="CY307" s="555">
        <f t="shared" si="1083"/>
        <v>55.500000000000007</v>
      </c>
      <c r="CZ307" s="555">
        <f t="shared" si="1084"/>
        <v>200.39999999999998</v>
      </c>
      <c r="DA307" s="555">
        <f t="shared" si="1085"/>
        <v>333.3</v>
      </c>
      <c r="DB307" s="556">
        <f t="shared" si="1086"/>
        <v>334</v>
      </c>
      <c r="DC307" s="556">
        <f t="shared" si="1087"/>
        <v>499.99950000000001</v>
      </c>
      <c r="DD307" s="556">
        <f t="shared" si="1088"/>
        <v>666.5</v>
      </c>
      <c r="DE307" s="555">
        <f t="shared" si="1089"/>
        <v>666.6</v>
      </c>
      <c r="DF307" s="555">
        <f t="shared" si="1090"/>
        <v>999.9</v>
      </c>
      <c r="DG307" s="555">
        <f t="shared" si="1091"/>
        <v>1332.0000000000002</v>
      </c>
      <c r="DH307" s="555" t="str">
        <f t="shared" si="1092"/>
        <v/>
      </c>
      <c r="DI307" s="555" t="str">
        <f t="shared" si="1093"/>
        <v/>
      </c>
      <c r="DJ307" s="554" t="str">
        <f t="shared" si="1094"/>
        <v/>
      </c>
      <c r="DK307" s="553" t="str">
        <f t="shared" si="1095"/>
        <v/>
      </c>
      <c r="DL307" s="658">
        <f t="shared" si="1096"/>
        <v>9</v>
      </c>
      <c r="DM307" s="106">
        <f t="shared" si="1097"/>
        <v>9</v>
      </c>
      <c r="DN307" s="106">
        <f t="shared" si="1098"/>
        <v>9</v>
      </c>
      <c r="DO307" s="106">
        <f t="shared" si="1099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>
        <v>0</v>
      </c>
      <c r="BX308" s="277">
        <v>0</v>
      </c>
      <c r="BY308" s="277">
        <v>0</v>
      </c>
      <c r="BZ308" s="602">
        <f t="shared" si="1073"/>
        <v>33.571428571428569</v>
      </c>
      <c r="CA308" s="602">
        <f t="shared" si="1074"/>
        <v>0</v>
      </c>
      <c r="CB308" s="602">
        <f t="shared" si="1075"/>
        <v>0</v>
      </c>
      <c r="CC308" s="692">
        <f t="shared" si="1076"/>
        <v>20</v>
      </c>
      <c r="CD308" s="1348" t="str">
        <f t="shared" si="1077"/>
        <v/>
      </c>
      <c r="CE308" s="1349" t="str">
        <f t="shared" si="1077"/>
        <v/>
      </c>
      <c r="CF308" s="1350" t="str">
        <f t="shared" si="1077"/>
        <v/>
      </c>
      <c r="CG308" s="1350" t="str">
        <f t="shared" si="1077"/>
        <v/>
      </c>
      <c r="CH308" s="1350">
        <f t="shared" si="1077"/>
        <v>0</v>
      </c>
      <c r="CI308" s="1350">
        <f t="shared" si="1077"/>
        <v>0</v>
      </c>
      <c r="CJ308" s="1350">
        <f t="shared" si="1077"/>
        <v>0</v>
      </c>
      <c r="CK308" s="1351">
        <f t="shared" si="1077"/>
        <v>0</v>
      </c>
      <c r="CL308" s="1351">
        <f t="shared" si="1077"/>
        <v>0</v>
      </c>
      <c r="CM308" s="1351">
        <f t="shared" si="1077"/>
        <v>0</v>
      </c>
      <c r="CN308" s="1350">
        <f t="shared" si="1077"/>
        <v>100</v>
      </c>
      <c r="CO308" s="1350">
        <f t="shared" si="1077"/>
        <v>135</v>
      </c>
      <c r="CP308" s="1350">
        <f t="shared" si="1077"/>
        <v>250</v>
      </c>
      <c r="CQ308" s="1350" t="str">
        <f t="shared" si="1077"/>
        <v/>
      </c>
      <c r="CR308" s="1350" t="str">
        <f t="shared" si="1077"/>
        <v/>
      </c>
      <c r="CS308" s="1349" t="str">
        <f t="shared" si="1077"/>
        <v/>
      </c>
      <c r="CT308" s="1352" t="str">
        <f t="shared" si="1078"/>
        <v/>
      </c>
      <c r="CU308" s="553" t="str">
        <f t="shared" si="1079"/>
        <v/>
      </c>
      <c r="CV308" s="554" t="str">
        <f t="shared" si="1080"/>
        <v/>
      </c>
      <c r="CW308" s="555" t="str">
        <f t="shared" si="1081"/>
        <v/>
      </c>
      <c r="CX308" s="555" t="str">
        <f t="shared" si="1082"/>
        <v/>
      </c>
      <c r="CY308" s="555" t="str">
        <f t="shared" si="1083"/>
        <v/>
      </c>
      <c r="CZ308" s="555">
        <f t="shared" si="1084"/>
        <v>0</v>
      </c>
      <c r="DA308" s="555">
        <f t="shared" si="1085"/>
        <v>0</v>
      </c>
      <c r="DB308" s="556">
        <f t="shared" si="1086"/>
        <v>0</v>
      </c>
      <c r="DC308" s="556">
        <f t="shared" si="1087"/>
        <v>0</v>
      </c>
      <c r="DD308" s="556">
        <f t="shared" si="1088"/>
        <v>0</v>
      </c>
      <c r="DE308" s="555">
        <f t="shared" si="1089"/>
        <v>0</v>
      </c>
      <c r="DF308" s="555">
        <f t="shared" si="1090"/>
        <v>0</v>
      </c>
      <c r="DG308" s="555">
        <f t="shared" si="1091"/>
        <v>0</v>
      </c>
      <c r="DH308" s="555" t="str">
        <f t="shared" si="1092"/>
        <v/>
      </c>
      <c r="DI308" s="555" t="str">
        <f t="shared" si="1093"/>
        <v/>
      </c>
      <c r="DJ308" s="554" t="str">
        <f t="shared" si="1094"/>
        <v/>
      </c>
      <c r="DK308" s="553" t="str">
        <f t="shared" si="1095"/>
        <v/>
      </c>
      <c r="DL308" s="658">
        <f t="shared" si="1096"/>
        <v>9</v>
      </c>
      <c r="DM308" s="106">
        <f t="shared" si="1097"/>
        <v>8</v>
      </c>
      <c r="DN308" s="106">
        <f t="shared" si="1098"/>
        <v>9</v>
      </c>
      <c r="DO308" s="106">
        <f t="shared" si="1099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10">IF(B303="","",(B303-B305-B308)*B304/B$46/365/$G$1)</f>
        <v>5.8219178082191785E-2</v>
      </c>
      <c r="C309" s="637">
        <f t="shared" si="1110"/>
        <v>0.22455968688845401</v>
      </c>
      <c r="D309" s="637">
        <f t="shared" si="1110"/>
        <v>0.21557729941291584</v>
      </c>
      <c r="E309" s="637">
        <f t="shared" si="1110"/>
        <v>0.11311154598825833</v>
      </c>
      <c r="F309" s="637">
        <f t="shared" si="1110"/>
        <v>0.21557729941291584</v>
      </c>
      <c r="G309" s="637">
        <f t="shared" si="1110"/>
        <v>0.15220156555772996</v>
      </c>
      <c r="H309" s="637">
        <f t="shared" si="1110"/>
        <v>0.17465753424657535</v>
      </c>
      <c r="I309" s="637">
        <f t="shared" si="1110"/>
        <v>0.10778864970645792</v>
      </c>
      <c r="J309" s="637">
        <f t="shared" si="1110"/>
        <v>0.23953033268101762</v>
      </c>
      <c r="K309" s="637" t="str">
        <f t="shared" si="1110"/>
        <v/>
      </c>
      <c r="L309" s="637" t="str">
        <f t="shared" si="1110"/>
        <v/>
      </c>
      <c r="M309" s="637" t="str">
        <f t="shared" si="1110"/>
        <v/>
      </c>
      <c r="N309" s="637" t="str">
        <f t="shared" si="1110"/>
        <v/>
      </c>
      <c r="O309" s="637" t="str">
        <f t="shared" si="1110"/>
        <v/>
      </c>
      <c r="P309" s="637" t="str">
        <f t="shared" si="1110"/>
        <v/>
      </c>
      <c r="Q309" s="637" t="str">
        <f t="shared" si="1110"/>
        <v/>
      </c>
      <c r="R309" s="637" t="str">
        <f t="shared" si="1110"/>
        <v/>
      </c>
      <c r="S309" s="657"/>
      <c r="T309" s="637">
        <f t="shared" ref="T309:AJ309" si="1111">IF(T303="","",(T303-T305-T308)*T304/T$46/365/$G$1)</f>
        <v>0.16767123287671232</v>
      </c>
      <c r="U309" s="637">
        <f t="shared" si="1111"/>
        <v>4.9902152641878673E-2</v>
      </c>
      <c r="V309" s="637">
        <f t="shared" si="1111"/>
        <v>0.13307240704500981</v>
      </c>
      <c r="W309" s="637">
        <f t="shared" si="1111"/>
        <v>0.22455968688845401</v>
      </c>
      <c r="X309" s="637">
        <f t="shared" si="1111"/>
        <v>0.20584637964774952</v>
      </c>
      <c r="Y309" s="637">
        <f t="shared" si="1111"/>
        <v>0.22455968688845401</v>
      </c>
      <c r="Z309" s="637">
        <f t="shared" si="1111"/>
        <v>0.149706457925636</v>
      </c>
      <c r="AA309" s="637">
        <f t="shared" si="1111"/>
        <v>0.24238188426055354</v>
      </c>
      <c r="AB309" s="637">
        <f t="shared" si="1111"/>
        <v>0.19960861056751469</v>
      </c>
      <c r="AC309" s="637" t="str">
        <f t="shared" si="1111"/>
        <v/>
      </c>
      <c r="AD309" s="637" t="str">
        <f t="shared" si="1111"/>
        <v/>
      </c>
      <c r="AE309" s="637" t="str">
        <f t="shared" si="1111"/>
        <v/>
      </c>
      <c r="AF309" s="637" t="str">
        <f t="shared" si="1111"/>
        <v/>
      </c>
      <c r="AG309" s="637" t="str">
        <f t="shared" si="1111"/>
        <v/>
      </c>
      <c r="AH309" s="637" t="str">
        <f t="shared" si="1111"/>
        <v/>
      </c>
      <c r="AI309" s="637" t="str">
        <f t="shared" si="1111"/>
        <v/>
      </c>
      <c r="AJ309" s="637" t="str">
        <f t="shared" si="1111"/>
        <v/>
      </c>
      <c r="AK309" s="657"/>
      <c r="AL309" s="637">
        <f t="shared" ref="AL309:BB309" si="1112">IF(AL303="","",(AL303-AL305-AL308)*AL304/AL$46/365/$G$1)</f>
        <v>4.9902152641878673E-2</v>
      </c>
      <c r="AM309" s="637">
        <f t="shared" si="1112"/>
        <v>0.22455968688845401</v>
      </c>
      <c r="AN309" s="637">
        <f t="shared" si="1112"/>
        <v>0.11643835616438357</v>
      </c>
      <c r="AO309" s="637">
        <f t="shared" si="1112"/>
        <v>9.9804305283757347E-2</v>
      </c>
      <c r="AP309" s="637">
        <f t="shared" si="1112"/>
        <v>0.23287671232876714</v>
      </c>
      <c r="AQ309" s="637">
        <f t="shared" si="1112"/>
        <v>0.33933463796477492</v>
      </c>
      <c r="AR309" s="637">
        <f t="shared" si="1112"/>
        <v>0.22455968688845401</v>
      </c>
      <c r="AS309" s="637">
        <f t="shared" si="1112"/>
        <v>8.9823874755381616E-2</v>
      </c>
      <c r="AT309" s="637">
        <f t="shared" si="1112"/>
        <v>0.11577299412915851</v>
      </c>
      <c r="AU309" s="637" t="str">
        <f t="shared" si="1112"/>
        <v/>
      </c>
      <c r="AV309" s="637" t="str">
        <f t="shared" si="1112"/>
        <v/>
      </c>
      <c r="AW309" s="637" t="str">
        <f t="shared" si="1112"/>
        <v/>
      </c>
      <c r="AX309" s="637" t="str">
        <f t="shared" si="1112"/>
        <v/>
      </c>
      <c r="AY309" s="637" t="str">
        <f t="shared" si="1112"/>
        <v/>
      </c>
      <c r="AZ309" s="637" t="str">
        <f t="shared" si="1112"/>
        <v/>
      </c>
      <c r="BA309" s="637" t="str">
        <f t="shared" si="1112"/>
        <v/>
      </c>
      <c r="BB309" s="637" t="str">
        <f t="shared" si="1112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3">IF(BF303="","",(BF303-BF305-BF308)*BF304/BF$46/365/$G$1)</f>
        <v>5.6139921722113503E-2</v>
      </c>
      <c r="BG309" s="637">
        <f t="shared" si="1113"/>
        <v>0.1684197651663405</v>
      </c>
      <c r="BH309" s="637">
        <f t="shared" si="1113"/>
        <v>0.22455968688845401</v>
      </c>
      <c r="BI309" s="637">
        <f t="shared" si="1113"/>
        <v>0.12831982107911657</v>
      </c>
      <c r="BJ309" s="637">
        <f t="shared" si="1113"/>
        <v>0.149706457925636</v>
      </c>
      <c r="BK309" s="637">
        <f t="shared" si="1113"/>
        <v>9.980430528375734E-3</v>
      </c>
      <c r="BL309" s="637">
        <f t="shared" si="1113"/>
        <v>6.8615459882583163E-2</v>
      </c>
      <c r="BM309" s="637" t="str">
        <f t="shared" si="1113"/>
        <v/>
      </c>
      <c r="BN309" s="637" t="str">
        <f t="shared" si="1113"/>
        <v/>
      </c>
      <c r="BO309" s="637" t="str">
        <f t="shared" si="1113"/>
        <v/>
      </c>
      <c r="BP309" s="637" t="str">
        <f t="shared" si="1113"/>
        <v/>
      </c>
      <c r="BQ309" s="637" t="str">
        <f t="shared" si="1113"/>
        <v/>
      </c>
      <c r="BR309" s="637" t="str">
        <f t="shared" si="1113"/>
        <v/>
      </c>
      <c r="BS309" s="637" t="str">
        <f t="shared" si="1113"/>
        <v/>
      </c>
      <c r="BT309" s="637" t="str">
        <f t="shared" si="1113"/>
        <v/>
      </c>
      <c r="BU309" s="657"/>
      <c r="BV309" s="637">
        <f>IF(BV303="","",(BV303-BV305-BV308)*BV304/BV$46/365/$G$1)</f>
        <v>8.7328767123287673E-2</v>
      </c>
      <c r="BW309" s="637">
        <f>IF(BW303="","",(BW303-BW305-BW308)*BW304/BW$46/365/$G$1)</f>
        <v>0.17465753424657535</v>
      </c>
      <c r="BX309" s="637">
        <f>IF(BX303="","",(BX303-BX305-BX308)*BX304/BX$46/365/$G$1)</f>
        <v>0.11976516634050881</v>
      </c>
      <c r="BY309" s="637">
        <f>IF(BY303="","",(BY303-BY305-BY308)*BY304/BY$46/365/$G$1)</f>
        <v>0.10604207436399217</v>
      </c>
      <c r="BZ309" s="602">
        <f t="shared" si="1073"/>
        <v>0.17192479731618676</v>
      </c>
      <c r="CA309" s="627">
        <f t="shared" si="1074"/>
        <v>0.18643206597707579</v>
      </c>
      <c r="CB309" s="627">
        <f t="shared" si="1075"/>
        <v>0.15769080234833663</v>
      </c>
      <c r="CC309" s="695">
        <f t="shared" si="1076"/>
        <v>0.12004522944207034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4"/>
        <v/>
      </c>
      <c r="CG309" s="1355" t="str">
        <f t="shared" si="1114"/>
        <v/>
      </c>
      <c r="CH309" s="1355">
        <f t="shared" si="1114"/>
        <v>5.8219178082191785E-2</v>
      </c>
      <c r="CI309" s="1355">
        <f t="shared" si="1114"/>
        <v>0.10778864970645792</v>
      </c>
      <c r="CJ309" s="1355">
        <f t="shared" si="1114"/>
        <v>0.11311154598825833</v>
      </c>
      <c r="CK309" s="1356">
        <f t="shared" si="1114"/>
        <v>0.15220156555772996</v>
      </c>
      <c r="CL309" s="1356">
        <f t="shared" si="1114"/>
        <v>0.17465753424657535</v>
      </c>
      <c r="CM309" s="1356">
        <f t="shared" si="1114"/>
        <v>0.21557729941291584</v>
      </c>
      <c r="CN309" s="1355">
        <f t="shared" si="1114"/>
        <v>0.21557729941291584</v>
      </c>
      <c r="CO309" s="1355">
        <f t="shared" si="1114"/>
        <v>0.22455968688845401</v>
      </c>
      <c r="CP309" s="1355">
        <f t="shared" si="1114"/>
        <v>0.23953033268101762</v>
      </c>
      <c r="CQ309" s="1355" t="str">
        <f t="shared" si="1114"/>
        <v/>
      </c>
      <c r="CR309" s="1355" t="str">
        <f t="shared" si="1114"/>
        <v/>
      </c>
      <c r="CS309" s="1354" t="str">
        <f t="shared" si="1114"/>
        <v/>
      </c>
      <c r="CT309" s="1357" t="str">
        <f t="shared" si="1114"/>
        <v/>
      </c>
      <c r="CU309" s="541" t="str">
        <f t="shared" si="1079"/>
        <v/>
      </c>
      <c r="CV309" s="542" t="str">
        <f t="shared" si="1080"/>
        <v/>
      </c>
      <c r="CW309" s="543" t="str">
        <f t="shared" si="1081"/>
        <v/>
      </c>
      <c r="CX309" s="543" t="str">
        <f t="shared" si="1082"/>
        <v/>
      </c>
      <c r="CY309" s="543">
        <f t="shared" si="1083"/>
        <v>4.9902152641878673E-2</v>
      </c>
      <c r="CZ309" s="543">
        <f t="shared" si="1084"/>
        <v>0.13307240704500981</v>
      </c>
      <c r="DA309" s="543">
        <f t="shared" si="1085"/>
        <v>0.149706457925636</v>
      </c>
      <c r="DB309" s="544">
        <f t="shared" si="1086"/>
        <v>0.16767123287671232</v>
      </c>
      <c r="DC309" s="544">
        <f t="shared" si="1087"/>
        <v>0.19960861056751469</v>
      </c>
      <c r="DD309" s="544">
        <f t="shared" si="1088"/>
        <v>0.20584637964774952</v>
      </c>
      <c r="DE309" s="543">
        <f t="shared" si="1089"/>
        <v>0.22455968688845401</v>
      </c>
      <c r="DF309" s="543">
        <f t="shared" si="1090"/>
        <v>0.22455968688845401</v>
      </c>
      <c r="DG309" s="543">
        <f t="shared" si="1091"/>
        <v>0.24238188426055354</v>
      </c>
      <c r="DH309" s="543" t="str">
        <f t="shared" si="1092"/>
        <v/>
      </c>
      <c r="DI309" s="543" t="str">
        <f t="shared" si="1093"/>
        <v/>
      </c>
      <c r="DJ309" s="542" t="str">
        <f t="shared" si="1094"/>
        <v/>
      </c>
      <c r="DK309" s="541" t="str">
        <f t="shared" si="1095"/>
        <v/>
      </c>
      <c r="DL309" s="658">
        <f t="shared" si="1096"/>
        <v>9</v>
      </c>
      <c r="DM309" s="106">
        <f t="shared" si="1097"/>
        <v>9</v>
      </c>
      <c r="DN309" s="106">
        <f t="shared" si="1098"/>
        <v>9</v>
      </c>
      <c r="DO309" s="106">
        <f t="shared" si="1099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3"/>
        <v/>
      </c>
      <c r="CA310" s="602" t="str">
        <f t="shared" si="1074"/>
        <v/>
      </c>
      <c r="CB310" s="602" t="str">
        <f t="shared" si="1075"/>
        <v/>
      </c>
      <c r="CC310" s="692" t="str">
        <f t="shared" si="1076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4"/>
        <v/>
      </c>
      <c r="CF310" s="1350" t="str">
        <f t="shared" si="1114"/>
        <v/>
      </c>
      <c r="CG310" s="1350" t="str">
        <f t="shared" si="1114"/>
        <v/>
      </c>
      <c r="CH310" s="1350" t="str">
        <f t="shared" si="1114"/>
        <v/>
      </c>
      <c r="CI310" s="1350" t="str">
        <f t="shared" si="1114"/>
        <v/>
      </c>
      <c r="CJ310" s="1350" t="str">
        <f t="shared" si="1114"/>
        <v/>
      </c>
      <c r="CK310" s="1351" t="str">
        <f t="shared" si="1114"/>
        <v/>
      </c>
      <c r="CL310" s="1351" t="str">
        <f t="shared" si="1114"/>
        <v/>
      </c>
      <c r="CM310" s="1351" t="str">
        <f t="shared" si="1114"/>
        <v/>
      </c>
      <c r="CN310" s="1350" t="str">
        <f t="shared" si="1114"/>
        <v/>
      </c>
      <c r="CO310" s="1350" t="str">
        <f t="shared" si="1114"/>
        <v/>
      </c>
      <c r="CP310" s="1350" t="str">
        <f t="shared" si="1114"/>
        <v/>
      </c>
      <c r="CQ310" s="1350" t="str">
        <f t="shared" si="1114"/>
        <v/>
      </c>
      <c r="CR310" s="1350" t="str">
        <f t="shared" si="1114"/>
        <v/>
      </c>
      <c r="CS310" s="1349" t="str">
        <f t="shared" si="1114"/>
        <v/>
      </c>
      <c r="CT310" s="1352" t="str">
        <f t="shared" si="1114"/>
        <v/>
      </c>
      <c r="CU310" s="553" t="str">
        <f t="shared" si="1079"/>
        <v/>
      </c>
      <c r="CV310" s="554" t="str">
        <f t="shared" si="1080"/>
        <v/>
      </c>
      <c r="CW310" s="555" t="str">
        <f t="shared" si="1081"/>
        <v/>
      </c>
      <c r="CX310" s="555" t="str">
        <f t="shared" si="1082"/>
        <v/>
      </c>
      <c r="CY310" s="555" t="str">
        <f t="shared" si="1083"/>
        <v/>
      </c>
      <c r="CZ310" s="555" t="str">
        <f t="shared" si="1084"/>
        <v/>
      </c>
      <c r="DA310" s="555" t="str">
        <f t="shared" si="1085"/>
        <v/>
      </c>
      <c r="DB310" s="556" t="str">
        <f t="shared" si="1086"/>
        <v/>
      </c>
      <c r="DC310" s="556" t="str">
        <f t="shared" si="1087"/>
        <v/>
      </c>
      <c r="DD310" s="556" t="str">
        <f t="shared" si="1088"/>
        <v/>
      </c>
      <c r="DE310" s="555" t="str">
        <f t="shared" si="1089"/>
        <v/>
      </c>
      <c r="DF310" s="555" t="str">
        <f t="shared" si="1090"/>
        <v/>
      </c>
      <c r="DG310" s="555" t="str">
        <f t="shared" si="1091"/>
        <v/>
      </c>
      <c r="DH310" s="555" t="str">
        <f t="shared" si="1092"/>
        <v/>
      </c>
      <c r="DI310" s="555" t="str">
        <f t="shared" si="1093"/>
        <v/>
      </c>
      <c r="DJ310" s="554" t="str">
        <f t="shared" si="1094"/>
        <v/>
      </c>
      <c r="DK310" s="553" t="str">
        <f t="shared" si="1095"/>
        <v/>
      </c>
      <c r="DL310" s="658">
        <f t="shared" si="1096"/>
        <v>0</v>
      </c>
      <c r="DM310" s="106">
        <f t="shared" si="1097"/>
        <v>0</v>
      </c>
      <c r="DN310" s="106">
        <f t="shared" si="1098"/>
        <v>0</v>
      </c>
      <c r="DO310" s="106">
        <f t="shared" si="1099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5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4"/>
        <v/>
      </c>
      <c r="CF311" s="1392" t="str">
        <f t="shared" si="1114"/>
        <v/>
      </c>
      <c r="CG311" s="1392" t="str">
        <f t="shared" si="1114"/>
        <v/>
      </c>
      <c r="CH311" s="1392" t="str">
        <f t="shared" si="1114"/>
        <v/>
      </c>
      <c r="CI311" s="1392" t="str">
        <f t="shared" si="1114"/>
        <v/>
      </c>
      <c r="CJ311" s="1392" t="str">
        <f t="shared" si="1114"/>
        <v/>
      </c>
      <c r="CK311" s="1392" t="str">
        <f t="shared" si="1114"/>
        <v/>
      </c>
      <c r="CL311" s="1392" t="str">
        <f t="shared" si="1114"/>
        <v/>
      </c>
      <c r="CM311" s="1392" t="str">
        <f t="shared" si="1114"/>
        <v/>
      </c>
      <c r="CN311" s="1392" t="str">
        <f t="shared" si="1114"/>
        <v/>
      </c>
      <c r="CO311" s="1392" t="str">
        <f t="shared" si="1114"/>
        <v/>
      </c>
      <c r="CP311" s="1392" t="str">
        <f t="shared" si="1114"/>
        <v/>
      </c>
      <c r="CQ311" s="1392" t="str">
        <f t="shared" si="1114"/>
        <v/>
      </c>
      <c r="CR311" s="1392" t="str">
        <f t="shared" si="1114"/>
        <v/>
      </c>
      <c r="CS311" s="1392" t="str">
        <f t="shared" si="1114"/>
        <v/>
      </c>
      <c r="CT311" s="1374" t="str">
        <f t="shared" si="1114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8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5">IF(DL312&lt;3,"",(SUM(B312:R312)-MIN(B312:R312)-MAX(B312:R312))/(DL312-2))</f>
        <v/>
      </c>
      <c r="CA312" s="602" t="str">
        <f t="shared" ref="CA312:CA320" si="1116">IF(DM312&lt;3,"",(SUM(T312:AJ312)-MIN(T312:AJ312)-MAX(T312:AJ312))/(DM312-2))</f>
        <v/>
      </c>
      <c r="CB312" s="602" t="str">
        <f t="shared" ref="CB312:CB321" si="1117">IF(DN312&lt;3,"",(SUM(AL312:BB312)-MIN(AL312:BB312)-MAX(AL312:BB312))/(DN312-2))</f>
        <v/>
      </c>
      <c r="CC312" s="692" t="str">
        <f t="shared" ref="CC312:CC320" si="1118">IF(DO312&lt;3,"",(SUM(BD312:BT312)-MIN(BD312:BT312)-MAX(BD312:BT312))/(DO312-2))</f>
        <v/>
      </c>
      <c r="CD312" s="1348" t="str">
        <f t="shared" ref="CD312:CS318" si="111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9"/>
        <v/>
      </c>
      <c r="CF312" s="1350" t="str">
        <f t="shared" si="1119"/>
        <v/>
      </c>
      <c r="CG312" s="1350" t="str">
        <f t="shared" si="1119"/>
        <v/>
      </c>
      <c r="CH312" s="1350" t="str">
        <f t="shared" si="1119"/>
        <v/>
      </c>
      <c r="CI312" s="1350" t="str">
        <f t="shared" si="1119"/>
        <v/>
      </c>
      <c r="CJ312" s="1350" t="str">
        <f t="shared" si="1119"/>
        <v/>
      </c>
      <c r="CK312" s="1351" t="str">
        <f t="shared" si="1119"/>
        <v/>
      </c>
      <c r="CL312" s="1351" t="str">
        <f t="shared" si="1119"/>
        <v/>
      </c>
      <c r="CM312" s="1351" t="str">
        <f t="shared" si="1119"/>
        <v/>
      </c>
      <c r="CN312" s="1350" t="str">
        <f t="shared" si="1119"/>
        <v/>
      </c>
      <c r="CO312" s="1350" t="str">
        <f t="shared" si="1119"/>
        <v/>
      </c>
      <c r="CP312" s="1350" t="str">
        <f t="shared" si="1119"/>
        <v/>
      </c>
      <c r="CQ312" s="1350" t="str">
        <f t="shared" si="1119"/>
        <v/>
      </c>
      <c r="CR312" s="1350" t="str">
        <f t="shared" si="1119"/>
        <v/>
      </c>
      <c r="CS312" s="1349" t="str">
        <f t="shared" si="1119"/>
        <v/>
      </c>
      <c r="CT312" s="1352" t="str">
        <f t="shared" ref="CT312:CT318" si="112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2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3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3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8">COUNT(B312:R312)</f>
        <v>0</v>
      </c>
      <c r="DM312" s="106">
        <f t="shared" ref="DM312:DM320" si="1139">COUNT(T312:AJ312)</f>
        <v>0</v>
      </c>
      <c r="DN312" s="106">
        <f t="shared" ref="DN312:DN321" si="1140">COUNT(AL312:BB312)</f>
        <v>0</v>
      </c>
      <c r="DO312" s="106">
        <f t="shared" ref="DO312:DO320" si="1141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2">IF(B310="","",B310*B312)</f>
        <v/>
      </c>
      <c r="C313" s="634" t="str">
        <f t="shared" si="1142"/>
        <v/>
      </c>
      <c r="D313" s="634" t="str">
        <f t="shared" si="1142"/>
        <v/>
      </c>
      <c r="E313" s="634" t="str">
        <f t="shared" si="1142"/>
        <v/>
      </c>
      <c r="F313" s="634" t="str">
        <f t="shared" si="1142"/>
        <v/>
      </c>
      <c r="G313" s="634" t="str">
        <f t="shared" si="1142"/>
        <v/>
      </c>
      <c r="H313" s="634" t="str">
        <f t="shared" si="1142"/>
        <v/>
      </c>
      <c r="I313" s="634" t="str">
        <f t="shared" si="1142"/>
        <v/>
      </c>
      <c r="J313" s="634" t="str">
        <f t="shared" si="1142"/>
        <v/>
      </c>
      <c r="K313" s="634" t="str">
        <f t="shared" si="1142"/>
        <v/>
      </c>
      <c r="L313" s="634" t="str">
        <f t="shared" si="1142"/>
        <v/>
      </c>
      <c r="M313" s="634" t="str">
        <f t="shared" si="1142"/>
        <v/>
      </c>
      <c r="N313" s="634" t="str">
        <f t="shared" si="1142"/>
        <v/>
      </c>
      <c r="O313" s="634" t="str">
        <f t="shared" si="1142"/>
        <v/>
      </c>
      <c r="P313" s="634" t="str">
        <f t="shared" si="1142"/>
        <v/>
      </c>
      <c r="Q313" s="634" t="str">
        <f t="shared" si="1142"/>
        <v/>
      </c>
      <c r="R313" s="634" t="str">
        <f t="shared" si="1142"/>
        <v/>
      </c>
      <c r="S313" s="667"/>
      <c r="T313" s="634" t="str">
        <f t="shared" ref="T313:AJ313" si="1143">IF(T310="","",T310*T312)</f>
        <v/>
      </c>
      <c r="U313" s="634" t="str">
        <f t="shared" si="1143"/>
        <v/>
      </c>
      <c r="V313" s="634" t="str">
        <f t="shared" si="1143"/>
        <v/>
      </c>
      <c r="W313" s="634" t="str">
        <f t="shared" si="1143"/>
        <v/>
      </c>
      <c r="X313" s="634" t="str">
        <f t="shared" si="1143"/>
        <v/>
      </c>
      <c r="Y313" s="634" t="str">
        <f t="shared" si="1143"/>
        <v/>
      </c>
      <c r="Z313" s="634" t="str">
        <f t="shared" si="1143"/>
        <v/>
      </c>
      <c r="AA313" s="634" t="str">
        <f t="shared" si="1143"/>
        <v/>
      </c>
      <c r="AB313" s="634" t="str">
        <f t="shared" si="1143"/>
        <v/>
      </c>
      <c r="AC313" s="634" t="str">
        <f t="shared" si="1143"/>
        <v/>
      </c>
      <c r="AD313" s="634" t="str">
        <f t="shared" si="1143"/>
        <v/>
      </c>
      <c r="AE313" s="634" t="str">
        <f t="shared" si="1143"/>
        <v/>
      </c>
      <c r="AF313" s="634" t="str">
        <f t="shared" si="1143"/>
        <v/>
      </c>
      <c r="AG313" s="634" t="str">
        <f t="shared" si="1143"/>
        <v/>
      </c>
      <c r="AH313" s="634" t="str">
        <f t="shared" si="1143"/>
        <v/>
      </c>
      <c r="AI313" s="634" t="str">
        <f t="shared" si="1143"/>
        <v/>
      </c>
      <c r="AJ313" s="634" t="str">
        <f t="shared" si="1143"/>
        <v/>
      </c>
      <c r="AK313" s="667"/>
      <c r="AL313" s="634" t="str">
        <f t="shared" ref="AL313:BB313" si="1144">IF(AL310="","",AL310*AL312)</f>
        <v/>
      </c>
      <c r="AM313" s="634" t="str">
        <f t="shared" si="1144"/>
        <v/>
      </c>
      <c r="AN313" s="634" t="str">
        <f t="shared" si="1144"/>
        <v/>
      </c>
      <c r="AO313" s="634" t="str">
        <f t="shared" si="1144"/>
        <v/>
      </c>
      <c r="AP313" s="634" t="str">
        <f t="shared" si="1144"/>
        <v/>
      </c>
      <c r="AQ313" s="634" t="str">
        <f t="shared" si="1144"/>
        <v/>
      </c>
      <c r="AR313" s="634" t="str">
        <f t="shared" si="1144"/>
        <v/>
      </c>
      <c r="AS313" s="634" t="str">
        <f t="shared" si="1144"/>
        <v/>
      </c>
      <c r="AT313" s="634" t="str">
        <f t="shared" si="1144"/>
        <v/>
      </c>
      <c r="AU313" s="634" t="str">
        <f t="shared" si="1144"/>
        <v/>
      </c>
      <c r="AV313" s="634" t="str">
        <f t="shared" si="1144"/>
        <v/>
      </c>
      <c r="AW313" s="634" t="str">
        <f t="shared" si="1144"/>
        <v/>
      </c>
      <c r="AX313" s="634" t="str">
        <f t="shared" si="1144"/>
        <v/>
      </c>
      <c r="AY313" s="634" t="str">
        <f t="shared" si="1144"/>
        <v/>
      </c>
      <c r="AZ313" s="634" t="str">
        <f t="shared" si="1144"/>
        <v/>
      </c>
      <c r="BA313" s="634" t="str">
        <f t="shared" si="1144"/>
        <v/>
      </c>
      <c r="BB313" s="634" t="str">
        <f t="shared" si="1144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5">IF(BF310="","",BF310*BF312)</f>
        <v/>
      </c>
      <c r="BG313" s="634" t="str">
        <f t="shared" si="1145"/>
        <v/>
      </c>
      <c r="BH313" s="634" t="str">
        <f t="shared" si="1145"/>
        <v/>
      </c>
      <c r="BI313" s="634" t="str">
        <f t="shared" si="1145"/>
        <v/>
      </c>
      <c r="BJ313" s="634" t="str">
        <f t="shared" si="1145"/>
        <v/>
      </c>
      <c r="BK313" s="634" t="str">
        <f t="shared" si="1145"/>
        <v/>
      </c>
      <c r="BL313" s="634" t="str">
        <f t="shared" si="1145"/>
        <v/>
      </c>
      <c r="BM313" s="634" t="str">
        <f t="shared" si="1145"/>
        <v/>
      </c>
      <c r="BN313" s="634" t="str">
        <f t="shared" si="1145"/>
        <v/>
      </c>
      <c r="BO313" s="634" t="str">
        <f t="shared" si="1145"/>
        <v/>
      </c>
      <c r="BP313" s="634" t="str">
        <f t="shared" si="1145"/>
        <v/>
      </c>
      <c r="BQ313" s="634" t="str">
        <f t="shared" si="1145"/>
        <v/>
      </c>
      <c r="BR313" s="634" t="str">
        <f t="shared" si="1145"/>
        <v/>
      </c>
      <c r="BS313" s="634" t="str">
        <f t="shared" si="1145"/>
        <v/>
      </c>
      <c r="BT313" s="634" t="str">
        <f t="shared" si="1145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5"/>
        <v/>
      </c>
      <c r="CA313" s="602" t="str">
        <f t="shared" si="1116"/>
        <v/>
      </c>
      <c r="CB313" s="602" t="str">
        <f t="shared" si="1117"/>
        <v/>
      </c>
      <c r="CC313" s="692" t="str">
        <f t="shared" si="1118"/>
        <v/>
      </c>
      <c r="CD313" s="1348" t="str">
        <f t="shared" si="1119"/>
        <v/>
      </c>
      <c r="CE313" s="1349" t="str">
        <f t="shared" si="1119"/>
        <v/>
      </c>
      <c r="CF313" s="1350" t="str">
        <f t="shared" si="1119"/>
        <v/>
      </c>
      <c r="CG313" s="1350" t="str">
        <f t="shared" si="1119"/>
        <v/>
      </c>
      <c r="CH313" s="1350" t="str">
        <f t="shared" si="1119"/>
        <v/>
      </c>
      <c r="CI313" s="1350" t="str">
        <f t="shared" si="1119"/>
        <v/>
      </c>
      <c r="CJ313" s="1350" t="str">
        <f t="shared" si="1119"/>
        <v/>
      </c>
      <c r="CK313" s="1351" t="str">
        <f t="shared" si="1119"/>
        <v/>
      </c>
      <c r="CL313" s="1351" t="str">
        <f t="shared" si="1119"/>
        <v/>
      </c>
      <c r="CM313" s="1351" t="str">
        <f t="shared" si="1119"/>
        <v/>
      </c>
      <c r="CN313" s="1350" t="str">
        <f t="shared" si="1119"/>
        <v/>
      </c>
      <c r="CO313" s="1350" t="str">
        <f t="shared" si="1119"/>
        <v/>
      </c>
      <c r="CP313" s="1350" t="str">
        <f t="shared" si="1119"/>
        <v/>
      </c>
      <c r="CQ313" s="1350" t="str">
        <f t="shared" si="1119"/>
        <v/>
      </c>
      <c r="CR313" s="1350" t="str">
        <f t="shared" si="1119"/>
        <v/>
      </c>
      <c r="CS313" s="1349" t="str">
        <f t="shared" si="1119"/>
        <v/>
      </c>
      <c r="CT313" s="1352" t="str">
        <f t="shared" si="1120"/>
        <v/>
      </c>
      <c r="CU313" s="553" t="str">
        <f t="shared" si="1121"/>
        <v/>
      </c>
      <c r="CV313" s="554" t="str">
        <f t="shared" si="1122"/>
        <v/>
      </c>
      <c r="CW313" s="555" t="str">
        <f t="shared" si="1123"/>
        <v/>
      </c>
      <c r="CX313" s="555" t="str">
        <f t="shared" si="1124"/>
        <v/>
      </c>
      <c r="CY313" s="555" t="str">
        <f t="shared" si="1125"/>
        <v/>
      </c>
      <c r="CZ313" s="555" t="str">
        <f t="shared" si="1126"/>
        <v/>
      </c>
      <c r="DA313" s="555" t="str">
        <f t="shared" si="1127"/>
        <v/>
      </c>
      <c r="DB313" s="556" t="str">
        <f t="shared" si="1128"/>
        <v/>
      </c>
      <c r="DC313" s="556" t="str">
        <f t="shared" si="1129"/>
        <v/>
      </c>
      <c r="DD313" s="556" t="str">
        <f t="shared" si="1130"/>
        <v/>
      </c>
      <c r="DE313" s="555" t="str">
        <f t="shared" si="1131"/>
        <v/>
      </c>
      <c r="DF313" s="555" t="str">
        <f t="shared" si="1132"/>
        <v/>
      </c>
      <c r="DG313" s="555" t="str">
        <f t="shared" si="1133"/>
        <v/>
      </c>
      <c r="DH313" s="555" t="str">
        <f t="shared" si="1134"/>
        <v/>
      </c>
      <c r="DI313" s="555" t="str">
        <f t="shared" si="1135"/>
        <v/>
      </c>
      <c r="DJ313" s="554" t="str">
        <f t="shared" si="1136"/>
        <v/>
      </c>
      <c r="DK313" s="553" t="str">
        <f t="shared" si="1137"/>
        <v/>
      </c>
      <c r="DL313" s="658">
        <f t="shared" si="1138"/>
        <v>0</v>
      </c>
      <c r="DM313" s="106">
        <f t="shared" si="1139"/>
        <v>0</v>
      </c>
      <c r="DN313" s="106">
        <f t="shared" si="1140"/>
        <v>0</v>
      </c>
      <c r="DO313" s="106">
        <f t="shared" si="1141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6">230*$K$1</f>
        <v>230</v>
      </c>
      <c r="C314" s="706">
        <f t="shared" si="1146"/>
        <v>230</v>
      </c>
      <c r="D314" s="706">
        <f t="shared" si="1146"/>
        <v>230</v>
      </c>
      <c r="E314" s="706">
        <f t="shared" si="1146"/>
        <v>230</v>
      </c>
      <c r="F314" s="706">
        <f t="shared" si="1146"/>
        <v>230</v>
      </c>
      <c r="G314" s="706">
        <f t="shared" si="1146"/>
        <v>230</v>
      </c>
      <c r="H314" s="706">
        <f t="shared" si="1146"/>
        <v>230</v>
      </c>
      <c r="I314" s="706">
        <f t="shared" si="1146"/>
        <v>230</v>
      </c>
      <c r="J314" s="706">
        <f t="shared" si="1146"/>
        <v>230</v>
      </c>
      <c r="K314" s="706">
        <f t="shared" si="1146"/>
        <v>230</v>
      </c>
      <c r="L314" s="706">
        <f t="shared" si="1146"/>
        <v>230</v>
      </c>
      <c r="M314" s="706">
        <f t="shared" si="1146"/>
        <v>230</v>
      </c>
      <c r="N314" s="706">
        <f t="shared" si="1146"/>
        <v>230</v>
      </c>
      <c r="O314" s="706">
        <f t="shared" si="1146"/>
        <v>230</v>
      </c>
      <c r="P314" s="706">
        <f t="shared" si="1146"/>
        <v>230</v>
      </c>
      <c r="Q314" s="706">
        <f t="shared" si="1146"/>
        <v>230</v>
      </c>
      <c r="R314" s="706">
        <f t="shared" si="1146"/>
        <v>230</v>
      </c>
      <c r="S314" s="714"/>
      <c r="T314" s="706">
        <f t="shared" ref="T314:AJ314" si="1147">230*$K$1</f>
        <v>230</v>
      </c>
      <c r="U314" s="706">
        <f t="shared" si="1147"/>
        <v>230</v>
      </c>
      <c r="V314" s="706">
        <f t="shared" si="1147"/>
        <v>230</v>
      </c>
      <c r="W314" s="706">
        <f t="shared" si="1147"/>
        <v>230</v>
      </c>
      <c r="X314" s="706">
        <f t="shared" si="1147"/>
        <v>230</v>
      </c>
      <c r="Y314" s="706">
        <f t="shared" si="1147"/>
        <v>230</v>
      </c>
      <c r="Z314" s="706">
        <f t="shared" si="1147"/>
        <v>230</v>
      </c>
      <c r="AA314" s="706">
        <f t="shared" si="1147"/>
        <v>230</v>
      </c>
      <c r="AB314" s="706">
        <f t="shared" si="1147"/>
        <v>230</v>
      </c>
      <c r="AC314" s="706">
        <f t="shared" si="1147"/>
        <v>230</v>
      </c>
      <c r="AD314" s="706">
        <f t="shared" si="1147"/>
        <v>230</v>
      </c>
      <c r="AE314" s="706">
        <f t="shared" si="1147"/>
        <v>230</v>
      </c>
      <c r="AF314" s="706">
        <f t="shared" si="1147"/>
        <v>230</v>
      </c>
      <c r="AG314" s="706">
        <f t="shared" si="1147"/>
        <v>230</v>
      </c>
      <c r="AH314" s="706">
        <f t="shared" si="1147"/>
        <v>230</v>
      </c>
      <c r="AI314" s="706">
        <f t="shared" si="1147"/>
        <v>230</v>
      </c>
      <c r="AJ314" s="706">
        <f t="shared" si="1147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5"/>
        <v>230</v>
      </c>
      <c r="CA314" s="602">
        <f t="shared" si="1116"/>
        <v>230</v>
      </c>
      <c r="CB314" s="602">
        <f t="shared" si="1117"/>
        <v>963</v>
      </c>
      <c r="CC314" s="692">
        <f t="shared" si="1118"/>
        <v>963</v>
      </c>
      <c r="CD314" s="1348">
        <f t="shared" si="1119"/>
        <v>230</v>
      </c>
      <c r="CE314" s="1349">
        <f t="shared" si="1119"/>
        <v>230</v>
      </c>
      <c r="CF314" s="1350">
        <f t="shared" si="1119"/>
        <v>230</v>
      </c>
      <c r="CG314" s="1350">
        <f t="shared" si="1119"/>
        <v>230</v>
      </c>
      <c r="CH314" s="1350">
        <f t="shared" si="1119"/>
        <v>230</v>
      </c>
      <c r="CI314" s="1350">
        <f t="shared" si="1119"/>
        <v>230</v>
      </c>
      <c r="CJ314" s="1350">
        <f t="shared" si="1119"/>
        <v>230</v>
      </c>
      <c r="CK314" s="1351">
        <f t="shared" si="1119"/>
        <v>230</v>
      </c>
      <c r="CL314" s="1351">
        <f t="shared" si="1119"/>
        <v>230</v>
      </c>
      <c r="CM314" s="1351">
        <f t="shared" si="1119"/>
        <v>230</v>
      </c>
      <c r="CN314" s="1350">
        <f t="shared" si="1119"/>
        <v>230</v>
      </c>
      <c r="CO314" s="1350">
        <f t="shared" si="1119"/>
        <v>230</v>
      </c>
      <c r="CP314" s="1350">
        <f t="shared" si="1119"/>
        <v>230</v>
      </c>
      <c r="CQ314" s="1350">
        <f t="shared" si="1119"/>
        <v>230</v>
      </c>
      <c r="CR314" s="1350">
        <f t="shared" si="1119"/>
        <v>230</v>
      </c>
      <c r="CS314" s="1349">
        <f t="shared" si="1119"/>
        <v>230</v>
      </c>
      <c r="CT314" s="1352">
        <f t="shared" si="1120"/>
        <v>230</v>
      </c>
      <c r="CU314" s="553">
        <f t="shared" si="1121"/>
        <v>230</v>
      </c>
      <c r="CV314" s="554">
        <f t="shared" si="1122"/>
        <v>230</v>
      </c>
      <c r="CW314" s="555">
        <f t="shared" si="1123"/>
        <v>230</v>
      </c>
      <c r="CX314" s="555">
        <f t="shared" si="1124"/>
        <v>230</v>
      </c>
      <c r="CY314" s="555">
        <f t="shared" si="1125"/>
        <v>230</v>
      </c>
      <c r="CZ314" s="555">
        <f t="shared" si="1126"/>
        <v>230</v>
      </c>
      <c r="DA314" s="555">
        <f t="shared" si="1127"/>
        <v>230</v>
      </c>
      <c r="DB314" s="556">
        <f t="shared" si="1128"/>
        <v>230</v>
      </c>
      <c r="DC314" s="556">
        <f t="shared" si="1129"/>
        <v>230</v>
      </c>
      <c r="DD314" s="556">
        <f t="shared" si="1130"/>
        <v>230</v>
      </c>
      <c r="DE314" s="555">
        <f t="shared" si="1131"/>
        <v>230</v>
      </c>
      <c r="DF314" s="555">
        <f t="shared" si="1132"/>
        <v>230</v>
      </c>
      <c r="DG314" s="555">
        <f t="shared" si="1133"/>
        <v>230</v>
      </c>
      <c r="DH314" s="555">
        <f t="shared" si="1134"/>
        <v>230</v>
      </c>
      <c r="DI314" s="555">
        <f t="shared" si="1135"/>
        <v>230</v>
      </c>
      <c r="DJ314" s="554">
        <f t="shared" si="1136"/>
        <v>230</v>
      </c>
      <c r="DK314" s="553">
        <f t="shared" si="1137"/>
        <v>230</v>
      </c>
      <c r="DL314" s="658">
        <f t="shared" si="1138"/>
        <v>17</v>
      </c>
      <c r="DM314" s="106">
        <f t="shared" si="1139"/>
        <v>17</v>
      </c>
      <c r="DN314" s="106">
        <f t="shared" si="1140"/>
        <v>17</v>
      </c>
      <c r="DO314" s="106">
        <f t="shared" si="1141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5"/>
        <v/>
      </c>
      <c r="CA315" s="602" t="str">
        <f t="shared" si="1116"/>
        <v/>
      </c>
      <c r="CB315" s="602" t="str">
        <f t="shared" si="1117"/>
        <v/>
      </c>
      <c r="CC315" s="692" t="str">
        <f t="shared" si="1118"/>
        <v/>
      </c>
      <c r="CD315" s="1348" t="str">
        <f t="shared" si="1119"/>
        <v/>
      </c>
      <c r="CE315" s="1349" t="str">
        <f t="shared" si="1119"/>
        <v/>
      </c>
      <c r="CF315" s="1350" t="str">
        <f t="shared" si="1119"/>
        <v/>
      </c>
      <c r="CG315" s="1350" t="str">
        <f t="shared" si="1119"/>
        <v/>
      </c>
      <c r="CH315" s="1350" t="str">
        <f t="shared" si="1119"/>
        <v/>
      </c>
      <c r="CI315" s="1350" t="str">
        <f t="shared" si="1119"/>
        <v/>
      </c>
      <c r="CJ315" s="1350" t="str">
        <f t="shared" si="1119"/>
        <v/>
      </c>
      <c r="CK315" s="1351" t="str">
        <f t="shared" si="1119"/>
        <v/>
      </c>
      <c r="CL315" s="1351" t="str">
        <f t="shared" si="1119"/>
        <v/>
      </c>
      <c r="CM315" s="1351" t="str">
        <f t="shared" si="1119"/>
        <v/>
      </c>
      <c r="CN315" s="1350" t="str">
        <f t="shared" si="1119"/>
        <v/>
      </c>
      <c r="CO315" s="1350" t="str">
        <f t="shared" si="1119"/>
        <v/>
      </c>
      <c r="CP315" s="1350" t="str">
        <f t="shared" si="1119"/>
        <v/>
      </c>
      <c r="CQ315" s="1350" t="str">
        <f t="shared" si="1119"/>
        <v/>
      </c>
      <c r="CR315" s="1350" t="str">
        <f t="shared" si="1119"/>
        <v/>
      </c>
      <c r="CS315" s="1349" t="str">
        <f t="shared" si="1119"/>
        <v/>
      </c>
      <c r="CT315" s="1352" t="str">
        <f t="shared" si="1120"/>
        <v/>
      </c>
      <c r="CU315" s="553" t="str">
        <f t="shared" si="1121"/>
        <v/>
      </c>
      <c r="CV315" s="554" t="str">
        <f t="shared" si="1122"/>
        <v/>
      </c>
      <c r="CW315" s="555" t="str">
        <f t="shared" si="1123"/>
        <v/>
      </c>
      <c r="CX315" s="555" t="str">
        <f t="shared" si="1124"/>
        <v/>
      </c>
      <c r="CY315" s="555" t="str">
        <f t="shared" si="1125"/>
        <v/>
      </c>
      <c r="CZ315" s="555" t="str">
        <f t="shared" si="1126"/>
        <v/>
      </c>
      <c r="DA315" s="555" t="str">
        <f t="shared" si="1127"/>
        <v/>
      </c>
      <c r="DB315" s="556" t="str">
        <f t="shared" si="1128"/>
        <v/>
      </c>
      <c r="DC315" s="556" t="str">
        <f t="shared" si="1129"/>
        <v/>
      </c>
      <c r="DD315" s="556" t="str">
        <f t="shared" si="1130"/>
        <v/>
      </c>
      <c r="DE315" s="555" t="str">
        <f t="shared" si="1131"/>
        <v/>
      </c>
      <c r="DF315" s="555" t="str">
        <f t="shared" si="1132"/>
        <v/>
      </c>
      <c r="DG315" s="555" t="str">
        <f t="shared" si="1133"/>
        <v/>
      </c>
      <c r="DH315" s="555" t="str">
        <f t="shared" si="1134"/>
        <v/>
      </c>
      <c r="DI315" s="555" t="str">
        <f t="shared" si="1135"/>
        <v/>
      </c>
      <c r="DJ315" s="554" t="str">
        <f t="shared" si="1136"/>
        <v/>
      </c>
      <c r="DK315" s="553" t="str">
        <f t="shared" si="1137"/>
        <v/>
      </c>
      <c r="DL315" s="658">
        <f t="shared" si="1138"/>
        <v>0</v>
      </c>
      <c r="DM315" s="106">
        <f t="shared" si="1139"/>
        <v>0</v>
      </c>
      <c r="DN315" s="106">
        <f t="shared" si="1140"/>
        <v>0</v>
      </c>
      <c r="DO315" s="106">
        <f t="shared" si="1141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5"/>
        <v/>
      </c>
      <c r="CA316" s="602" t="str">
        <f t="shared" si="1116"/>
        <v/>
      </c>
      <c r="CB316" s="602" t="str">
        <f t="shared" si="1117"/>
        <v/>
      </c>
      <c r="CC316" s="692" t="str">
        <f t="shared" si="1118"/>
        <v/>
      </c>
      <c r="CD316" s="1348" t="str">
        <f t="shared" si="1119"/>
        <v/>
      </c>
      <c r="CE316" s="1349" t="str">
        <f t="shared" si="1119"/>
        <v/>
      </c>
      <c r="CF316" s="1350" t="str">
        <f t="shared" si="1119"/>
        <v/>
      </c>
      <c r="CG316" s="1350" t="str">
        <f t="shared" si="1119"/>
        <v/>
      </c>
      <c r="CH316" s="1350" t="str">
        <f t="shared" si="1119"/>
        <v/>
      </c>
      <c r="CI316" s="1350" t="str">
        <f t="shared" si="1119"/>
        <v/>
      </c>
      <c r="CJ316" s="1350" t="str">
        <f t="shared" si="1119"/>
        <v/>
      </c>
      <c r="CK316" s="1351" t="str">
        <f t="shared" si="1119"/>
        <v/>
      </c>
      <c r="CL316" s="1351" t="str">
        <f t="shared" si="1119"/>
        <v/>
      </c>
      <c r="CM316" s="1351" t="str">
        <f t="shared" si="1119"/>
        <v/>
      </c>
      <c r="CN316" s="1350" t="str">
        <f t="shared" si="1119"/>
        <v/>
      </c>
      <c r="CO316" s="1350" t="str">
        <f t="shared" si="1119"/>
        <v/>
      </c>
      <c r="CP316" s="1350" t="str">
        <f t="shared" si="1119"/>
        <v/>
      </c>
      <c r="CQ316" s="1350" t="str">
        <f t="shared" si="1119"/>
        <v/>
      </c>
      <c r="CR316" s="1350" t="str">
        <f t="shared" si="1119"/>
        <v/>
      </c>
      <c r="CS316" s="1349" t="str">
        <f t="shared" si="1119"/>
        <v/>
      </c>
      <c r="CT316" s="1352" t="str">
        <f t="shared" si="1120"/>
        <v/>
      </c>
      <c r="CU316" s="553" t="str">
        <f t="shared" si="1121"/>
        <v/>
      </c>
      <c r="CV316" s="554" t="str">
        <f t="shared" si="1122"/>
        <v/>
      </c>
      <c r="CW316" s="555" t="str">
        <f t="shared" si="1123"/>
        <v/>
      </c>
      <c r="CX316" s="555" t="str">
        <f t="shared" si="1124"/>
        <v/>
      </c>
      <c r="CY316" s="555" t="str">
        <f t="shared" si="1125"/>
        <v/>
      </c>
      <c r="CZ316" s="555" t="str">
        <f t="shared" si="1126"/>
        <v/>
      </c>
      <c r="DA316" s="555" t="str">
        <f t="shared" si="1127"/>
        <v/>
      </c>
      <c r="DB316" s="556" t="str">
        <f t="shared" si="1128"/>
        <v/>
      </c>
      <c r="DC316" s="556" t="str">
        <f t="shared" si="1129"/>
        <v/>
      </c>
      <c r="DD316" s="556" t="str">
        <f t="shared" si="1130"/>
        <v/>
      </c>
      <c r="DE316" s="555" t="str">
        <f t="shared" si="1131"/>
        <v/>
      </c>
      <c r="DF316" s="555" t="str">
        <f t="shared" si="1132"/>
        <v/>
      </c>
      <c r="DG316" s="555" t="str">
        <f t="shared" si="1133"/>
        <v/>
      </c>
      <c r="DH316" s="555" t="str">
        <f t="shared" si="1134"/>
        <v/>
      </c>
      <c r="DI316" s="555" t="str">
        <f t="shared" si="1135"/>
        <v/>
      </c>
      <c r="DJ316" s="554" t="str">
        <f t="shared" si="1136"/>
        <v/>
      </c>
      <c r="DK316" s="553" t="str">
        <f t="shared" si="1137"/>
        <v/>
      </c>
      <c r="DL316" s="658">
        <f t="shared" si="1138"/>
        <v>0</v>
      </c>
      <c r="DM316" s="106">
        <f t="shared" si="1139"/>
        <v>0</v>
      </c>
      <c r="DN316" s="106">
        <f t="shared" si="1140"/>
        <v>0</v>
      </c>
      <c r="DO316" s="106">
        <f t="shared" si="1141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8">IF(B315="","",B315*B316)</f>
        <v/>
      </c>
      <c r="C317" s="634" t="str">
        <f t="shared" si="1148"/>
        <v/>
      </c>
      <c r="D317" s="634" t="str">
        <f t="shared" si="1148"/>
        <v/>
      </c>
      <c r="E317" s="634" t="str">
        <f t="shared" si="1148"/>
        <v/>
      </c>
      <c r="F317" s="634" t="str">
        <f t="shared" si="1148"/>
        <v/>
      </c>
      <c r="G317" s="634" t="str">
        <f t="shared" si="1148"/>
        <v/>
      </c>
      <c r="H317" s="634" t="str">
        <f t="shared" si="1148"/>
        <v/>
      </c>
      <c r="I317" s="634" t="str">
        <f t="shared" si="1148"/>
        <v/>
      </c>
      <c r="J317" s="634" t="str">
        <f t="shared" si="1148"/>
        <v/>
      </c>
      <c r="K317" s="634" t="str">
        <f t="shared" ref="K317:R317" si="1149">IF(K315="","",K315*K316)</f>
        <v/>
      </c>
      <c r="L317" s="634" t="str">
        <f t="shared" si="1149"/>
        <v/>
      </c>
      <c r="M317" s="634" t="str">
        <f t="shared" si="1149"/>
        <v/>
      </c>
      <c r="N317" s="634" t="str">
        <f t="shared" si="1149"/>
        <v/>
      </c>
      <c r="O317" s="634" t="str">
        <f t="shared" si="1149"/>
        <v/>
      </c>
      <c r="P317" s="634" t="str">
        <f t="shared" si="1149"/>
        <v/>
      </c>
      <c r="Q317" s="634" t="str">
        <f t="shared" si="1149"/>
        <v/>
      </c>
      <c r="R317" s="634" t="str">
        <f t="shared" si="1149"/>
        <v/>
      </c>
      <c r="S317" s="667"/>
      <c r="T317" s="634" t="str">
        <f t="shared" ref="T317:AD317" si="1150">IF(T315="","",T315*T316)</f>
        <v/>
      </c>
      <c r="U317" s="634" t="str">
        <f t="shared" si="1150"/>
        <v/>
      </c>
      <c r="V317" s="634" t="str">
        <f t="shared" si="1150"/>
        <v/>
      </c>
      <c r="W317" s="634" t="str">
        <f t="shared" si="1150"/>
        <v/>
      </c>
      <c r="X317" s="634" t="str">
        <f t="shared" si="1150"/>
        <v/>
      </c>
      <c r="Y317" s="634" t="str">
        <f t="shared" si="1150"/>
        <v/>
      </c>
      <c r="Z317" s="634" t="str">
        <f t="shared" si="1150"/>
        <v/>
      </c>
      <c r="AA317" s="634" t="str">
        <f t="shared" si="1150"/>
        <v/>
      </c>
      <c r="AB317" s="634" t="str">
        <f t="shared" si="1150"/>
        <v/>
      </c>
      <c r="AC317" s="634" t="str">
        <f t="shared" si="1150"/>
        <v/>
      </c>
      <c r="AD317" s="634" t="str">
        <f t="shared" si="1150"/>
        <v/>
      </c>
      <c r="AE317" s="634" t="str">
        <f t="shared" ref="AE317:AJ317" si="1151">IF(AE315="","",AE315*AE316)</f>
        <v/>
      </c>
      <c r="AF317" s="634" t="str">
        <f t="shared" si="1151"/>
        <v/>
      </c>
      <c r="AG317" s="634" t="str">
        <f t="shared" si="1151"/>
        <v/>
      </c>
      <c r="AH317" s="634" t="str">
        <f t="shared" si="1151"/>
        <v/>
      </c>
      <c r="AI317" s="634" t="str">
        <f t="shared" si="1151"/>
        <v/>
      </c>
      <c r="AJ317" s="634" t="str">
        <f t="shared" si="1151"/>
        <v/>
      </c>
      <c r="AK317" s="667"/>
      <c r="AL317" s="634" t="str">
        <f t="shared" ref="AL317:AT317" si="1152">IF(AL315="","",AL315*AL316)</f>
        <v/>
      </c>
      <c r="AM317" s="634" t="str">
        <f t="shared" si="1152"/>
        <v/>
      </c>
      <c r="AN317" s="634" t="str">
        <f t="shared" si="1152"/>
        <v/>
      </c>
      <c r="AO317" s="634" t="str">
        <f t="shared" si="1152"/>
        <v/>
      </c>
      <c r="AP317" s="634" t="str">
        <f t="shared" si="1152"/>
        <v/>
      </c>
      <c r="AQ317" s="634" t="str">
        <f t="shared" si="1152"/>
        <v/>
      </c>
      <c r="AR317" s="634" t="str">
        <f t="shared" si="1152"/>
        <v/>
      </c>
      <c r="AS317" s="634" t="str">
        <f t="shared" si="1152"/>
        <v/>
      </c>
      <c r="AT317" s="634" t="str">
        <f t="shared" si="1152"/>
        <v/>
      </c>
      <c r="AU317" s="634" t="str">
        <f t="shared" ref="AU317:BB317" si="1153">IF(AU315="","",AU315*AU316)</f>
        <v/>
      </c>
      <c r="AV317" s="634" t="str">
        <f t="shared" si="1153"/>
        <v/>
      </c>
      <c r="AW317" s="634" t="str">
        <f t="shared" si="1153"/>
        <v/>
      </c>
      <c r="AX317" s="634" t="str">
        <f t="shared" si="1153"/>
        <v/>
      </c>
      <c r="AY317" s="634" t="str">
        <f t="shared" si="1153"/>
        <v/>
      </c>
      <c r="AZ317" s="634" t="str">
        <f t="shared" si="1153"/>
        <v/>
      </c>
      <c r="BA317" s="634" t="str">
        <f t="shared" si="1153"/>
        <v/>
      </c>
      <c r="BB317" s="634" t="str">
        <f t="shared" si="1153"/>
        <v/>
      </c>
      <c r="BC317" s="667"/>
      <c r="BD317" s="634" t="str">
        <f t="shared" ref="BD317:BL317" si="1154">IF(BD315="","",BD315*BD316)</f>
        <v/>
      </c>
      <c r="BE317" s="634" t="str">
        <f t="shared" si="1154"/>
        <v/>
      </c>
      <c r="BF317" s="634" t="str">
        <f t="shared" si="1154"/>
        <v/>
      </c>
      <c r="BG317" s="634" t="str">
        <f t="shared" si="1154"/>
        <v/>
      </c>
      <c r="BH317" s="634" t="str">
        <f t="shared" si="1154"/>
        <v/>
      </c>
      <c r="BI317" s="634" t="str">
        <f t="shared" si="1154"/>
        <v/>
      </c>
      <c r="BJ317" s="634" t="str">
        <f t="shared" si="1154"/>
        <v/>
      </c>
      <c r="BK317" s="634" t="str">
        <f t="shared" si="1154"/>
        <v/>
      </c>
      <c r="BL317" s="634" t="str">
        <f t="shared" si="1154"/>
        <v/>
      </c>
      <c r="BM317" s="634" t="str">
        <f t="shared" ref="BM317:BT317" si="1155">IF(BM315="","",BM315*BM316)</f>
        <v/>
      </c>
      <c r="BN317" s="634" t="str">
        <f t="shared" si="1155"/>
        <v/>
      </c>
      <c r="BO317" s="634" t="str">
        <f t="shared" si="1155"/>
        <v/>
      </c>
      <c r="BP317" s="634" t="str">
        <f t="shared" si="1155"/>
        <v/>
      </c>
      <c r="BQ317" s="634" t="str">
        <f t="shared" si="1155"/>
        <v/>
      </c>
      <c r="BR317" s="634" t="str">
        <f t="shared" si="1155"/>
        <v/>
      </c>
      <c r="BS317" s="634" t="str">
        <f t="shared" si="1155"/>
        <v/>
      </c>
      <c r="BT317" s="634" t="str">
        <f t="shared" si="1155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5"/>
        <v/>
      </c>
      <c r="CA317" s="602" t="str">
        <f t="shared" si="1116"/>
        <v/>
      </c>
      <c r="CB317" s="602" t="str">
        <f t="shared" si="1117"/>
        <v/>
      </c>
      <c r="CC317" s="692" t="str">
        <f t="shared" si="1118"/>
        <v/>
      </c>
      <c r="CD317" s="1348" t="str">
        <f t="shared" si="1119"/>
        <v/>
      </c>
      <c r="CE317" s="1349" t="str">
        <f t="shared" si="1119"/>
        <v/>
      </c>
      <c r="CF317" s="1350" t="str">
        <f t="shared" si="1119"/>
        <v/>
      </c>
      <c r="CG317" s="1350" t="str">
        <f t="shared" si="1119"/>
        <v/>
      </c>
      <c r="CH317" s="1350" t="str">
        <f t="shared" si="1119"/>
        <v/>
      </c>
      <c r="CI317" s="1350" t="str">
        <f t="shared" si="1119"/>
        <v/>
      </c>
      <c r="CJ317" s="1350" t="str">
        <f t="shared" si="1119"/>
        <v/>
      </c>
      <c r="CK317" s="1351" t="str">
        <f t="shared" si="1119"/>
        <v/>
      </c>
      <c r="CL317" s="1351" t="str">
        <f t="shared" si="1119"/>
        <v/>
      </c>
      <c r="CM317" s="1351" t="str">
        <f t="shared" si="1119"/>
        <v/>
      </c>
      <c r="CN317" s="1350" t="str">
        <f t="shared" si="1119"/>
        <v/>
      </c>
      <c r="CO317" s="1350" t="str">
        <f t="shared" si="1119"/>
        <v/>
      </c>
      <c r="CP317" s="1350" t="str">
        <f t="shared" si="1119"/>
        <v/>
      </c>
      <c r="CQ317" s="1350" t="str">
        <f t="shared" si="1119"/>
        <v/>
      </c>
      <c r="CR317" s="1350" t="str">
        <f t="shared" si="1119"/>
        <v/>
      </c>
      <c r="CS317" s="1349" t="str">
        <f t="shared" si="1119"/>
        <v/>
      </c>
      <c r="CT317" s="1352" t="str">
        <f t="shared" si="1120"/>
        <v/>
      </c>
      <c r="CU317" s="553" t="str">
        <f t="shared" si="1121"/>
        <v/>
      </c>
      <c r="CV317" s="554" t="str">
        <f t="shared" si="1122"/>
        <v/>
      </c>
      <c r="CW317" s="555" t="str">
        <f t="shared" si="1123"/>
        <v/>
      </c>
      <c r="CX317" s="555" t="str">
        <f t="shared" si="1124"/>
        <v/>
      </c>
      <c r="CY317" s="555" t="str">
        <f t="shared" si="1125"/>
        <v/>
      </c>
      <c r="CZ317" s="555" t="str">
        <f t="shared" si="1126"/>
        <v/>
      </c>
      <c r="DA317" s="555" t="str">
        <f t="shared" si="1127"/>
        <v/>
      </c>
      <c r="DB317" s="556" t="str">
        <f t="shared" si="1128"/>
        <v/>
      </c>
      <c r="DC317" s="556" t="str">
        <f t="shared" si="1129"/>
        <v/>
      </c>
      <c r="DD317" s="556" t="str">
        <f t="shared" si="1130"/>
        <v/>
      </c>
      <c r="DE317" s="555" t="str">
        <f t="shared" si="1131"/>
        <v/>
      </c>
      <c r="DF317" s="555" t="str">
        <f t="shared" si="1132"/>
        <v/>
      </c>
      <c r="DG317" s="555" t="str">
        <f t="shared" si="1133"/>
        <v/>
      </c>
      <c r="DH317" s="555" t="str">
        <f t="shared" si="1134"/>
        <v/>
      </c>
      <c r="DI317" s="555" t="str">
        <f t="shared" si="1135"/>
        <v/>
      </c>
      <c r="DJ317" s="554" t="str">
        <f t="shared" si="1136"/>
        <v/>
      </c>
      <c r="DK317" s="553" t="str">
        <f t="shared" si="1137"/>
        <v/>
      </c>
      <c r="DL317" s="658">
        <f t="shared" si="1138"/>
        <v>0</v>
      </c>
      <c r="DM317" s="106">
        <f t="shared" si="1139"/>
        <v>0</v>
      </c>
      <c r="DN317" s="106">
        <f t="shared" si="1140"/>
        <v>0</v>
      </c>
      <c r="DO317" s="106">
        <f t="shared" si="1141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5"/>
        <v/>
      </c>
      <c r="CA318" s="602" t="str">
        <f t="shared" si="1116"/>
        <v/>
      </c>
      <c r="CB318" s="602" t="str">
        <f t="shared" si="1117"/>
        <v/>
      </c>
      <c r="CC318" s="692" t="str">
        <f t="shared" si="1118"/>
        <v/>
      </c>
      <c r="CD318" s="1348" t="str">
        <f t="shared" si="1119"/>
        <v/>
      </c>
      <c r="CE318" s="1349" t="str">
        <f t="shared" si="1119"/>
        <v/>
      </c>
      <c r="CF318" s="1350" t="str">
        <f t="shared" si="1119"/>
        <v/>
      </c>
      <c r="CG318" s="1350" t="str">
        <f t="shared" si="1119"/>
        <v/>
      </c>
      <c r="CH318" s="1350" t="str">
        <f t="shared" si="1119"/>
        <v/>
      </c>
      <c r="CI318" s="1350" t="str">
        <f t="shared" si="1119"/>
        <v/>
      </c>
      <c r="CJ318" s="1350" t="str">
        <f t="shared" si="1119"/>
        <v/>
      </c>
      <c r="CK318" s="1351" t="str">
        <f t="shared" si="1119"/>
        <v/>
      </c>
      <c r="CL318" s="1351" t="str">
        <f t="shared" si="1119"/>
        <v/>
      </c>
      <c r="CM318" s="1351" t="str">
        <f t="shared" si="1119"/>
        <v/>
      </c>
      <c r="CN318" s="1350" t="str">
        <f t="shared" si="1119"/>
        <v/>
      </c>
      <c r="CO318" s="1350" t="str">
        <f t="shared" si="1119"/>
        <v/>
      </c>
      <c r="CP318" s="1350" t="str">
        <f t="shared" si="1119"/>
        <v/>
      </c>
      <c r="CQ318" s="1350" t="str">
        <f t="shared" si="1119"/>
        <v/>
      </c>
      <c r="CR318" s="1350" t="str">
        <f t="shared" si="1119"/>
        <v/>
      </c>
      <c r="CS318" s="1349" t="str">
        <f t="shared" si="1119"/>
        <v/>
      </c>
      <c r="CT318" s="1352" t="str">
        <f t="shared" si="1120"/>
        <v/>
      </c>
      <c r="CU318" s="553" t="str">
        <f t="shared" si="1121"/>
        <v/>
      </c>
      <c r="CV318" s="554" t="str">
        <f t="shared" si="1122"/>
        <v/>
      </c>
      <c r="CW318" s="555" t="str">
        <f t="shared" si="1123"/>
        <v/>
      </c>
      <c r="CX318" s="555" t="str">
        <f t="shared" si="1124"/>
        <v/>
      </c>
      <c r="CY318" s="555" t="str">
        <f t="shared" si="1125"/>
        <v/>
      </c>
      <c r="CZ318" s="555" t="str">
        <f t="shared" si="1126"/>
        <v/>
      </c>
      <c r="DA318" s="555" t="str">
        <f t="shared" si="1127"/>
        <v/>
      </c>
      <c r="DB318" s="556" t="str">
        <f t="shared" si="1128"/>
        <v/>
      </c>
      <c r="DC318" s="556" t="str">
        <f t="shared" si="1129"/>
        <v/>
      </c>
      <c r="DD318" s="556" t="str">
        <f t="shared" si="1130"/>
        <v/>
      </c>
      <c r="DE318" s="555" t="str">
        <f t="shared" si="1131"/>
        <v/>
      </c>
      <c r="DF318" s="555" t="str">
        <f t="shared" si="1132"/>
        <v/>
      </c>
      <c r="DG318" s="555" t="str">
        <f t="shared" si="1133"/>
        <v/>
      </c>
      <c r="DH318" s="555" t="str">
        <f t="shared" si="1134"/>
        <v/>
      </c>
      <c r="DI318" s="555" t="str">
        <f t="shared" si="1135"/>
        <v/>
      </c>
      <c r="DJ318" s="554" t="str">
        <f t="shared" si="1136"/>
        <v/>
      </c>
      <c r="DK318" s="553" t="str">
        <f t="shared" si="1137"/>
        <v/>
      </c>
      <c r="DL318" s="658">
        <f t="shared" si="1138"/>
        <v>0</v>
      </c>
      <c r="DM318" s="106">
        <f t="shared" si="1139"/>
        <v>0</v>
      </c>
      <c r="DN318" s="106">
        <f t="shared" si="1140"/>
        <v>0</v>
      </c>
      <c r="DO318" s="106">
        <f t="shared" si="1141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6">IF(B313="","",(B313-B315-B318)*B314/B$46/365/$G$1)</f>
        <v/>
      </c>
      <c r="C319" s="637" t="str">
        <f t="shared" si="1156"/>
        <v/>
      </c>
      <c r="D319" s="637" t="str">
        <f t="shared" si="1156"/>
        <v/>
      </c>
      <c r="E319" s="637" t="str">
        <f t="shared" si="1156"/>
        <v/>
      </c>
      <c r="F319" s="637" t="str">
        <f t="shared" si="1156"/>
        <v/>
      </c>
      <c r="G319" s="637" t="str">
        <f t="shared" si="1156"/>
        <v/>
      </c>
      <c r="H319" s="637" t="str">
        <f t="shared" si="1156"/>
        <v/>
      </c>
      <c r="I319" s="637" t="str">
        <f t="shared" si="1156"/>
        <v/>
      </c>
      <c r="J319" s="637" t="str">
        <f t="shared" si="1156"/>
        <v/>
      </c>
      <c r="K319" s="637" t="str">
        <f t="shared" ref="K319:R319" si="1157">IF(K313="","",(K313-K315-K318)*K314/K$46/365/$G$1)</f>
        <v/>
      </c>
      <c r="L319" s="637" t="str">
        <f t="shared" si="1157"/>
        <v/>
      </c>
      <c r="M319" s="637" t="str">
        <f t="shared" si="1157"/>
        <v/>
      </c>
      <c r="N319" s="637" t="str">
        <f t="shared" si="1157"/>
        <v/>
      </c>
      <c r="O319" s="637" t="str">
        <f t="shared" si="1157"/>
        <v/>
      </c>
      <c r="P319" s="637" t="str">
        <f t="shared" si="1157"/>
        <v/>
      </c>
      <c r="Q319" s="637" t="str">
        <f t="shared" si="1157"/>
        <v/>
      </c>
      <c r="R319" s="637" t="str">
        <f t="shared" si="1157"/>
        <v/>
      </c>
      <c r="S319" s="657"/>
      <c r="T319" s="637" t="str">
        <f t="shared" ref="T319:AD319" si="1158">IF(T313="","",(T313-T315-T318)*T314/T$46/365/$G$1)</f>
        <v/>
      </c>
      <c r="U319" s="637" t="str">
        <f t="shared" si="1158"/>
        <v/>
      </c>
      <c r="V319" s="637" t="str">
        <f t="shared" si="1158"/>
        <v/>
      </c>
      <c r="W319" s="637" t="str">
        <f t="shared" si="1158"/>
        <v/>
      </c>
      <c r="X319" s="637" t="str">
        <f t="shared" si="1158"/>
        <v/>
      </c>
      <c r="Y319" s="637" t="str">
        <f t="shared" si="1158"/>
        <v/>
      </c>
      <c r="Z319" s="637" t="str">
        <f t="shared" si="1158"/>
        <v/>
      </c>
      <c r="AA319" s="637" t="str">
        <f t="shared" si="1158"/>
        <v/>
      </c>
      <c r="AB319" s="637" t="str">
        <f t="shared" si="1158"/>
        <v/>
      </c>
      <c r="AC319" s="637" t="str">
        <f t="shared" si="1158"/>
        <v/>
      </c>
      <c r="AD319" s="637" t="str">
        <f t="shared" si="1158"/>
        <v/>
      </c>
      <c r="AE319" s="637" t="str">
        <f t="shared" ref="AE319:AJ319" si="1159">IF(AE313="","",(AE313-AE315-AE318)*AE314/AE$46/365/$G$1)</f>
        <v/>
      </c>
      <c r="AF319" s="637" t="str">
        <f t="shared" si="1159"/>
        <v/>
      </c>
      <c r="AG319" s="637" t="str">
        <f t="shared" si="1159"/>
        <v/>
      </c>
      <c r="AH319" s="637" t="str">
        <f t="shared" si="1159"/>
        <v/>
      </c>
      <c r="AI319" s="637" t="str">
        <f t="shared" si="1159"/>
        <v/>
      </c>
      <c r="AJ319" s="637" t="str">
        <f t="shared" si="1159"/>
        <v/>
      </c>
      <c r="AK319" s="657"/>
      <c r="AL319" s="637" t="str">
        <f t="shared" ref="AL319:AT319" si="1160">IF(AL313="","",(AL313-AL315-AL318)*AL314/AL$46/365/$G$1)</f>
        <v/>
      </c>
      <c r="AM319" s="637" t="str">
        <f t="shared" si="1160"/>
        <v/>
      </c>
      <c r="AN319" s="637" t="str">
        <f t="shared" si="1160"/>
        <v/>
      </c>
      <c r="AO319" s="637" t="str">
        <f t="shared" si="1160"/>
        <v/>
      </c>
      <c r="AP319" s="637" t="str">
        <f t="shared" si="1160"/>
        <v/>
      </c>
      <c r="AQ319" s="637" t="str">
        <f t="shared" si="1160"/>
        <v/>
      </c>
      <c r="AR319" s="637" t="str">
        <f t="shared" si="1160"/>
        <v/>
      </c>
      <c r="AS319" s="637" t="str">
        <f t="shared" si="1160"/>
        <v/>
      </c>
      <c r="AT319" s="637" t="str">
        <f t="shared" si="1160"/>
        <v/>
      </c>
      <c r="AU319" s="637" t="str">
        <f t="shared" ref="AU319:BB319" si="1161">IF(AU313="","",(AU313-AU315-AU318)*AU314/AU$46/365/$G$1)</f>
        <v/>
      </c>
      <c r="AV319" s="637" t="str">
        <f t="shared" si="1161"/>
        <v/>
      </c>
      <c r="AW319" s="637" t="str">
        <f t="shared" si="1161"/>
        <v/>
      </c>
      <c r="AX319" s="637" t="str">
        <f t="shared" si="1161"/>
        <v/>
      </c>
      <c r="AY319" s="637" t="str">
        <f t="shared" si="1161"/>
        <v/>
      </c>
      <c r="AZ319" s="637" t="str">
        <f t="shared" si="1161"/>
        <v/>
      </c>
      <c r="BA319" s="637" t="str">
        <f t="shared" si="1161"/>
        <v/>
      </c>
      <c r="BB319" s="637" t="str">
        <f t="shared" si="1161"/>
        <v/>
      </c>
      <c r="BC319" s="657"/>
      <c r="BD319" s="637" t="str">
        <f t="shared" ref="BD319:BL319" si="1162">IF(BD313="","",(BD313-BD315-BD318)*BD314/BD$46/365/$G$1)</f>
        <v/>
      </c>
      <c r="BE319" s="637" t="str">
        <f t="shared" si="1162"/>
        <v/>
      </c>
      <c r="BF319" s="637" t="str">
        <f t="shared" si="1162"/>
        <v/>
      </c>
      <c r="BG319" s="637" t="str">
        <f t="shared" si="1162"/>
        <v/>
      </c>
      <c r="BH319" s="637" t="str">
        <f t="shared" si="1162"/>
        <v/>
      </c>
      <c r="BI319" s="637" t="str">
        <f t="shared" si="1162"/>
        <v/>
      </c>
      <c r="BJ319" s="637" t="str">
        <f t="shared" si="1162"/>
        <v/>
      </c>
      <c r="BK319" s="637" t="str">
        <f t="shared" si="1162"/>
        <v/>
      </c>
      <c r="BL319" s="637" t="str">
        <f t="shared" si="1162"/>
        <v/>
      </c>
      <c r="BM319" s="637" t="str">
        <f t="shared" ref="BM319:BT319" si="1163">IF(BM313="","",(BM313-BM315-BM318)*BM314/BM$46/365/$G$1)</f>
        <v/>
      </c>
      <c r="BN319" s="637" t="str">
        <f t="shared" si="1163"/>
        <v/>
      </c>
      <c r="BO319" s="637" t="str">
        <f t="shared" si="1163"/>
        <v/>
      </c>
      <c r="BP319" s="637" t="str">
        <f t="shared" si="1163"/>
        <v/>
      </c>
      <c r="BQ319" s="637" t="str">
        <f t="shared" si="1163"/>
        <v/>
      </c>
      <c r="BR319" s="637" t="str">
        <f t="shared" si="1163"/>
        <v/>
      </c>
      <c r="BS319" s="637" t="str">
        <f t="shared" si="1163"/>
        <v/>
      </c>
      <c r="BT319" s="637" t="str">
        <f t="shared" si="1163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5"/>
        <v/>
      </c>
      <c r="CA319" s="627" t="str">
        <f t="shared" si="1116"/>
        <v/>
      </c>
      <c r="CB319" s="627" t="str">
        <f t="shared" si="1117"/>
        <v/>
      </c>
      <c r="CC319" s="695" t="str">
        <f t="shared" si="1118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4"/>
        <v/>
      </c>
      <c r="CG319" s="1355" t="str">
        <f t="shared" si="1164"/>
        <v/>
      </c>
      <c r="CH319" s="1355" t="str">
        <f t="shared" si="1164"/>
        <v/>
      </c>
      <c r="CI319" s="1355" t="str">
        <f t="shared" si="1164"/>
        <v/>
      </c>
      <c r="CJ319" s="1355" t="str">
        <f t="shared" si="1164"/>
        <v/>
      </c>
      <c r="CK319" s="1356" t="str">
        <f t="shared" si="1164"/>
        <v/>
      </c>
      <c r="CL319" s="1356" t="str">
        <f t="shared" si="1164"/>
        <v/>
      </c>
      <c r="CM319" s="1356" t="str">
        <f t="shared" si="1164"/>
        <v/>
      </c>
      <c r="CN319" s="1355" t="str">
        <f t="shared" si="1164"/>
        <v/>
      </c>
      <c r="CO319" s="1355" t="str">
        <f t="shared" si="1164"/>
        <v/>
      </c>
      <c r="CP319" s="1355" t="str">
        <f t="shared" si="1164"/>
        <v/>
      </c>
      <c r="CQ319" s="1355" t="str">
        <f t="shared" si="1164"/>
        <v/>
      </c>
      <c r="CR319" s="1355" t="str">
        <f t="shared" si="1164"/>
        <v/>
      </c>
      <c r="CS319" s="1354" t="str">
        <f t="shared" si="1164"/>
        <v/>
      </c>
      <c r="CT319" s="1357" t="str">
        <f t="shared" si="1164"/>
        <v/>
      </c>
      <c r="CU319" s="541" t="str">
        <f t="shared" si="1121"/>
        <v/>
      </c>
      <c r="CV319" s="542" t="str">
        <f t="shared" si="1122"/>
        <v/>
      </c>
      <c r="CW319" s="543" t="str">
        <f t="shared" si="1123"/>
        <v/>
      </c>
      <c r="CX319" s="543" t="str">
        <f t="shared" si="1124"/>
        <v/>
      </c>
      <c r="CY319" s="543" t="str">
        <f t="shared" si="1125"/>
        <v/>
      </c>
      <c r="CZ319" s="543" t="str">
        <f t="shared" si="1126"/>
        <v/>
      </c>
      <c r="DA319" s="543" t="str">
        <f t="shared" si="1127"/>
        <v/>
      </c>
      <c r="DB319" s="544" t="str">
        <f t="shared" si="1128"/>
        <v/>
      </c>
      <c r="DC319" s="544" t="str">
        <f t="shared" si="1129"/>
        <v/>
      </c>
      <c r="DD319" s="544" t="str">
        <f t="shared" si="1130"/>
        <v/>
      </c>
      <c r="DE319" s="543" t="str">
        <f t="shared" si="1131"/>
        <v/>
      </c>
      <c r="DF319" s="543" t="str">
        <f t="shared" si="1132"/>
        <v/>
      </c>
      <c r="DG319" s="543" t="str">
        <f t="shared" si="1133"/>
        <v/>
      </c>
      <c r="DH319" s="543" t="str">
        <f t="shared" si="1134"/>
        <v/>
      </c>
      <c r="DI319" s="543" t="str">
        <f t="shared" si="1135"/>
        <v/>
      </c>
      <c r="DJ319" s="542" t="str">
        <f t="shared" si="1136"/>
        <v/>
      </c>
      <c r="DK319" s="541" t="str">
        <f t="shared" si="1137"/>
        <v/>
      </c>
      <c r="DL319" s="658">
        <f t="shared" si="1138"/>
        <v>0</v>
      </c>
      <c r="DM319" s="106">
        <f t="shared" si="1139"/>
        <v>0</v>
      </c>
      <c r="DN319" s="106">
        <f t="shared" si="1140"/>
        <v>0</v>
      </c>
      <c r="DO319" s="106">
        <f t="shared" si="1141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5"/>
        <v/>
      </c>
      <c r="CA320" s="602" t="str">
        <f t="shared" si="1116"/>
        <v/>
      </c>
      <c r="CB320" s="602" t="str">
        <f t="shared" si="1117"/>
        <v/>
      </c>
      <c r="CC320" s="692" t="str">
        <f t="shared" si="1118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4"/>
        <v/>
      </c>
      <c r="CF320" s="1350" t="str">
        <f t="shared" si="1164"/>
        <v/>
      </c>
      <c r="CG320" s="1350" t="str">
        <f t="shared" si="1164"/>
        <v/>
      </c>
      <c r="CH320" s="1350" t="str">
        <f t="shared" si="1164"/>
        <v/>
      </c>
      <c r="CI320" s="1350" t="str">
        <f t="shared" si="1164"/>
        <v/>
      </c>
      <c r="CJ320" s="1350" t="str">
        <f t="shared" si="1164"/>
        <v/>
      </c>
      <c r="CK320" s="1351" t="str">
        <f t="shared" si="1164"/>
        <v/>
      </c>
      <c r="CL320" s="1351" t="str">
        <f t="shared" si="1164"/>
        <v/>
      </c>
      <c r="CM320" s="1351" t="str">
        <f t="shared" si="1164"/>
        <v/>
      </c>
      <c r="CN320" s="1350" t="str">
        <f t="shared" si="1164"/>
        <v/>
      </c>
      <c r="CO320" s="1350" t="str">
        <f t="shared" si="1164"/>
        <v/>
      </c>
      <c r="CP320" s="1350" t="str">
        <f t="shared" si="1164"/>
        <v/>
      </c>
      <c r="CQ320" s="1350" t="str">
        <f t="shared" si="1164"/>
        <v/>
      </c>
      <c r="CR320" s="1350" t="str">
        <f t="shared" si="1164"/>
        <v/>
      </c>
      <c r="CS320" s="1349" t="str">
        <f t="shared" si="1164"/>
        <v/>
      </c>
      <c r="CT320" s="1352" t="str">
        <f t="shared" si="1164"/>
        <v/>
      </c>
      <c r="CU320" s="553" t="str">
        <f t="shared" si="1121"/>
        <v/>
      </c>
      <c r="CV320" s="554" t="str">
        <f t="shared" si="1122"/>
        <v/>
      </c>
      <c r="CW320" s="555" t="str">
        <f t="shared" si="1123"/>
        <v/>
      </c>
      <c r="CX320" s="555" t="str">
        <f t="shared" si="1124"/>
        <v/>
      </c>
      <c r="CY320" s="555" t="str">
        <f t="shared" si="1125"/>
        <v/>
      </c>
      <c r="CZ320" s="555" t="str">
        <f t="shared" si="1126"/>
        <v/>
      </c>
      <c r="DA320" s="555" t="str">
        <f t="shared" si="1127"/>
        <v/>
      </c>
      <c r="DB320" s="556" t="str">
        <f t="shared" si="1128"/>
        <v/>
      </c>
      <c r="DC320" s="556" t="str">
        <f t="shared" si="1129"/>
        <v/>
      </c>
      <c r="DD320" s="556" t="str">
        <f t="shared" si="1130"/>
        <v/>
      </c>
      <c r="DE320" s="555" t="str">
        <f t="shared" si="1131"/>
        <v/>
      </c>
      <c r="DF320" s="555" t="str">
        <f t="shared" si="1132"/>
        <v/>
      </c>
      <c r="DG320" s="555" t="str">
        <f t="shared" si="1133"/>
        <v/>
      </c>
      <c r="DH320" s="555" t="str">
        <f t="shared" si="1134"/>
        <v/>
      </c>
      <c r="DI320" s="555" t="str">
        <f t="shared" si="1135"/>
        <v/>
      </c>
      <c r="DJ320" s="554" t="str">
        <f t="shared" si="1136"/>
        <v/>
      </c>
      <c r="DK320" s="553" t="str">
        <f t="shared" si="1137"/>
        <v/>
      </c>
      <c r="DL320" s="658">
        <f t="shared" si="1138"/>
        <v>0</v>
      </c>
      <c r="DM320" s="106">
        <f t="shared" si="1139"/>
        <v>0</v>
      </c>
      <c r="DN320" s="106">
        <f t="shared" si="1140"/>
        <v>0</v>
      </c>
      <c r="DO320" s="106">
        <f t="shared" si="1141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7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4"/>
        <v/>
      </c>
      <c r="CF321" s="1392" t="str">
        <f t="shared" si="1164"/>
        <v/>
      </c>
      <c r="CG321" s="1392" t="str">
        <f t="shared" si="1164"/>
        <v/>
      </c>
      <c r="CH321" s="1392" t="str">
        <f t="shared" si="1164"/>
        <v/>
      </c>
      <c r="CI321" s="1392" t="str">
        <f t="shared" si="1164"/>
        <v/>
      </c>
      <c r="CJ321" s="1392" t="str">
        <f t="shared" si="1164"/>
        <v/>
      </c>
      <c r="CK321" s="1392" t="str">
        <f t="shared" si="1164"/>
        <v/>
      </c>
      <c r="CL321" s="1392" t="str">
        <f t="shared" si="1164"/>
        <v/>
      </c>
      <c r="CM321" s="1392" t="str">
        <f t="shared" si="1164"/>
        <v/>
      </c>
      <c r="CN321" s="1392" t="str">
        <f t="shared" si="1164"/>
        <v/>
      </c>
      <c r="CO321" s="1392" t="str">
        <f t="shared" si="1164"/>
        <v/>
      </c>
      <c r="CP321" s="1392" t="str">
        <f t="shared" si="1164"/>
        <v/>
      </c>
      <c r="CQ321" s="1392" t="str">
        <f t="shared" si="1164"/>
        <v/>
      </c>
      <c r="CR321" s="1392" t="str">
        <f t="shared" si="1164"/>
        <v/>
      </c>
      <c r="CS321" s="1392" t="str">
        <f t="shared" si="1164"/>
        <v/>
      </c>
      <c r="CT321" s="1374" t="str">
        <f t="shared" si="1164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40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5">IF(DL322&lt;3,"",(SUM(B322:R322)-MIN(B322:R322)-MAX(B322:R322))/(DL322-2))</f>
        <v/>
      </c>
      <c r="CA322" s="602" t="str">
        <f t="shared" ref="CA322:CA330" si="1166">IF(DM322&lt;3,"",(SUM(T322:AJ322)-MIN(T322:AJ322)-MAX(T322:AJ322))/(DM322-2))</f>
        <v/>
      </c>
      <c r="CB322" s="602" t="str">
        <f t="shared" ref="CB322:CB331" si="1167">IF(DN322&lt;3,"",(SUM(AL322:BB322)-MIN(AL322:BB322)-MAX(AL322:BB322))/(DN322-2))</f>
        <v/>
      </c>
      <c r="CC322" s="692" t="str">
        <f t="shared" ref="CC322:CC330" si="1168">IF(DO322&lt;3,"",(SUM(BD322:BT322)-MIN(BD322:BT322)-MAX(BD322:BT322))/(DO322-2))</f>
        <v/>
      </c>
      <c r="CD322" s="1348" t="str">
        <f t="shared" ref="CD322:CS328" si="11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9"/>
        <v/>
      </c>
      <c r="CF322" s="1350" t="str">
        <f t="shared" si="1169"/>
        <v/>
      </c>
      <c r="CG322" s="1350" t="str">
        <f t="shared" si="1169"/>
        <v/>
      </c>
      <c r="CH322" s="1350" t="str">
        <f t="shared" si="1169"/>
        <v/>
      </c>
      <c r="CI322" s="1350" t="str">
        <f t="shared" si="1169"/>
        <v/>
      </c>
      <c r="CJ322" s="1350" t="str">
        <f t="shared" si="1169"/>
        <v/>
      </c>
      <c r="CK322" s="1351" t="str">
        <f t="shared" si="1169"/>
        <v/>
      </c>
      <c r="CL322" s="1351" t="str">
        <f t="shared" si="1169"/>
        <v/>
      </c>
      <c r="CM322" s="1351" t="str">
        <f t="shared" si="1169"/>
        <v/>
      </c>
      <c r="CN322" s="1350" t="str">
        <f t="shared" si="1169"/>
        <v/>
      </c>
      <c r="CO322" s="1350" t="str">
        <f t="shared" si="1169"/>
        <v/>
      </c>
      <c r="CP322" s="1350" t="str">
        <f t="shared" si="1169"/>
        <v/>
      </c>
      <c r="CQ322" s="1350" t="str">
        <f t="shared" si="1169"/>
        <v/>
      </c>
      <c r="CR322" s="1350" t="str">
        <f t="shared" si="1169"/>
        <v/>
      </c>
      <c r="CS322" s="1349" t="str">
        <f t="shared" si="1169"/>
        <v/>
      </c>
      <c r="CT322" s="1352" t="str">
        <f t="shared" ref="CT322:CT328" si="117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7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8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8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8">COUNT(B322:R322)</f>
        <v>0</v>
      </c>
      <c r="DM322" s="106">
        <f t="shared" ref="DM322:DM330" si="1189">COUNT(T322:AJ322)</f>
        <v>0</v>
      </c>
      <c r="DN322" s="106">
        <f t="shared" ref="DN322:DN331" si="1190">COUNT(AL322:BB322)</f>
        <v>0</v>
      </c>
      <c r="DO322" s="106">
        <f t="shared" ref="DO322:DO330" si="1191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2">IF(B320="","",B320*B322)</f>
        <v/>
      </c>
      <c r="C323" s="634" t="str">
        <f t="shared" si="1192"/>
        <v/>
      </c>
      <c r="D323" s="634" t="str">
        <f t="shared" si="1192"/>
        <v/>
      </c>
      <c r="E323" s="634" t="str">
        <f t="shared" si="1192"/>
        <v/>
      </c>
      <c r="F323" s="634" t="str">
        <f t="shared" si="1192"/>
        <v/>
      </c>
      <c r="G323" s="634" t="str">
        <f t="shared" si="1192"/>
        <v/>
      </c>
      <c r="H323" s="634" t="str">
        <f t="shared" si="1192"/>
        <v/>
      </c>
      <c r="I323" s="634" t="str">
        <f t="shared" si="1192"/>
        <v/>
      </c>
      <c r="J323" s="634" t="str">
        <f t="shared" si="1192"/>
        <v/>
      </c>
      <c r="K323" s="634" t="str">
        <f t="shared" si="1192"/>
        <v/>
      </c>
      <c r="L323" s="634" t="str">
        <f t="shared" si="1192"/>
        <v/>
      </c>
      <c r="M323" s="634" t="str">
        <f t="shared" si="1192"/>
        <v/>
      </c>
      <c r="N323" s="634" t="str">
        <f t="shared" si="1192"/>
        <v/>
      </c>
      <c r="O323" s="634" t="str">
        <f t="shared" si="1192"/>
        <v/>
      </c>
      <c r="P323" s="634" t="str">
        <f t="shared" si="1192"/>
        <v/>
      </c>
      <c r="Q323" s="634" t="str">
        <f t="shared" si="1192"/>
        <v/>
      </c>
      <c r="R323" s="634" t="str">
        <f t="shared" si="1192"/>
        <v/>
      </c>
      <c r="S323" s="667"/>
      <c r="T323" s="634" t="str">
        <f t="shared" ref="T323:AD323" si="1193">IF(T320="","",T320*T322)</f>
        <v/>
      </c>
      <c r="U323" s="634" t="str">
        <f t="shared" si="1193"/>
        <v/>
      </c>
      <c r="V323" s="634" t="str">
        <f t="shared" si="1193"/>
        <v/>
      </c>
      <c r="W323" s="634" t="str">
        <f t="shared" si="1193"/>
        <v/>
      </c>
      <c r="X323" s="634" t="str">
        <f t="shared" si="1193"/>
        <v/>
      </c>
      <c r="Y323" s="634" t="str">
        <f t="shared" si="1193"/>
        <v/>
      </c>
      <c r="Z323" s="634" t="str">
        <f t="shared" si="1193"/>
        <v/>
      </c>
      <c r="AA323" s="634" t="str">
        <f t="shared" si="1193"/>
        <v/>
      </c>
      <c r="AB323" s="634" t="str">
        <f t="shared" si="1193"/>
        <v/>
      </c>
      <c r="AC323" s="634" t="str">
        <f t="shared" si="1193"/>
        <v/>
      </c>
      <c r="AD323" s="634" t="str">
        <f t="shared" si="1193"/>
        <v/>
      </c>
      <c r="AE323" s="634" t="str">
        <f t="shared" ref="AE323:AJ323" si="1194">IF(AE320="","",AE320*AE322)</f>
        <v/>
      </c>
      <c r="AF323" s="634" t="str">
        <f t="shared" si="1194"/>
        <v/>
      </c>
      <c r="AG323" s="634" t="str">
        <f t="shared" si="1194"/>
        <v/>
      </c>
      <c r="AH323" s="634" t="str">
        <f t="shared" si="1194"/>
        <v/>
      </c>
      <c r="AI323" s="634" t="str">
        <f t="shared" si="1194"/>
        <v/>
      </c>
      <c r="AJ323" s="634" t="str">
        <f t="shared" si="1194"/>
        <v/>
      </c>
      <c r="AK323" s="667"/>
      <c r="AL323" s="634" t="str">
        <f t="shared" ref="AL323:AT323" si="1195">IF(AL320="","",AL320*AL322)</f>
        <v/>
      </c>
      <c r="AM323" s="634" t="str">
        <f t="shared" si="1195"/>
        <v/>
      </c>
      <c r="AN323" s="634" t="str">
        <f t="shared" si="1195"/>
        <v/>
      </c>
      <c r="AO323" s="634" t="str">
        <f t="shared" si="1195"/>
        <v/>
      </c>
      <c r="AP323" s="634" t="str">
        <f t="shared" si="1195"/>
        <v/>
      </c>
      <c r="AQ323" s="634" t="str">
        <f t="shared" si="1195"/>
        <v/>
      </c>
      <c r="AR323" s="634" t="str">
        <f t="shared" si="1195"/>
        <v/>
      </c>
      <c r="AS323" s="634" t="str">
        <f t="shared" si="1195"/>
        <v/>
      </c>
      <c r="AT323" s="634" t="str">
        <f t="shared" si="1195"/>
        <v/>
      </c>
      <c r="AU323" s="634" t="str">
        <f t="shared" ref="AU323:BB323" si="1196">IF(AU320="","",AU320*AU322)</f>
        <v/>
      </c>
      <c r="AV323" s="634" t="str">
        <f t="shared" si="1196"/>
        <v/>
      </c>
      <c r="AW323" s="634" t="str">
        <f t="shared" si="1196"/>
        <v/>
      </c>
      <c r="AX323" s="634" t="str">
        <f t="shared" si="1196"/>
        <v/>
      </c>
      <c r="AY323" s="634" t="str">
        <f t="shared" si="1196"/>
        <v/>
      </c>
      <c r="AZ323" s="634" t="str">
        <f t="shared" si="1196"/>
        <v/>
      </c>
      <c r="BA323" s="634" t="str">
        <f t="shared" si="1196"/>
        <v/>
      </c>
      <c r="BB323" s="634" t="str">
        <f t="shared" si="1196"/>
        <v/>
      </c>
      <c r="BC323" s="667"/>
      <c r="BD323" s="634" t="str">
        <f t="shared" ref="BD323:BL323" si="1197">IF(BD320="","",BD320*BD322)</f>
        <v/>
      </c>
      <c r="BE323" s="634" t="str">
        <f t="shared" si="1197"/>
        <v/>
      </c>
      <c r="BF323" s="634" t="str">
        <f t="shared" si="1197"/>
        <v/>
      </c>
      <c r="BG323" s="634" t="str">
        <f t="shared" si="1197"/>
        <v/>
      </c>
      <c r="BH323" s="634" t="str">
        <f t="shared" si="1197"/>
        <v/>
      </c>
      <c r="BI323" s="634" t="str">
        <f t="shared" si="1197"/>
        <v/>
      </c>
      <c r="BJ323" s="634" t="str">
        <f t="shared" si="1197"/>
        <v/>
      </c>
      <c r="BK323" s="634" t="str">
        <f t="shared" si="1197"/>
        <v/>
      </c>
      <c r="BL323" s="634" t="str">
        <f t="shared" si="1197"/>
        <v/>
      </c>
      <c r="BM323" s="634" t="str">
        <f t="shared" ref="BM323:BT323" si="1198">IF(BM320="","",BM320*BM322)</f>
        <v/>
      </c>
      <c r="BN323" s="634" t="str">
        <f t="shared" si="1198"/>
        <v/>
      </c>
      <c r="BO323" s="634" t="str">
        <f t="shared" si="1198"/>
        <v/>
      </c>
      <c r="BP323" s="634" t="str">
        <f t="shared" si="1198"/>
        <v/>
      </c>
      <c r="BQ323" s="634" t="str">
        <f t="shared" si="1198"/>
        <v/>
      </c>
      <c r="BR323" s="634" t="str">
        <f t="shared" si="1198"/>
        <v/>
      </c>
      <c r="BS323" s="634" t="str">
        <f t="shared" si="1198"/>
        <v/>
      </c>
      <c r="BT323" s="634" t="str">
        <f t="shared" si="1198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5"/>
        <v/>
      </c>
      <c r="CA323" s="602" t="str">
        <f t="shared" si="1166"/>
        <v/>
      </c>
      <c r="CB323" s="602" t="str">
        <f t="shared" si="1167"/>
        <v/>
      </c>
      <c r="CC323" s="692" t="str">
        <f t="shared" si="1168"/>
        <v/>
      </c>
      <c r="CD323" s="1348" t="str">
        <f t="shared" si="1169"/>
        <v/>
      </c>
      <c r="CE323" s="1349" t="str">
        <f t="shared" si="1169"/>
        <v/>
      </c>
      <c r="CF323" s="1350" t="str">
        <f t="shared" si="1169"/>
        <v/>
      </c>
      <c r="CG323" s="1350" t="str">
        <f t="shared" si="1169"/>
        <v/>
      </c>
      <c r="CH323" s="1350" t="str">
        <f t="shared" si="1169"/>
        <v/>
      </c>
      <c r="CI323" s="1350" t="str">
        <f t="shared" si="1169"/>
        <v/>
      </c>
      <c r="CJ323" s="1350" t="str">
        <f t="shared" si="1169"/>
        <v/>
      </c>
      <c r="CK323" s="1351" t="str">
        <f t="shared" si="1169"/>
        <v/>
      </c>
      <c r="CL323" s="1351" t="str">
        <f t="shared" si="1169"/>
        <v/>
      </c>
      <c r="CM323" s="1351" t="str">
        <f t="shared" si="1169"/>
        <v/>
      </c>
      <c r="CN323" s="1350" t="str">
        <f t="shared" si="1169"/>
        <v/>
      </c>
      <c r="CO323" s="1350" t="str">
        <f t="shared" si="1169"/>
        <v/>
      </c>
      <c r="CP323" s="1350" t="str">
        <f t="shared" si="1169"/>
        <v/>
      </c>
      <c r="CQ323" s="1350" t="str">
        <f t="shared" si="1169"/>
        <v/>
      </c>
      <c r="CR323" s="1350" t="str">
        <f t="shared" si="1169"/>
        <v/>
      </c>
      <c r="CS323" s="1349" t="str">
        <f t="shared" si="1169"/>
        <v/>
      </c>
      <c r="CT323" s="1352" t="str">
        <f t="shared" si="1170"/>
        <v/>
      </c>
      <c r="CU323" s="553" t="str">
        <f t="shared" si="1171"/>
        <v/>
      </c>
      <c r="CV323" s="554" t="str">
        <f t="shared" si="1172"/>
        <v/>
      </c>
      <c r="CW323" s="555" t="str">
        <f t="shared" si="1173"/>
        <v/>
      </c>
      <c r="CX323" s="555" t="str">
        <f t="shared" si="1174"/>
        <v/>
      </c>
      <c r="CY323" s="555" t="str">
        <f t="shared" si="1175"/>
        <v/>
      </c>
      <c r="CZ323" s="555" t="str">
        <f t="shared" si="1176"/>
        <v/>
      </c>
      <c r="DA323" s="555" t="str">
        <f t="shared" si="1177"/>
        <v/>
      </c>
      <c r="DB323" s="556" t="str">
        <f t="shared" si="1178"/>
        <v/>
      </c>
      <c r="DC323" s="556" t="str">
        <f t="shared" si="1179"/>
        <v/>
      </c>
      <c r="DD323" s="556" t="str">
        <f t="shared" si="1180"/>
        <v/>
      </c>
      <c r="DE323" s="555" t="str">
        <f t="shared" si="1181"/>
        <v/>
      </c>
      <c r="DF323" s="555" t="str">
        <f t="shared" si="1182"/>
        <v/>
      </c>
      <c r="DG323" s="555" t="str">
        <f t="shared" si="1183"/>
        <v/>
      </c>
      <c r="DH323" s="555" t="str">
        <f t="shared" si="1184"/>
        <v/>
      </c>
      <c r="DI323" s="555" t="str">
        <f t="shared" si="1185"/>
        <v/>
      </c>
      <c r="DJ323" s="554" t="str">
        <f t="shared" si="1186"/>
        <v/>
      </c>
      <c r="DK323" s="553" t="str">
        <f t="shared" si="1187"/>
        <v/>
      </c>
      <c r="DL323" s="658">
        <f t="shared" si="1188"/>
        <v>0</v>
      </c>
      <c r="DM323" s="106">
        <f t="shared" si="1189"/>
        <v>0</v>
      </c>
      <c r="DN323" s="106">
        <f t="shared" si="1190"/>
        <v>0</v>
      </c>
      <c r="DO323" s="106">
        <f t="shared" si="1191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9">750*$K$1</f>
        <v>750</v>
      </c>
      <c r="C324" s="706">
        <f t="shared" si="1199"/>
        <v>750</v>
      </c>
      <c r="D324" s="706">
        <f t="shared" si="1199"/>
        <v>750</v>
      </c>
      <c r="E324" s="706">
        <f t="shared" si="1199"/>
        <v>750</v>
      </c>
      <c r="F324" s="706">
        <f t="shared" si="1199"/>
        <v>750</v>
      </c>
      <c r="G324" s="706">
        <f t="shared" si="1199"/>
        <v>750</v>
      </c>
      <c r="H324" s="706">
        <f t="shared" si="1199"/>
        <v>750</v>
      </c>
      <c r="I324" s="706">
        <f t="shared" si="1199"/>
        <v>750</v>
      </c>
      <c r="J324" s="706">
        <f t="shared" si="1199"/>
        <v>750</v>
      </c>
      <c r="K324" s="706">
        <f t="shared" si="1199"/>
        <v>750</v>
      </c>
      <c r="L324" s="706">
        <f t="shared" si="1199"/>
        <v>750</v>
      </c>
      <c r="M324" s="706">
        <f t="shared" si="1199"/>
        <v>750</v>
      </c>
      <c r="N324" s="706">
        <f t="shared" si="1199"/>
        <v>750</v>
      </c>
      <c r="O324" s="706">
        <f t="shared" si="1199"/>
        <v>750</v>
      </c>
      <c r="P324" s="706">
        <f t="shared" si="1199"/>
        <v>750</v>
      </c>
      <c r="Q324" s="706">
        <f t="shared" si="1199"/>
        <v>750</v>
      </c>
      <c r="R324" s="706">
        <f t="shared" si="1199"/>
        <v>750</v>
      </c>
      <c r="S324" s="714"/>
      <c r="T324" s="706">
        <f t="shared" ref="T324:AD324" si="1200">750*$K$1</f>
        <v>750</v>
      </c>
      <c r="U324" s="706">
        <f t="shared" si="1200"/>
        <v>750</v>
      </c>
      <c r="V324" s="706">
        <f t="shared" si="1200"/>
        <v>750</v>
      </c>
      <c r="W324" s="706">
        <f t="shared" si="1200"/>
        <v>750</v>
      </c>
      <c r="X324" s="706">
        <f t="shared" si="1200"/>
        <v>750</v>
      </c>
      <c r="Y324" s="706">
        <f t="shared" si="1200"/>
        <v>750</v>
      </c>
      <c r="Z324" s="706">
        <f>750*$K$1</f>
        <v>750</v>
      </c>
      <c r="AA324" s="706">
        <f t="shared" si="1200"/>
        <v>750</v>
      </c>
      <c r="AB324" s="706">
        <f t="shared" si="1200"/>
        <v>750</v>
      </c>
      <c r="AC324" s="706">
        <f t="shared" si="1200"/>
        <v>750</v>
      </c>
      <c r="AD324" s="706">
        <f t="shared" si="1200"/>
        <v>750</v>
      </c>
      <c r="AE324" s="706">
        <f t="shared" ref="AE324:AJ324" si="1201">750*$K$1</f>
        <v>750</v>
      </c>
      <c r="AF324" s="706">
        <f t="shared" si="1201"/>
        <v>750</v>
      </c>
      <c r="AG324" s="706">
        <f t="shared" si="1201"/>
        <v>750</v>
      </c>
      <c r="AH324" s="706">
        <f t="shared" si="1201"/>
        <v>750</v>
      </c>
      <c r="AI324" s="706">
        <f t="shared" si="1201"/>
        <v>750</v>
      </c>
      <c r="AJ324" s="706">
        <f t="shared" si="1201"/>
        <v>750</v>
      </c>
      <c r="AK324" s="714"/>
      <c r="AL324" s="706">
        <f t="shared" ref="AL324:BB324" si="1202">750*$K$1</f>
        <v>750</v>
      </c>
      <c r="AM324" s="706">
        <f t="shared" si="1202"/>
        <v>750</v>
      </c>
      <c r="AN324" s="706">
        <f t="shared" si="1202"/>
        <v>750</v>
      </c>
      <c r="AO324" s="706">
        <f t="shared" si="1202"/>
        <v>750</v>
      </c>
      <c r="AP324" s="706">
        <f t="shared" si="1202"/>
        <v>750</v>
      </c>
      <c r="AQ324" s="706">
        <f t="shared" si="1202"/>
        <v>750</v>
      </c>
      <c r="AR324" s="706">
        <f t="shared" si="1202"/>
        <v>750</v>
      </c>
      <c r="AS324" s="706">
        <f t="shared" si="1202"/>
        <v>750</v>
      </c>
      <c r="AT324" s="706">
        <f t="shared" si="1202"/>
        <v>750</v>
      </c>
      <c r="AU324" s="706">
        <f t="shared" si="1202"/>
        <v>750</v>
      </c>
      <c r="AV324" s="706">
        <f t="shared" si="1202"/>
        <v>750</v>
      </c>
      <c r="AW324" s="706">
        <f t="shared" si="1202"/>
        <v>750</v>
      </c>
      <c r="AX324" s="706">
        <f t="shared" si="1202"/>
        <v>750</v>
      </c>
      <c r="AY324" s="706">
        <f t="shared" si="1202"/>
        <v>750</v>
      </c>
      <c r="AZ324" s="706">
        <f t="shared" si="1202"/>
        <v>750</v>
      </c>
      <c r="BA324" s="706">
        <f t="shared" si="1202"/>
        <v>750</v>
      </c>
      <c r="BB324" s="706">
        <f t="shared" si="1202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3">750*$K$1</f>
        <v>750</v>
      </c>
      <c r="BG324" s="706">
        <f t="shared" si="1203"/>
        <v>750</v>
      </c>
      <c r="BH324" s="706">
        <f t="shared" si="1203"/>
        <v>750</v>
      </c>
      <c r="BI324" s="706">
        <f t="shared" si="1203"/>
        <v>750</v>
      </c>
      <c r="BJ324" s="706">
        <f t="shared" si="1203"/>
        <v>750</v>
      </c>
      <c r="BK324" s="706">
        <f t="shared" si="1203"/>
        <v>750</v>
      </c>
      <c r="BL324" s="706">
        <f t="shared" si="1203"/>
        <v>750</v>
      </c>
      <c r="BM324" s="706">
        <f t="shared" si="1203"/>
        <v>750</v>
      </c>
      <c r="BN324" s="706">
        <f t="shared" si="1203"/>
        <v>750</v>
      </c>
      <c r="BO324" s="706">
        <f t="shared" si="1203"/>
        <v>750</v>
      </c>
      <c r="BP324" s="706">
        <f t="shared" si="1203"/>
        <v>750</v>
      </c>
      <c r="BQ324" s="706">
        <f t="shared" si="1203"/>
        <v>750</v>
      </c>
      <c r="BR324" s="706">
        <f t="shared" si="1203"/>
        <v>750</v>
      </c>
      <c r="BS324" s="706">
        <f t="shared" si="1203"/>
        <v>750</v>
      </c>
      <c r="BT324" s="706">
        <f t="shared" si="120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5"/>
        <v>750</v>
      </c>
      <c r="CA324" s="602">
        <f t="shared" si="1166"/>
        <v>750</v>
      </c>
      <c r="CB324" s="602">
        <f t="shared" si="1167"/>
        <v>750</v>
      </c>
      <c r="CC324" s="692">
        <f t="shared" si="1168"/>
        <v>750</v>
      </c>
      <c r="CD324" s="1348">
        <f t="shared" si="1169"/>
        <v>750</v>
      </c>
      <c r="CE324" s="1349">
        <f t="shared" si="1169"/>
        <v>750</v>
      </c>
      <c r="CF324" s="1350">
        <f t="shared" si="1169"/>
        <v>750</v>
      </c>
      <c r="CG324" s="1350">
        <f t="shared" si="1169"/>
        <v>750</v>
      </c>
      <c r="CH324" s="1350">
        <f t="shared" si="1169"/>
        <v>750</v>
      </c>
      <c r="CI324" s="1350">
        <f t="shared" si="1169"/>
        <v>750</v>
      </c>
      <c r="CJ324" s="1350">
        <f t="shared" si="1169"/>
        <v>750</v>
      </c>
      <c r="CK324" s="1351">
        <f t="shared" si="1169"/>
        <v>750</v>
      </c>
      <c r="CL324" s="1351">
        <f t="shared" si="1169"/>
        <v>750</v>
      </c>
      <c r="CM324" s="1351">
        <f t="shared" si="1169"/>
        <v>750</v>
      </c>
      <c r="CN324" s="1350">
        <f t="shared" si="1169"/>
        <v>750</v>
      </c>
      <c r="CO324" s="1350">
        <f t="shared" si="1169"/>
        <v>750</v>
      </c>
      <c r="CP324" s="1350">
        <f t="shared" si="1169"/>
        <v>750</v>
      </c>
      <c r="CQ324" s="1350">
        <f t="shared" si="1169"/>
        <v>750</v>
      </c>
      <c r="CR324" s="1350">
        <f t="shared" si="1169"/>
        <v>750</v>
      </c>
      <c r="CS324" s="1349">
        <f t="shared" si="1169"/>
        <v>750</v>
      </c>
      <c r="CT324" s="1352">
        <f t="shared" si="1170"/>
        <v>750</v>
      </c>
      <c r="CU324" s="553">
        <f t="shared" si="1171"/>
        <v>750</v>
      </c>
      <c r="CV324" s="554">
        <f t="shared" si="1172"/>
        <v>750</v>
      </c>
      <c r="CW324" s="555">
        <f t="shared" si="1173"/>
        <v>750</v>
      </c>
      <c r="CX324" s="555">
        <f t="shared" si="1174"/>
        <v>750</v>
      </c>
      <c r="CY324" s="555">
        <f t="shared" si="1175"/>
        <v>750</v>
      </c>
      <c r="CZ324" s="555">
        <f t="shared" si="1176"/>
        <v>750</v>
      </c>
      <c r="DA324" s="555">
        <f t="shared" si="1177"/>
        <v>750</v>
      </c>
      <c r="DB324" s="556">
        <f t="shared" si="1178"/>
        <v>750</v>
      </c>
      <c r="DC324" s="556">
        <f t="shared" si="1179"/>
        <v>750</v>
      </c>
      <c r="DD324" s="556">
        <f t="shared" si="1180"/>
        <v>750</v>
      </c>
      <c r="DE324" s="555">
        <f t="shared" si="1181"/>
        <v>750</v>
      </c>
      <c r="DF324" s="555">
        <f t="shared" si="1182"/>
        <v>750</v>
      </c>
      <c r="DG324" s="555">
        <f t="shared" si="1183"/>
        <v>750</v>
      </c>
      <c r="DH324" s="555">
        <f t="shared" si="1184"/>
        <v>750</v>
      </c>
      <c r="DI324" s="555">
        <f t="shared" si="1185"/>
        <v>750</v>
      </c>
      <c r="DJ324" s="554">
        <f t="shared" si="1186"/>
        <v>750</v>
      </c>
      <c r="DK324" s="553">
        <f t="shared" si="1187"/>
        <v>750</v>
      </c>
      <c r="DL324" s="658">
        <f t="shared" si="1188"/>
        <v>17</v>
      </c>
      <c r="DM324" s="106">
        <f t="shared" si="1189"/>
        <v>17</v>
      </c>
      <c r="DN324" s="106">
        <f t="shared" si="1190"/>
        <v>17</v>
      </c>
      <c r="DO324" s="106">
        <f t="shared" si="1191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5"/>
        <v/>
      </c>
      <c r="CA325" s="602" t="str">
        <f t="shared" si="1166"/>
        <v/>
      </c>
      <c r="CB325" s="602" t="str">
        <f t="shared" si="1167"/>
        <v/>
      </c>
      <c r="CC325" s="692" t="str">
        <f t="shared" si="1168"/>
        <v/>
      </c>
      <c r="CD325" s="1348" t="str">
        <f t="shared" si="1169"/>
        <v/>
      </c>
      <c r="CE325" s="1349" t="str">
        <f t="shared" si="1169"/>
        <v/>
      </c>
      <c r="CF325" s="1350" t="str">
        <f t="shared" si="1169"/>
        <v/>
      </c>
      <c r="CG325" s="1350" t="str">
        <f t="shared" si="1169"/>
        <v/>
      </c>
      <c r="CH325" s="1350" t="str">
        <f t="shared" si="1169"/>
        <v/>
      </c>
      <c r="CI325" s="1350" t="str">
        <f t="shared" si="1169"/>
        <v/>
      </c>
      <c r="CJ325" s="1350" t="str">
        <f t="shared" si="1169"/>
        <v/>
      </c>
      <c r="CK325" s="1351" t="str">
        <f t="shared" si="1169"/>
        <v/>
      </c>
      <c r="CL325" s="1351" t="str">
        <f t="shared" si="1169"/>
        <v/>
      </c>
      <c r="CM325" s="1351" t="str">
        <f t="shared" si="1169"/>
        <v/>
      </c>
      <c r="CN325" s="1350" t="str">
        <f t="shared" si="1169"/>
        <v/>
      </c>
      <c r="CO325" s="1350" t="str">
        <f t="shared" si="1169"/>
        <v/>
      </c>
      <c r="CP325" s="1350" t="str">
        <f t="shared" si="1169"/>
        <v/>
      </c>
      <c r="CQ325" s="1350" t="str">
        <f t="shared" si="1169"/>
        <v/>
      </c>
      <c r="CR325" s="1350" t="str">
        <f t="shared" si="1169"/>
        <v/>
      </c>
      <c r="CS325" s="1349" t="str">
        <f t="shared" si="1169"/>
        <v/>
      </c>
      <c r="CT325" s="1352" t="str">
        <f t="shared" si="1170"/>
        <v/>
      </c>
      <c r="CU325" s="553" t="str">
        <f t="shared" si="1171"/>
        <v/>
      </c>
      <c r="CV325" s="554" t="str">
        <f t="shared" si="1172"/>
        <v/>
      </c>
      <c r="CW325" s="555" t="str">
        <f t="shared" si="1173"/>
        <v/>
      </c>
      <c r="CX325" s="555" t="str">
        <f t="shared" si="1174"/>
        <v/>
      </c>
      <c r="CY325" s="555" t="str">
        <f t="shared" si="1175"/>
        <v/>
      </c>
      <c r="CZ325" s="555" t="str">
        <f t="shared" si="1176"/>
        <v/>
      </c>
      <c r="DA325" s="555" t="str">
        <f t="shared" si="1177"/>
        <v/>
      </c>
      <c r="DB325" s="556" t="str">
        <f t="shared" si="1178"/>
        <v/>
      </c>
      <c r="DC325" s="556" t="str">
        <f t="shared" si="1179"/>
        <v/>
      </c>
      <c r="DD325" s="556" t="str">
        <f t="shared" si="1180"/>
        <v/>
      </c>
      <c r="DE325" s="555" t="str">
        <f t="shared" si="1181"/>
        <v/>
      </c>
      <c r="DF325" s="555" t="str">
        <f t="shared" si="1182"/>
        <v/>
      </c>
      <c r="DG325" s="555" t="str">
        <f t="shared" si="1183"/>
        <v/>
      </c>
      <c r="DH325" s="555" t="str">
        <f t="shared" si="1184"/>
        <v/>
      </c>
      <c r="DI325" s="555" t="str">
        <f t="shared" si="1185"/>
        <v/>
      </c>
      <c r="DJ325" s="554" t="str">
        <f t="shared" si="1186"/>
        <v/>
      </c>
      <c r="DK325" s="553" t="str">
        <f t="shared" si="1187"/>
        <v/>
      </c>
      <c r="DL325" s="658">
        <f t="shared" si="1188"/>
        <v>0</v>
      </c>
      <c r="DM325" s="106">
        <f t="shared" si="1189"/>
        <v>0</v>
      </c>
      <c r="DN325" s="106">
        <f t="shared" si="1190"/>
        <v>0</v>
      </c>
      <c r="DO325" s="106">
        <f t="shared" si="119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5"/>
        <v/>
      </c>
      <c r="CA326" s="602" t="str">
        <f t="shared" si="1166"/>
        <v/>
      </c>
      <c r="CB326" s="602" t="str">
        <f t="shared" si="1167"/>
        <v/>
      </c>
      <c r="CC326" s="692" t="str">
        <f t="shared" si="1168"/>
        <v/>
      </c>
      <c r="CD326" s="1348" t="str">
        <f t="shared" si="1169"/>
        <v/>
      </c>
      <c r="CE326" s="1349" t="str">
        <f t="shared" si="1169"/>
        <v/>
      </c>
      <c r="CF326" s="1350" t="str">
        <f t="shared" si="1169"/>
        <v/>
      </c>
      <c r="CG326" s="1350" t="str">
        <f t="shared" si="1169"/>
        <v/>
      </c>
      <c r="CH326" s="1350" t="str">
        <f t="shared" si="1169"/>
        <v/>
      </c>
      <c r="CI326" s="1350" t="str">
        <f t="shared" si="1169"/>
        <v/>
      </c>
      <c r="CJ326" s="1350" t="str">
        <f t="shared" si="1169"/>
        <v/>
      </c>
      <c r="CK326" s="1351" t="str">
        <f t="shared" si="1169"/>
        <v/>
      </c>
      <c r="CL326" s="1351" t="str">
        <f t="shared" si="1169"/>
        <v/>
      </c>
      <c r="CM326" s="1351" t="str">
        <f t="shared" si="1169"/>
        <v/>
      </c>
      <c r="CN326" s="1350" t="str">
        <f t="shared" si="1169"/>
        <v/>
      </c>
      <c r="CO326" s="1350" t="str">
        <f t="shared" si="1169"/>
        <v/>
      </c>
      <c r="CP326" s="1350" t="str">
        <f t="shared" si="1169"/>
        <v/>
      </c>
      <c r="CQ326" s="1350" t="str">
        <f t="shared" si="1169"/>
        <v/>
      </c>
      <c r="CR326" s="1350" t="str">
        <f t="shared" si="1169"/>
        <v/>
      </c>
      <c r="CS326" s="1349" t="str">
        <f t="shared" si="1169"/>
        <v/>
      </c>
      <c r="CT326" s="1352" t="str">
        <f t="shared" si="1170"/>
        <v/>
      </c>
      <c r="CU326" s="553" t="str">
        <f t="shared" si="1171"/>
        <v/>
      </c>
      <c r="CV326" s="554" t="str">
        <f t="shared" si="1172"/>
        <v/>
      </c>
      <c r="CW326" s="555" t="str">
        <f t="shared" si="1173"/>
        <v/>
      </c>
      <c r="CX326" s="555" t="str">
        <f t="shared" si="1174"/>
        <v/>
      </c>
      <c r="CY326" s="555" t="str">
        <f t="shared" si="1175"/>
        <v/>
      </c>
      <c r="CZ326" s="555" t="str">
        <f t="shared" si="1176"/>
        <v/>
      </c>
      <c r="DA326" s="555" t="str">
        <f t="shared" si="1177"/>
        <v/>
      </c>
      <c r="DB326" s="556" t="str">
        <f t="shared" si="1178"/>
        <v/>
      </c>
      <c r="DC326" s="556" t="str">
        <f t="shared" si="1179"/>
        <v/>
      </c>
      <c r="DD326" s="556" t="str">
        <f t="shared" si="1180"/>
        <v/>
      </c>
      <c r="DE326" s="555" t="str">
        <f t="shared" si="1181"/>
        <v/>
      </c>
      <c r="DF326" s="555" t="str">
        <f t="shared" si="1182"/>
        <v/>
      </c>
      <c r="DG326" s="555" t="str">
        <f t="shared" si="1183"/>
        <v/>
      </c>
      <c r="DH326" s="555" t="str">
        <f t="shared" si="1184"/>
        <v/>
      </c>
      <c r="DI326" s="555" t="str">
        <f t="shared" si="1185"/>
        <v/>
      </c>
      <c r="DJ326" s="554" t="str">
        <f t="shared" si="1186"/>
        <v/>
      </c>
      <c r="DK326" s="553" t="str">
        <f t="shared" si="1187"/>
        <v/>
      </c>
      <c r="DL326" s="658">
        <f t="shared" si="1188"/>
        <v>0</v>
      </c>
      <c r="DM326" s="106">
        <f t="shared" si="1189"/>
        <v>0</v>
      </c>
      <c r="DN326" s="106">
        <f t="shared" si="1190"/>
        <v>0</v>
      </c>
      <c r="DO326" s="106">
        <f t="shared" si="119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4">IF(B325="","",B325*B326)</f>
        <v/>
      </c>
      <c r="C327" s="634" t="str">
        <f t="shared" si="1204"/>
        <v/>
      </c>
      <c r="D327" s="634" t="str">
        <f t="shared" si="1204"/>
        <v/>
      </c>
      <c r="E327" s="634" t="str">
        <f t="shared" si="1204"/>
        <v/>
      </c>
      <c r="F327" s="634" t="str">
        <f t="shared" si="1204"/>
        <v/>
      </c>
      <c r="G327" s="634" t="str">
        <f t="shared" si="1204"/>
        <v/>
      </c>
      <c r="H327" s="634" t="str">
        <f t="shared" si="1204"/>
        <v/>
      </c>
      <c r="I327" s="634" t="str">
        <f t="shared" si="1204"/>
        <v/>
      </c>
      <c r="J327" s="634" t="str">
        <f t="shared" si="1204"/>
        <v/>
      </c>
      <c r="K327" s="634" t="str">
        <f t="shared" ref="K327:R327" si="1205">IF(K325="","",K325*K326)</f>
        <v/>
      </c>
      <c r="L327" s="634" t="str">
        <f t="shared" si="1205"/>
        <v/>
      </c>
      <c r="M327" s="634" t="str">
        <f t="shared" si="1205"/>
        <v/>
      </c>
      <c r="N327" s="634" t="str">
        <f t="shared" si="1205"/>
        <v/>
      </c>
      <c r="O327" s="634" t="str">
        <f t="shared" si="1205"/>
        <v/>
      </c>
      <c r="P327" s="634" t="str">
        <f t="shared" si="1205"/>
        <v/>
      </c>
      <c r="Q327" s="634" t="str">
        <f t="shared" si="1205"/>
        <v/>
      </c>
      <c r="R327" s="634" t="str">
        <f t="shared" si="1205"/>
        <v/>
      </c>
      <c r="S327" s="667"/>
      <c r="T327" s="634" t="str">
        <f t="shared" ref="T327:AD327" si="1206">IF(T325="","",T325*T326)</f>
        <v/>
      </c>
      <c r="U327" s="634" t="str">
        <f t="shared" si="1206"/>
        <v/>
      </c>
      <c r="V327" s="634" t="str">
        <f t="shared" si="1206"/>
        <v/>
      </c>
      <c r="W327" s="634" t="str">
        <f t="shared" si="1206"/>
        <v/>
      </c>
      <c r="X327" s="634" t="str">
        <f t="shared" si="1206"/>
        <v/>
      </c>
      <c r="Y327" s="634" t="str">
        <f t="shared" si="1206"/>
        <v/>
      </c>
      <c r="Z327" s="634" t="str">
        <f t="shared" si="1206"/>
        <v/>
      </c>
      <c r="AA327" s="634" t="str">
        <f t="shared" si="1206"/>
        <v/>
      </c>
      <c r="AB327" s="634" t="str">
        <f t="shared" si="1206"/>
        <v/>
      </c>
      <c r="AC327" s="634" t="str">
        <f t="shared" si="1206"/>
        <v/>
      </c>
      <c r="AD327" s="634" t="str">
        <f t="shared" si="1206"/>
        <v/>
      </c>
      <c r="AE327" s="634" t="str">
        <f t="shared" ref="AE327:AJ327" si="1207">IF(AE325="","",AE325*AE326)</f>
        <v/>
      </c>
      <c r="AF327" s="634" t="str">
        <f t="shared" si="1207"/>
        <v/>
      </c>
      <c r="AG327" s="634" t="str">
        <f t="shared" si="1207"/>
        <v/>
      </c>
      <c r="AH327" s="634" t="str">
        <f t="shared" si="1207"/>
        <v/>
      </c>
      <c r="AI327" s="634" t="str">
        <f t="shared" si="1207"/>
        <v/>
      </c>
      <c r="AJ327" s="634" t="str">
        <f t="shared" si="1207"/>
        <v/>
      </c>
      <c r="AK327" s="667"/>
      <c r="AL327" s="634" t="str">
        <f t="shared" ref="AL327:AT327" si="1208">IF(AL325="","",AL325*AL326)</f>
        <v/>
      </c>
      <c r="AM327" s="634" t="str">
        <f t="shared" si="1208"/>
        <v/>
      </c>
      <c r="AN327" s="634" t="str">
        <f t="shared" si="1208"/>
        <v/>
      </c>
      <c r="AO327" s="634" t="str">
        <f t="shared" si="1208"/>
        <v/>
      </c>
      <c r="AP327" s="634" t="str">
        <f t="shared" si="1208"/>
        <v/>
      </c>
      <c r="AQ327" s="634" t="str">
        <f t="shared" si="1208"/>
        <v/>
      </c>
      <c r="AR327" s="634" t="str">
        <f t="shared" si="1208"/>
        <v/>
      </c>
      <c r="AS327" s="634" t="str">
        <f t="shared" si="1208"/>
        <v/>
      </c>
      <c r="AT327" s="634" t="str">
        <f t="shared" si="1208"/>
        <v/>
      </c>
      <c r="AU327" s="634" t="str">
        <f t="shared" ref="AU327:BB327" si="1209">IF(AU325="","",AU325*AU326)</f>
        <v/>
      </c>
      <c r="AV327" s="634" t="str">
        <f t="shared" si="1209"/>
        <v/>
      </c>
      <c r="AW327" s="634" t="str">
        <f t="shared" si="1209"/>
        <v/>
      </c>
      <c r="AX327" s="634" t="str">
        <f t="shared" si="1209"/>
        <v/>
      </c>
      <c r="AY327" s="634" t="str">
        <f t="shared" si="1209"/>
        <v/>
      </c>
      <c r="AZ327" s="634" t="str">
        <f t="shared" si="1209"/>
        <v/>
      </c>
      <c r="BA327" s="634" t="str">
        <f t="shared" si="1209"/>
        <v/>
      </c>
      <c r="BB327" s="634" t="str">
        <f t="shared" si="1209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10">IF(BN325="","",BN325*BN326)</f>
        <v/>
      </c>
      <c r="BO327" s="634" t="str">
        <f t="shared" si="1210"/>
        <v/>
      </c>
      <c r="BP327" s="634" t="str">
        <f t="shared" si="1210"/>
        <v/>
      </c>
      <c r="BQ327" s="634" t="str">
        <f t="shared" si="1210"/>
        <v/>
      </c>
      <c r="BR327" s="634" t="str">
        <f t="shared" si="1210"/>
        <v/>
      </c>
      <c r="BS327" s="634" t="str">
        <f t="shared" si="1210"/>
        <v/>
      </c>
      <c r="BT327" s="634" t="str">
        <f t="shared" si="1210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5"/>
        <v/>
      </c>
      <c r="CA327" s="602" t="str">
        <f t="shared" si="1166"/>
        <v/>
      </c>
      <c r="CB327" s="602" t="str">
        <f t="shared" si="1167"/>
        <v/>
      </c>
      <c r="CC327" s="692" t="str">
        <f t="shared" si="1168"/>
        <v/>
      </c>
      <c r="CD327" s="1348" t="str">
        <f t="shared" si="1169"/>
        <v/>
      </c>
      <c r="CE327" s="1349" t="str">
        <f t="shared" si="1169"/>
        <v/>
      </c>
      <c r="CF327" s="1350" t="str">
        <f t="shared" si="1169"/>
        <v/>
      </c>
      <c r="CG327" s="1350" t="str">
        <f t="shared" si="1169"/>
        <v/>
      </c>
      <c r="CH327" s="1350" t="str">
        <f t="shared" si="1169"/>
        <v/>
      </c>
      <c r="CI327" s="1350" t="str">
        <f t="shared" si="1169"/>
        <v/>
      </c>
      <c r="CJ327" s="1350" t="str">
        <f t="shared" si="1169"/>
        <v/>
      </c>
      <c r="CK327" s="1351" t="str">
        <f t="shared" si="1169"/>
        <v/>
      </c>
      <c r="CL327" s="1351" t="str">
        <f t="shared" si="1169"/>
        <v/>
      </c>
      <c r="CM327" s="1351" t="str">
        <f t="shared" si="1169"/>
        <v/>
      </c>
      <c r="CN327" s="1350" t="str">
        <f t="shared" si="1169"/>
        <v/>
      </c>
      <c r="CO327" s="1350" t="str">
        <f t="shared" si="1169"/>
        <v/>
      </c>
      <c r="CP327" s="1350" t="str">
        <f t="shared" si="1169"/>
        <v/>
      </c>
      <c r="CQ327" s="1350" t="str">
        <f t="shared" si="1169"/>
        <v/>
      </c>
      <c r="CR327" s="1350" t="str">
        <f t="shared" si="1169"/>
        <v/>
      </c>
      <c r="CS327" s="1349" t="str">
        <f t="shared" si="1169"/>
        <v/>
      </c>
      <c r="CT327" s="1352" t="str">
        <f t="shared" si="1170"/>
        <v/>
      </c>
      <c r="CU327" s="553" t="str">
        <f t="shared" si="1171"/>
        <v/>
      </c>
      <c r="CV327" s="554" t="str">
        <f t="shared" si="1172"/>
        <v/>
      </c>
      <c r="CW327" s="555" t="str">
        <f t="shared" si="1173"/>
        <v/>
      </c>
      <c r="CX327" s="555" t="str">
        <f t="shared" si="1174"/>
        <v/>
      </c>
      <c r="CY327" s="555" t="str">
        <f t="shared" si="1175"/>
        <v/>
      </c>
      <c r="CZ327" s="555" t="str">
        <f t="shared" si="1176"/>
        <v/>
      </c>
      <c r="DA327" s="555" t="str">
        <f t="shared" si="1177"/>
        <v/>
      </c>
      <c r="DB327" s="556" t="str">
        <f t="shared" si="1178"/>
        <v/>
      </c>
      <c r="DC327" s="556" t="str">
        <f t="shared" si="1179"/>
        <v/>
      </c>
      <c r="DD327" s="556" t="str">
        <f t="shared" si="1180"/>
        <v/>
      </c>
      <c r="DE327" s="555" t="str">
        <f t="shared" si="1181"/>
        <v/>
      </c>
      <c r="DF327" s="555" t="str">
        <f t="shared" si="1182"/>
        <v/>
      </c>
      <c r="DG327" s="555" t="str">
        <f t="shared" si="1183"/>
        <v/>
      </c>
      <c r="DH327" s="555" t="str">
        <f t="shared" si="1184"/>
        <v/>
      </c>
      <c r="DI327" s="555" t="str">
        <f t="shared" si="1185"/>
        <v/>
      </c>
      <c r="DJ327" s="554" t="str">
        <f t="shared" si="1186"/>
        <v/>
      </c>
      <c r="DK327" s="553" t="str">
        <f t="shared" si="1187"/>
        <v/>
      </c>
      <c r="DL327" s="658">
        <f t="shared" si="1188"/>
        <v>0</v>
      </c>
      <c r="DM327" s="106">
        <f t="shared" si="1189"/>
        <v>0</v>
      </c>
      <c r="DN327" s="106">
        <f t="shared" si="1190"/>
        <v>0</v>
      </c>
      <c r="DO327" s="106">
        <f t="shared" si="119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5"/>
        <v/>
      </c>
      <c r="CA328" s="602" t="str">
        <f t="shared" si="1166"/>
        <v/>
      </c>
      <c r="CB328" s="602" t="str">
        <f t="shared" si="1167"/>
        <v/>
      </c>
      <c r="CC328" s="692" t="str">
        <f t="shared" si="1168"/>
        <v/>
      </c>
      <c r="CD328" s="1348" t="str">
        <f t="shared" si="1169"/>
        <v/>
      </c>
      <c r="CE328" s="1349" t="str">
        <f t="shared" si="1169"/>
        <v/>
      </c>
      <c r="CF328" s="1350" t="str">
        <f t="shared" si="1169"/>
        <v/>
      </c>
      <c r="CG328" s="1350" t="str">
        <f t="shared" si="1169"/>
        <v/>
      </c>
      <c r="CH328" s="1350" t="str">
        <f t="shared" si="1169"/>
        <v/>
      </c>
      <c r="CI328" s="1350" t="str">
        <f t="shared" si="1169"/>
        <v/>
      </c>
      <c r="CJ328" s="1350" t="str">
        <f t="shared" si="1169"/>
        <v/>
      </c>
      <c r="CK328" s="1351" t="str">
        <f t="shared" si="1169"/>
        <v/>
      </c>
      <c r="CL328" s="1351" t="str">
        <f t="shared" si="1169"/>
        <v/>
      </c>
      <c r="CM328" s="1351" t="str">
        <f t="shared" si="1169"/>
        <v/>
      </c>
      <c r="CN328" s="1350" t="str">
        <f t="shared" si="1169"/>
        <v/>
      </c>
      <c r="CO328" s="1350" t="str">
        <f t="shared" si="1169"/>
        <v/>
      </c>
      <c r="CP328" s="1350" t="str">
        <f t="shared" si="1169"/>
        <v/>
      </c>
      <c r="CQ328" s="1350" t="str">
        <f t="shared" si="1169"/>
        <v/>
      </c>
      <c r="CR328" s="1350" t="str">
        <f t="shared" si="1169"/>
        <v/>
      </c>
      <c r="CS328" s="1349" t="str">
        <f t="shared" si="1169"/>
        <v/>
      </c>
      <c r="CT328" s="1352" t="str">
        <f t="shared" si="1170"/>
        <v/>
      </c>
      <c r="CU328" s="553" t="str">
        <f t="shared" si="1171"/>
        <v/>
      </c>
      <c r="CV328" s="554" t="str">
        <f t="shared" si="1172"/>
        <v/>
      </c>
      <c r="CW328" s="555" t="str">
        <f t="shared" si="1173"/>
        <v/>
      </c>
      <c r="CX328" s="555" t="str">
        <f t="shared" si="1174"/>
        <v/>
      </c>
      <c r="CY328" s="555" t="str">
        <f t="shared" si="1175"/>
        <v/>
      </c>
      <c r="CZ328" s="555" t="str">
        <f t="shared" si="1176"/>
        <v/>
      </c>
      <c r="DA328" s="555" t="str">
        <f t="shared" si="1177"/>
        <v/>
      </c>
      <c r="DB328" s="556" t="str">
        <f t="shared" si="1178"/>
        <v/>
      </c>
      <c r="DC328" s="556" t="str">
        <f t="shared" si="1179"/>
        <v/>
      </c>
      <c r="DD328" s="556" t="str">
        <f t="shared" si="1180"/>
        <v/>
      </c>
      <c r="DE328" s="555" t="str">
        <f t="shared" si="1181"/>
        <v/>
      </c>
      <c r="DF328" s="555" t="str">
        <f t="shared" si="1182"/>
        <v/>
      </c>
      <c r="DG328" s="555" t="str">
        <f t="shared" si="1183"/>
        <v/>
      </c>
      <c r="DH328" s="555" t="str">
        <f t="shared" si="1184"/>
        <v/>
      </c>
      <c r="DI328" s="555" t="str">
        <f t="shared" si="1185"/>
        <v/>
      </c>
      <c r="DJ328" s="554" t="str">
        <f t="shared" si="1186"/>
        <v/>
      </c>
      <c r="DK328" s="553" t="str">
        <f t="shared" si="1187"/>
        <v/>
      </c>
      <c r="DL328" s="658">
        <f t="shared" si="1188"/>
        <v>0</v>
      </c>
      <c r="DM328" s="106">
        <f t="shared" si="1189"/>
        <v>0</v>
      </c>
      <c r="DN328" s="106">
        <f t="shared" si="1190"/>
        <v>0</v>
      </c>
      <c r="DO328" s="106">
        <f t="shared" si="119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11">IF(B323="","",(B323-B325-B328)*B324/B$46/365/$G$1)</f>
        <v/>
      </c>
      <c r="C329" s="637" t="str">
        <f t="shared" si="1211"/>
        <v/>
      </c>
      <c r="D329" s="637" t="str">
        <f t="shared" si="1211"/>
        <v/>
      </c>
      <c r="E329" s="637" t="str">
        <f t="shared" si="1211"/>
        <v/>
      </c>
      <c r="F329" s="637" t="str">
        <f t="shared" si="1211"/>
        <v/>
      </c>
      <c r="G329" s="637" t="str">
        <f t="shared" si="1211"/>
        <v/>
      </c>
      <c r="H329" s="637" t="str">
        <f t="shared" si="1211"/>
        <v/>
      </c>
      <c r="I329" s="637" t="str">
        <f t="shared" si="1211"/>
        <v/>
      </c>
      <c r="J329" s="637" t="str">
        <f t="shared" si="1211"/>
        <v/>
      </c>
      <c r="K329" s="637" t="str">
        <f t="shared" ref="K329:R329" si="1212">IF(K323="","",(K323-K325-K328)*K324/K$46/365/$G$1)</f>
        <v/>
      </c>
      <c r="L329" s="637" t="str">
        <f t="shared" si="1212"/>
        <v/>
      </c>
      <c r="M329" s="637" t="str">
        <f t="shared" si="1212"/>
        <v/>
      </c>
      <c r="N329" s="637" t="str">
        <f t="shared" si="1212"/>
        <v/>
      </c>
      <c r="O329" s="637" t="str">
        <f t="shared" si="1212"/>
        <v/>
      </c>
      <c r="P329" s="637" t="str">
        <f t="shared" si="1212"/>
        <v/>
      </c>
      <c r="Q329" s="637" t="str">
        <f t="shared" si="1212"/>
        <v/>
      </c>
      <c r="R329" s="637" t="str">
        <f t="shared" si="1212"/>
        <v/>
      </c>
      <c r="S329" s="657"/>
      <c r="T329" s="637" t="str">
        <f t="shared" ref="T329:AJ329" si="1213">IF(T323="","",(T323-T325-T328)*T324/T$46/365/$G$1)</f>
        <v/>
      </c>
      <c r="U329" s="637" t="str">
        <f t="shared" si="1213"/>
        <v/>
      </c>
      <c r="V329" s="637" t="str">
        <f t="shared" si="1213"/>
        <v/>
      </c>
      <c r="W329" s="637" t="str">
        <f t="shared" si="1213"/>
        <v/>
      </c>
      <c r="X329" s="637" t="str">
        <f t="shared" si="1213"/>
        <v/>
      </c>
      <c r="Y329" s="637" t="str">
        <f t="shared" si="1213"/>
        <v/>
      </c>
      <c r="Z329" s="637"/>
      <c r="AA329" s="637" t="str">
        <f t="shared" si="1213"/>
        <v/>
      </c>
      <c r="AB329" s="637" t="str">
        <f t="shared" si="1213"/>
        <v/>
      </c>
      <c r="AC329" s="637" t="str">
        <f t="shared" si="1213"/>
        <v/>
      </c>
      <c r="AD329" s="637" t="str">
        <f t="shared" si="1213"/>
        <v/>
      </c>
      <c r="AE329" s="637" t="str">
        <f t="shared" si="1213"/>
        <v/>
      </c>
      <c r="AF329" s="637" t="str">
        <f t="shared" si="1213"/>
        <v/>
      </c>
      <c r="AG329" s="637" t="str">
        <f t="shared" si="1213"/>
        <v/>
      </c>
      <c r="AH329" s="637" t="str">
        <f t="shared" si="1213"/>
        <v/>
      </c>
      <c r="AI329" s="637" t="str">
        <f t="shared" si="1213"/>
        <v/>
      </c>
      <c r="AJ329" s="637" t="str">
        <f t="shared" si="1213"/>
        <v/>
      </c>
      <c r="AK329" s="657"/>
      <c r="AL329" s="637" t="str">
        <f t="shared" ref="AL329:BB329" si="1214">IF(AL323="","",(AL323-AL325-AL328)*AL324/AL$46/365/$G$1)</f>
        <v/>
      </c>
      <c r="AM329" s="637" t="str">
        <f t="shared" si="1214"/>
        <v/>
      </c>
      <c r="AN329" s="637" t="str">
        <f t="shared" si="1214"/>
        <v/>
      </c>
      <c r="AO329" s="637" t="str">
        <f t="shared" si="1214"/>
        <v/>
      </c>
      <c r="AP329" s="637" t="str">
        <f t="shared" si="1214"/>
        <v/>
      </c>
      <c r="AQ329" s="637" t="str">
        <f t="shared" si="1214"/>
        <v/>
      </c>
      <c r="AR329" s="637" t="str">
        <f t="shared" si="1214"/>
        <v/>
      </c>
      <c r="AS329" s="637" t="str">
        <f t="shared" si="1214"/>
        <v/>
      </c>
      <c r="AT329" s="637" t="str">
        <f t="shared" si="1214"/>
        <v/>
      </c>
      <c r="AU329" s="637" t="str">
        <f t="shared" si="1214"/>
        <v/>
      </c>
      <c r="AV329" s="637" t="str">
        <f t="shared" si="1214"/>
        <v/>
      </c>
      <c r="AW329" s="637" t="str">
        <f t="shared" si="1214"/>
        <v/>
      </c>
      <c r="AX329" s="637" t="str">
        <f t="shared" si="1214"/>
        <v/>
      </c>
      <c r="AY329" s="637" t="str">
        <f t="shared" si="1214"/>
        <v/>
      </c>
      <c r="AZ329" s="637" t="str">
        <f t="shared" si="1214"/>
        <v/>
      </c>
      <c r="BA329" s="637" t="str">
        <f t="shared" si="1214"/>
        <v/>
      </c>
      <c r="BB329" s="637" t="str">
        <f t="shared" si="1214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5">IF(BN323="","",(BN323-BN325-BN328)*BN324/BN$46/365/$G$1)</f>
        <v/>
      </c>
      <c r="BO329" s="637" t="str">
        <f t="shared" si="1215"/>
        <v/>
      </c>
      <c r="BP329" s="637" t="str">
        <f t="shared" si="1215"/>
        <v/>
      </c>
      <c r="BQ329" s="637" t="str">
        <f t="shared" si="1215"/>
        <v/>
      </c>
      <c r="BR329" s="637" t="str">
        <f t="shared" si="1215"/>
        <v/>
      </c>
      <c r="BS329" s="637" t="str">
        <f t="shared" si="1215"/>
        <v/>
      </c>
      <c r="BT329" s="637" t="str">
        <f t="shared" si="1215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5"/>
        <v/>
      </c>
      <c r="CA329" s="627" t="str">
        <f t="shared" si="1166"/>
        <v/>
      </c>
      <c r="CB329" s="627" t="str">
        <f t="shared" si="1167"/>
        <v/>
      </c>
      <c r="CC329" s="695" t="str">
        <f t="shared" si="1168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6"/>
        <v/>
      </c>
      <c r="CG329" s="1355" t="str">
        <f t="shared" si="1216"/>
        <v/>
      </c>
      <c r="CH329" s="1355" t="str">
        <f t="shared" si="1216"/>
        <v/>
      </c>
      <c r="CI329" s="1355" t="str">
        <f t="shared" si="1216"/>
        <v/>
      </c>
      <c r="CJ329" s="1355" t="str">
        <f t="shared" si="1216"/>
        <v/>
      </c>
      <c r="CK329" s="1356" t="str">
        <f t="shared" si="1216"/>
        <v/>
      </c>
      <c r="CL329" s="1356" t="str">
        <f t="shared" si="1216"/>
        <v/>
      </c>
      <c r="CM329" s="1356" t="str">
        <f t="shared" si="1216"/>
        <v/>
      </c>
      <c r="CN329" s="1355" t="str">
        <f t="shared" si="1216"/>
        <v/>
      </c>
      <c r="CO329" s="1355" t="str">
        <f t="shared" si="1216"/>
        <v/>
      </c>
      <c r="CP329" s="1355" t="str">
        <f t="shared" si="1216"/>
        <v/>
      </c>
      <c r="CQ329" s="1355" t="str">
        <f t="shared" si="1216"/>
        <v/>
      </c>
      <c r="CR329" s="1355" t="str">
        <f t="shared" si="1216"/>
        <v/>
      </c>
      <c r="CS329" s="1354" t="str">
        <f t="shared" si="1216"/>
        <v/>
      </c>
      <c r="CT329" s="1357" t="str">
        <f t="shared" si="1216"/>
        <v/>
      </c>
      <c r="CU329" s="541" t="str">
        <f t="shared" si="1171"/>
        <v/>
      </c>
      <c r="CV329" s="542" t="str">
        <f t="shared" si="1172"/>
        <v/>
      </c>
      <c r="CW329" s="543" t="str">
        <f t="shared" si="1173"/>
        <v/>
      </c>
      <c r="CX329" s="543" t="str">
        <f t="shared" si="1174"/>
        <v/>
      </c>
      <c r="CY329" s="543" t="str">
        <f t="shared" si="1175"/>
        <v/>
      </c>
      <c r="CZ329" s="543" t="str">
        <f t="shared" si="1176"/>
        <v/>
      </c>
      <c r="DA329" s="543" t="str">
        <f t="shared" si="1177"/>
        <v/>
      </c>
      <c r="DB329" s="544" t="str">
        <f t="shared" si="1178"/>
        <v/>
      </c>
      <c r="DC329" s="544" t="str">
        <f t="shared" si="1179"/>
        <v/>
      </c>
      <c r="DD329" s="544" t="str">
        <f t="shared" si="1180"/>
        <v/>
      </c>
      <c r="DE329" s="543" t="str">
        <f t="shared" si="1181"/>
        <v/>
      </c>
      <c r="DF329" s="543" t="str">
        <f t="shared" si="1182"/>
        <v/>
      </c>
      <c r="DG329" s="543" t="str">
        <f t="shared" si="1183"/>
        <v/>
      </c>
      <c r="DH329" s="543" t="str">
        <f t="shared" si="1184"/>
        <v/>
      </c>
      <c r="DI329" s="543" t="str">
        <f t="shared" si="1185"/>
        <v/>
      </c>
      <c r="DJ329" s="542" t="str">
        <f t="shared" si="1186"/>
        <v/>
      </c>
      <c r="DK329" s="541" t="str">
        <f t="shared" si="1187"/>
        <v/>
      </c>
      <c r="DL329" s="658">
        <f t="shared" si="1188"/>
        <v>0</v>
      </c>
      <c r="DM329" s="106">
        <f t="shared" si="1189"/>
        <v>0</v>
      </c>
      <c r="DN329" s="106">
        <f t="shared" si="1190"/>
        <v>0</v>
      </c>
      <c r="DO329" s="106">
        <f t="shared" si="1191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165"/>
        <v/>
      </c>
      <c r="CA330" s="602">
        <f t="shared" si="1166"/>
        <v>3</v>
      </c>
      <c r="CB330" s="602" t="str">
        <f t="shared" si="1167"/>
        <v/>
      </c>
      <c r="CC330" s="692">
        <f t="shared" si="1168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6"/>
        <v/>
      </c>
      <c r="CF330" s="1350" t="str">
        <f t="shared" si="1216"/>
        <v/>
      </c>
      <c r="CG330" s="1350" t="str">
        <f t="shared" si="1216"/>
        <v/>
      </c>
      <c r="CH330" s="1350" t="str">
        <f t="shared" si="1216"/>
        <v/>
      </c>
      <c r="CI330" s="1350" t="str">
        <f t="shared" si="1216"/>
        <v/>
      </c>
      <c r="CJ330" s="1350" t="str">
        <f t="shared" si="1216"/>
        <v/>
      </c>
      <c r="CK330" s="1351" t="str">
        <f t="shared" si="1216"/>
        <v/>
      </c>
      <c r="CL330" s="1351" t="str">
        <f t="shared" si="1216"/>
        <v/>
      </c>
      <c r="CM330" s="1351" t="str">
        <f t="shared" si="1216"/>
        <v/>
      </c>
      <c r="CN330" s="1350" t="str">
        <f t="shared" si="1216"/>
        <v/>
      </c>
      <c r="CO330" s="1350" t="str">
        <f t="shared" si="1216"/>
        <v/>
      </c>
      <c r="CP330" s="1350" t="str">
        <f t="shared" si="1216"/>
        <v/>
      </c>
      <c r="CQ330" s="1350" t="str">
        <f t="shared" si="1216"/>
        <v/>
      </c>
      <c r="CR330" s="1350" t="str">
        <f t="shared" si="1216"/>
        <v/>
      </c>
      <c r="CS330" s="1349" t="str">
        <f t="shared" si="1216"/>
        <v/>
      </c>
      <c r="CT330" s="1352" t="str">
        <f t="shared" si="1216"/>
        <v/>
      </c>
      <c r="CU330" s="553" t="str">
        <f t="shared" si="1171"/>
        <v/>
      </c>
      <c r="CV330" s="554" t="str">
        <f t="shared" si="1172"/>
        <v/>
      </c>
      <c r="CW330" s="555" t="str">
        <f t="shared" si="1173"/>
        <v/>
      </c>
      <c r="CX330" s="555" t="str">
        <f t="shared" si="1174"/>
        <v/>
      </c>
      <c r="CY330" s="555" t="str">
        <f t="shared" si="1175"/>
        <v/>
      </c>
      <c r="CZ330" s="555" t="str">
        <f t="shared" si="1176"/>
        <v/>
      </c>
      <c r="DA330" s="555" t="str">
        <f t="shared" si="1177"/>
        <v/>
      </c>
      <c r="DB330" s="556">
        <f t="shared" si="1178"/>
        <v>1</v>
      </c>
      <c r="DC330" s="556">
        <f t="shared" si="1179"/>
        <v>3</v>
      </c>
      <c r="DD330" s="556">
        <f t="shared" si="1180"/>
        <v>3</v>
      </c>
      <c r="DE330" s="555">
        <f t="shared" si="1181"/>
        <v>10</v>
      </c>
      <c r="DF330" s="555" t="str">
        <f t="shared" si="1182"/>
        <v/>
      </c>
      <c r="DG330" s="555" t="str">
        <f t="shared" si="1183"/>
        <v/>
      </c>
      <c r="DH330" s="555" t="str">
        <f t="shared" si="1184"/>
        <v/>
      </c>
      <c r="DI330" s="555" t="str">
        <f t="shared" si="1185"/>
        <v/>
      </c>
      <c r="DJ330" s="554" t="str">
        <f t="shared" si="1186"/>
        <v/>
      </c>
      <c r="DK330" s="553" t="str">
        <f t="shared" si="1187"/>
        <v/>
      </c>
      <c r="DL330" s="658">
        <f t="shared" si="1188"/>
        <v>0</v>
      </c>
      <c r="DM330" s="106">
        <f t="shared" si="1189"/>
        <v>4</v>
      </c>
      <c r="DN330" s="106">
        <f t="shared" si="1190"/>
        <v>0</v>
      </c>
      <c r="DO330" s="106">
        <f t="shared" si="1191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847</v>
      </c>
      <c r="V331" s="730"/>
      <c r="W331" s="730"/>
      <c r="X331" s="730"/>
      <c r="Y331" s="730" t="s">
        <v>847</v>
      </c>
      <c r="Z331" s="730" t="s">
        <v>829</v>
      </c>
      <c r="AA331" s="730" t="s">
        <v>829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829</v>
      </c>
      <c r="BG331" s="730"/>
      <c r="BH331" s="730" t="s">
        <v>835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7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6"/>
        <v/>
      </c>
      <c r="CF331" s="1392" t="str">
        <f t="shared" si="1216"/>
        <v/>
      </c>
      <c r="CG331" s="1392" t="str">
        <f t="shared" si="1216"/>
        <v/>
      </c>
      <c r="CH331" s="1392" t="str">
        <f t="shared" si="1216"/>
        <v/>
      </c>
      <c r="CI331" s="1392" t="str">
        <f t="shared" si="1216"/>
        <v/>
      </c>
      <c r="CJ331" s="1392" t="str">
        <f t="shared" si="1216"/>
        <v/>
      </c>
      <c r="CK331" s="1392" t="str">
        <f t="shared" si="1216"/>
        <v/>
      </c>
      <c r="CL331" s="1392" t="str">
        <f t="shared" si="1216"/>
        <v/>
      </c>
      <c r="CM331" s="1392" t="str">
        <f t="shared" si="1216"/>
        <v/>
      </c>
      <c r="CN331" s="1392" t="str">
        <f t="shared" si="1216"/>
        <v/>
      </c>
      <c r="CO331" s="1392" t="str">
        <f t="shared" si="1216"/>
        <v/>
      </c>
      <c r="CP331" s="1392" t="str">
        <f t="shared" si="1216"/>
        <v/>
      </c>
      <c r="CQ331" s="1392" t="str">
        <f t="shared" si="1216"/>
        <v/>
      </c>
      <c r="CR331" s="1392" t="str">
        <f t="shared" si="1216"/>
        <v/>
      </c>
      <c r="CS331" s="1392" t="str">
        <f t="shared" si="1216"/>
        <v/>
      </c>
      <c r="CT331" s="1374" t="str">
        <f t="shared" si="1216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90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17">IF(DL332&lt;3,"",(SUM(B332:R332)-MIN(B332:R332)-MAX(B332:R332))/(DL332-2))</f>
        <v/>
      </c>
      <c r="CA332" s="602">
        <f t="shared" ref="CA332:CA340" si="1218">IF(DM332&lt;3,"",(SUM(T332:AJ332)-MIN(T332:AJ332)-MAX(T332:AJ332))/(DM332-2))</f>
        <v>47.5</v>
      </c>
      <c r="CB332" s="602" t="str">
        <f t="shared" ref="CB332:CB340" si="1219">IF(DN332&lt;3,"",(SUM(AL332:BB332)-MIN(AL332:BB332)-MAX(AL332:BB332))/(DN332-2))</f>
        <v/>
      </c>
      <c r="CC332" s="692">
        <f t="shared" ref="CC332:CC340" si="1220">IF(DO332&lt;3,"",(SUM(BD332:BT332)-MIN(BD332:BT332)-MAX(BD332:BT332))/(DO332-2))</f>
        <v>45</v>
      </c>
      <c r="CD332" s="1348" t="str">
        <f t="shared" ref="CD332:CS338" si="12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21"/>
        <v/>
      </c>
      <c r="CF332" s="1350" t="str">
        <f t="shared" si="1221"/>
        <v/>
      </c>
      <c r="CG332" s="1350" t="str">
        <f t="shared" si="1221"/>
        <v/>
      </c>
      <c r="CH332" s="1350" t="str">
        <f t="shared" si="1221"/>
        <v/>
      </c>
      <c r="CI332" s="1350" t="str">
        <f t="shared" si="1221"/>
        <v/>
      </c>
      <c r="CJ332" s="1350" t="str">
        <f t="shared" si="1221"/>
        <v/>
      </c>
      <c r="CK332" s="1351" t="str">
        <f t="shared" si="1221"/>
        <v/>
      </c>
      <c r="CL332" s="1351" t="str">
        <f t="shared" si="1221"/>
        <v/>
      </c>
      <c r="CM332" s="1351" t="str">
        <f t="shared" si="1221"/>
        <v/>
      </c>
      <c r="CN332" s="1350" t="str">
        <f t="shared" si="1221"/>
        <v/>
      </c>
      <c r="CO332" s="1350" t="str">
        <f t="shared" si="1221"/>
        <v/>
      </c>
      <c r="CP332" s="1350" t="str">
        <f t="shared" si="1221"/>
        <v/>
      </c>
      <c r="CQ332" s="1350" t="str">
        <f t="shared" si="1221"/>
        <v/>
      </c>
      <c r="CR332" s="1350" t="str">
        <f t="shared" si="1221"/>
        <v/>
      </c>
      <c r="CS332" s="1349" t="str">
        <f t="shared" si="1221"/>
        <v/>
      </c>
      <c r="CT332" s="1352" t="str">
        <f t="shared" ref="CT332:CT338" si="12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45</v>
      </c>
      <c r="DC332" s="556">
        <f t="shared" ref="DC332:DC340" si="12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>
        <f t="shared" ref="DE332:DE340" si="12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5" t="str">
        <f t="shared" ref="DF332:DF340" si="12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40">COUNT(B332:R332)</f>
        <v>0</v>
      </c>
      <c r="DM332" s="106">
        <f t="shared" ref="DM332:DM340" si="1241">COUNT(T332:AJ332)</f>
        <v>4</v>
      </c>
      <c r="DN332" s="106">
        <f t="shared" ref="DN332:DN340" si="1242">COUNT(AL332:BB332)</f>
        <v>0</v>
      </c>
      <c r="DO332" s="106">
        <f t="shared" ref="DO332:DO340" si="1243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4">IF(B330="","",B330*B332)</f>
        <v/>
      </c>
      <c r="C333" s="634" t="str">
        <f t="shared" si="1244"/>
        <v/>
      </c>
      <c r="D333" s="634" t="str">
        <f t="shared" si="1244"/>
        <v/>
      </c>
      <c r="E333" s="634" t="str">
        <f t="shared" si="1244"/>
        <v/>
      </c>
      <c r="F333" s="634" t="str">
        <f t="shared" si="1244"/>
        <v/>
      </c>
      <c r="G333" s="634" t="str">
        <f t="shared" si="1244"/>
        <v/>
      </c>
      <c r="H333" s="634" t="str">
        <f t="shared" si="1244"/>
        <v/>
      </c>
      <c r="I333" s="634" t="str">
        <f t="shared" si="1244"/>
        <v/>
      </c>
      <c r="J333" s="634" t="str">
        <f t="shared" si="1244"/>
        <v/>
      </c>
      <c r="K333" s="634" t="str">
        <f t="shared" si="1244"/>
        <v/>
      </c>
      <c r="L333" s="634" t="str">
        <f t="shared" si="1244"/>
        <v/>
      </c>
      <c r="M333" s="634" t="str">
        <f t="shared" si="1244"/>
        <v/>
      </c>
      <c r="N333" s="634" t="str">
        <f t="shared" si="1244"/>
        <v/>
      </c>
      <c r="O333" s="634" t="str">
        <f t="shared" si="1244"/>
        <v/>
      </c>
      <c r="P333" s="634" t="str">
        <f t="shared" si="1244"/>
        <v/>
      </c>
      <c r="Q333" s="634" t="str">
        <f t="shared" si="1244"/>
        <v/>
      </c>
      <c r="R333" s="634" t="str">
        <f t="shared" si="1244"/>
        <v/>
      </c>
      <c r="S333" s="667"/>
      <c r="T333" s="634" t="str">
        <f t="shared" ref="T333:AJ333" si="1245">IF(T330="","",T330*T332)</f>
        <v/>
      </c>
      <c r="U333" s="634">
        <f t="shared" si="1245"/>
        <v>50</v>
      </c>
      <c r="V333" s="634" t="str">
        <f t="shared" si="1245"/>
        <v/>
      </c>
      <c r="W333" s="634" t="str">
        <f t="shared" si="1245"/>
        <v/>
      </c>
      <c r="X333" s="634" t="str">
        <f t="shared" si="1245"/>
        <v/>
      </c>
      <c r="Y333" s="634">
        <f t="shared" si="1245"/>
        <v>135</v>
      </c>
      <c r="Z333" s="634">
        <f t="shared" si="1245"/>
        <v>135</v>
      </c>
      <c r="AA333" s="634">
        <f t="shared" si="1245"/>
        <v>500</v>
      </c>
      <c r="AB333" s="634" t="str">
        <f t="shared" si="1245"/>
        <v/>
      </c>
      <c r="AC333" s="634" t="str">
        <f t="shared" si="1245"/>
        <v/>
      </c>
      <c r="AD333" s="634" t="str">
        <f t="shared" si="1245"/>
        <v/>
      </c>
      <c r="AE333" s="634" t="str">
        <f t="shared" si="1245"/>
        <v/>
      </c>
      <c r="AF333" s="634" t="str">
        <f t="shared" si="1245"/>
        <v/>
      </c>
      <c r="AG333" s="634" t="str">
        <f t="shared" si="1245"/>
        <v/>
      </c>
      <c r="AH333" s="634" t="str">
        <f t="shared" si="1245"/>
        <v/>
      </c>
      <c r="AI333" s="634" t="str">
        <f t="shared" si="1245"/>
        <v/>
      </c>
      <c r="AJ333" s="634" t="str">
        <f t="shared" si="1245"/>
        <v/>
      </c>
      <c r="AK333" s="667"/>
      <c r="AL333" s="634" t="str">
        <f t="shared" ref="AL333:BB333" si="1246">IF(AL330="","",AL330*AL332)</f>
        <v/>
      </c>
      <c r="AM333" s="634" t="str">
        <f t="shared" si="1246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6"/>
        <v/>
      </c>
      <c r="AS333" s="634" t="str">
        <f t="shared" si="1246"/>
        <v/>
      </c>
      <c r="AT333" s="634" t="str">
        <f t="shared" si="1246"/>
        <v/>
      </c>
      <c r="AU333" s="634" t="str">
        <f t="shared" si="1246"/>
        <v/>
      </c>
      <c r="AV333" s="634" t="str">
        <f t="shared" si="1246"/>
        <v/>
      </c>
      <c r="AW333" s="634" t="str">
        <f t="shared" si="1246"/>
        <v/>
      </c>
      <c r="AX333" s="634" t="str">
        <f t="shared" si="1246"/>
        <v/>
      </c>
      <c r="AY333" s="634" t="str">
        <f t="shared" si="1246"/>
        <v/>
      </c>
      <c r="AZ333" s="634" t="str">
        <f t="shared" si="1246"/>
        <v/>
      </c>
      <c r="BA333" s="634" t="str">
        <f t="shared" si="1246"/>
        <v/>
      </c>
      <c r="BB333" s="634" t="str">
        <f t="shared" si="1246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7">IF(BF330="","",BF330*BF332)</f>
        <v>675</v>
      </c>
      <c r="BG333" s="634" t="str">
        <f t="shared" si="1247"/>
        <v/>
      </c>
      <c r="BH333" s="634">
        <f t="shared" si="1247"/>
        <v>1000</v>
      </c>
      <c r="BI333" s="634" t="str">
        <f t="shared" si="1247"/>
        <v/>
      </c>
      <c r="BJ333" s="634" t="str">
        <f t="shared" si="1247"/>
        <v/>
      </c>
      <c r="BK333" s="634" t="str">
        <f t="shared" si="1247"/>
        <v/>
      </c>
      <c r="BL333" s="634" t="str">
        <f t="shared" si="1247"/>
        <v/>
      </c>
      <c r="BM333" s="634" t="str">
        <f t="shared" si="1247"/>
        <v/>
      </c>
      <c r="BN333" s="634" t="str">
        <f t="shared" si="1247"/>
        <v/>
      </c>
      <c r="BO333" s="634" t="str">
        <f t="shared" si="1247"/>
        <v/>
      </c>
      <c r="BP333" s="634" t="str">
        <f t="shared" si="1247"/>
        <v/>
      </c>
      <c r="BQ333" s="634" t="str">
        <f t="shared" si="1247"/>
        <v/>
      </c>
      <c r="BR333" s="634" t="str">
        <f t="shared" si="1247"/>
        <v/>
      </c>
      <c r="BS333" s="634" t="str">
        <f t="shared" si="1247"/>
        <v/>
      </c>
      <c r="BT333" s="634" t="str">
        <f t="shared" si="1247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17"/>
        <v/>
      </c>
      <c r="CA333" s="602">
        <f t="shared" si="1218"/>
        <v>135</v>
      </c>
      <c r="CB333" s="602" t="str">
        <f t="shared" si="1219"/>
        <v/>
      </c>
      <c r="CC333" s="692">
        <f t="shared" si="1220"/>
        <v>675</v>
      </c>
      <c r="CD333" s="1348" t="str">
        <f t="shared" si="1221"/>
        <v/>
      </c>
      <c r="CE333" s="1349" t="str">
        <f t="shared" si="1221"/>
        <v/>
      </c>
      <c r="CF333" s="1350" t="str">
        <f t="shared" si="1221"/>
        <v/>
      </c>
      <c r="CG333" s="1350" t="str">
        <f t="shared" si="1221"/>
        <v/>
      </c>
      <c r="CH333" s="1350" t="str">
        <f t="shared" si="1221"/>
        <v/>
      </c>
      <c r="CI333" s="1350" t="str">
        <f t="shared" si="1221"/>
        <v/>
      </c>
      <c r="CJ333" s="1350" t="str">
        <f t="shared" si="1221"/>
        <v/>
      </c>
      <c r="CK333" s="1351" t="str">
        <f t="shared" si="1221"/>
        <v/>
      </c>
      <c r="CL333" s="1351" t="str">
        <f t="shared" si="1221"/>
        <v/>
      </c>
      <c r="CM333" s="1351" t="str">
        <f t="shared" si="1221"/>
        <v/>
      </c>
      <c r="CN333" s="1350" t="str">
        <f t="shared" si="1221"/>
        <v/>
      </c>
      <c r="CO333" s="1350" t="str">
        <f t="shared" si="1221"/>
        <v/>
      </c>
      <c r="CP333" s="1350" t="str">
        <f t="shared" si="1221"/>
        <v/>
      </c>
      <c r="CQ333" s="1350" t="str">
        <f t="shared" si="1221"/>
        <v/>
      </c>
      <c r="CR333" s="1350" t="str">
        <f t="shared" si="1221"/>
        <v/>
      </c>
      <c r="CS333" s="1349" t="str">
        <f t="shared" si="1221"/>
        <v/>
      </c>
      <c r="CT333" s="1352" t="str">
        <f t="shared" si="1222"/>
        <v/>
      </c>
      <c r="CU333" s="553" t="str">
        <f t="shared" si="1223"/>
        <v/>
      </c>
      <c r="CV333" s="554" t="str">
        <f t="shared" si="1224"/>
        <v/>
      </c>
      <c r="CW333" s="555" t="str">
        <f t="shared" si="1225"/>
        <v/>
      </c>
      <c r="CX333" s="555" t="str">
        <f t="shared" si="1226"/>
        <v/>
      </c>
      <c r="CY333" s="555" t="str">
        <f t="shared" si="1227"/>
        <v/>
      </c>
      <c r="CZ333" s="555" t="str">
        <f t="shared" si="1228"/>
        <v/>
      </c>
      <c r="DA333" s="555" t="str">
        <f t="shared" si="1229"/>
        <v/>
      </c>
      <c r="DB333" s="556">
        <f t="shared" si="1230"/>
        <v>50</v>
      </c>
      <c r="DC333" s="556">
        <f t="shared" si="1231"/>
        <v>135</v>
      </c>
      <c r="DD333" s="556">
        <f t="shared" si="1232"/>
        <v>135</v>
      </c>
      <c r="DE333" s="555">
        <f t="shared" si="1233"/>
        <v>500</v>
      </c>
      <c r="DF333" s="555" t="str">
        <f t="shared" si="1234"/>
        <v/>
      </c>
      <c r="DG333" s="555" t="str">
        <f t="shared" si="1235"/>
        <v/>
      </c>
      <c r="DH333" s="555" t="str">
        <f t="shared" si="1236"/>
        <v/>
      </c>
      <c r="DI333" s="555" t="str">
        <f t="shared" si="1237"/>
        <v/>
      </c>
      <c r="DJ333" s="554" t="str">
        <f t="shared" si="1238"/>
        <v/>
      </c>
      <c r="DK333" s="553" t="str">
        <f t="shared" si="1239"/>
        <v/>
      </c>
      <c r="DL333" s="658">
        <f t="shared" si="1240"/>
        <v>0</v>
      </c>
      <c r="DM333" s="106">
        <f t="shared" si="1241"/>
        <v>4</v>
      </c>
      <c r="DN333" s="106">
        <f t="shared" si="1242"/>
        <v>0</v>
      </c>
      <c r="DO333" s="106">
        <f t="shared" si="1243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17"/>
        <v/>
      </c>
      <c r="CA334" s="602">
        <f t="shared" si="1218"/>
        <v>1140</v>
      </c>
      <c r="CB334" s="602" t="str">
        <f t="shared" si="1219"/>
        <v/>
      </c>
      <c r="CC334" s="692">
        <f t="shared" si="1220"/>
        <v>1140</v>
      </c>
      <c r="CD334" s="1348" t="str">
        <f t="shared" si="1221"/>
        <v/>
      </c>
      <c r="CE334" s="1349" t="str">
        <f t="shared" si="1221"/>
        <v/>
      </c>
      <c r="CF334" s="1350" t="str">
        <f t="shared" si="1221"/>
        <v/>
      </c>
      <c r="CG334" s="1350" t="str">
        <f t="shared" si="1221"/>
        <v/>
      </c>
      <c r="CH334" s="1350" t="str">
        <f t="shared" si="1221"/>
        <v/>
      </c>
      <c r="CI334" s="1350" t="str">
        <f t="shared" si="1221"/>
        <v/>
      </c>
      <c r="CJ334" s="1350" t="str">
        <f t="shared" si="1221"/>
        <v/>
      </c>
      <c r="CK334" s="1351" t="str">
        <f t="shared" si="1221"/>
        <v/>
      </c>
      <c r="CL334" s="1351" t="str">
        <f t="shared" si="1221"/>
        <v/>
      </c>
      <c r="CM334" s="1351" t="str">
        <f t="shared" si="1221"/>
        <v/>
      </c>
      <c r="CN334" s="1350" t="str">
        <f t="shared" si="1221"/>
        <v/>
      </c>
      <c r="CO334" s="1350" t="str">
        <f t="shared" si="1221"/>
        <v/>
      </c>
      <c r="CP334" s="1350" t="str">
        <f t="shared" si="1221"/>
        <v/>
      </c>
      <c r="CQ334" s="1350" t="str">
        <f t="shared" si="1221"/>
        <v/>
      </c>
      <c r="CR334" s="1350" t="str">
        <f t="shared" si="1221"/>
        <v/>
      </c>
      <c r="CS334" s="1349" t="str">
        <f t="shared" si="1221"/>
        <v/>
      </c>
      <c r="CT334" s="1352" t="str">
        <f t="shared" si="1222"/>
        <v/>
      </c>
      <c r="CU334" s="553" t="str">
        <f t="shared" si="1223"/>
        <v/>
      </c>
      <c r="CV334" s="554" t="str">
        <f t="shared" si="1224"/>
        <v/>
      </c>
      <c r="CW334" s="555" t="str">
        <f t="shared" si="1225"/>
        <v/>
      </c>
      <c r="CX334" s="555" t="str">
        <f t="shared" si="1226"/>
        <v/>
      </c>
      <c r="CY334" s="555" t="str">
        <f t="shared" si="1227"/>
        <v/>
      </c>
      <c r="CZ334" s="555" t="str">
        <f t="shared" si="1228"/>
        <v/>
      </c>
      <c r="DA334" s="555" t="str">
        <f t="shared" si="1229"/>
        <v/>
      </c>
      <c r="DB334" s="556">
        <f t="shared" si="1230"/>
        <v>1140</v>
      </c>
      <c r="DC334" s="556">
        <f t="shared" si="1231"/>
        <v>1140</v>
      </c>
      <c r="DD334" s="556">
        <f t="shared" si="1232"/>
        <v>1140</v>
      </c>
      <c r="DE334" s="555">
        <f t="shared" si="1233"/>
        <v>1140</v>
      </c>
      <c r="DF334" s="555" t="str">
        <f t="shared" si="1234"/>
        <v/>
      </c>
      <c r="DG334" s="555" t="str">
        <f t="shared" si="1235"/>
        <v/>
      </c>
      <c r="DH334" s="555" t="str">
        <f t="shared" si="1236"/>
        <v/>
      </c>
      <c r="DI334" s="555" t="str">
        <f t="shared" si="1237"/>
        <v/>
      </c>
      <c r="DJ334" s="554" t="str">
        <f t="shared" si="1238"/>
        <v/>
      </c>
      <c r="DK334" s="553" t="str">
        <f t="shared" si="1239"/>
        <v/>
      </c>
      <c r="DL334" s="658">
        <f t="shared" si="1240"/>
        <v>0</v>
      </c>
      <c r="DM334" s="106">
        <f t="shared" si="1241"/>
        <v>4</v>
      </c>
      <c r="DN334" s="106">
        <f t="shared" si="1242"/>
        <v>0</v>
      </c>
      <c r="DO334" s="106">
        <f t="shared" si="1243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80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17"/>
        <v/>
      </c>
      <c r="CA335" s="602">
        <f t="shared" si="1218"/>
        <v>90</v>
      </c>
      <c r="CB335" s="602" t="str">
        <f t="shared" si="1219"/>
        <v/>
      </c>
      <c r="CC335" s="692">
        <f t="shared" si="1220"/>
        <v>80</v>
      </c>
      <c r="CD335" s="1348" t="str">
        <f t="shared" si="1221"/>
        <v/>
      </c>
      <c r="CE335" s="1349" t="str">
        <f t="shared" si="1221"/>
        <v/>
      </c>
      <c r="CF335" s="1350" t="str">
        <f t="shared" si="1221"/>
        <v/>
      </c>
      <c r="CG335" s="1350" t="str">
        <f t="shared" si="1221"/>
        <v/>
      </c>
      <c r="CH335" s="1350" t="str">
        <f t="shared" si="1221"/>
        <v/>
      </c>
      <c r="CI335" s="1350" t="str">
        <f t="shared" si="1221"/>
        <v/>
      </c>
      <c r="CJ335" s="1350" t="str">
        <f t="shared" si="1221"/>
        <v/>
      </c>
      <c r="CK335" s="1351" t="str">
        <f t="shared" si="1221"/>
        <v/>
      </c>
      <c r="CL335" s="1351" t="str">
        <f t="shared" si="1221"/>
        <v/>
      </c>
      <c r="CM335" s="1351" t="str">
        <f t="shared" si="1221"/>
        <v/>
      </c>
      <c r="CN335" s="1350" t="str">
        <f t="shared" si="1221"/>
        <v/>
      </c>
      <c r="CO335" s="1350" t="str">
        <f t="shared" si="1221"/>
        <v/>
      </c>
      <c r="CP335" s="1350" t="str">
        <f t="shared" si="1221"/>
        <v/>
      </c>
      <c r="CQ335" s="1350" t="str">
        <f t="shared" si="1221"/>
        <v/>
      </c>
      <c r="CR335" s="1350" t="str">
        <f t="shared" si="1221"/>
        <v/>
      </c>
      <c r="CS335" s="1349" t="str">
        <f t="shared" si="1221"/>
        <v/>
      </c>
      <c r="CT335" s="1352" t="str">
        <f t="shared" si="1222"/>
        <v/>
      </c>
      <c r="CU335" s="553" t="str">
        <f t="shared" si="1223"/>
        <v/>
      </c>
      <c r="CV335" s="554" t="str">
        <f t="shared" si="1224"/>
        <v/>
      </c>
      <c r="CW335" s="555" t="str">
        <f t="shared" si="1225"/>
        <v/>
      </c>
      <c r="CX335" s="555" t="str">
        <f t="shared" si="1226"/>
        <v/>
      </c>
      <c r="CY335" s="555" t="str">
        <f t="shared" si="1227"/>
        <v/>
      </c>
      <c r="CZ335" s="555" t="str">
        <f t="shared" si="1228"/>
        <v/>
      </c>
      <c r="DA335" s="555" t="str">
        <f t="shared" si="1229"/>
        <v/>
      </c>
      <c r="DB335" s="556">
        <f t="shared" si="1230"/>
        <v>0</v>
      </c>
      <c r="DC335" s="556">
        <f t="shared" si="1231"/>
        <v>90</v>
      </c>
      <c r="DD335" s="556">
        <f t="shared" si="1232"/>
        <v>90</v>
      </c>
      <c r="DE335" s="555">
        <f t="shared" si="1233"/>
        <v>400</v>
      </c>
      <c r="DF335" s="555" t="str">
        <f t="shared" si="1234"/>
        <v/>
      </c>
      <c r="DG335" s="555" t="str">
        <f t="shared" si="1235"/>
        <v/>
      </c>
      <c r="DH335" s="555" t="str">
        <f t="shared" si="1236"/>
        <v/>
      </c>
      <c r="DI335" s="555" t="str">
        <f t="shared" si="1237"/>
        <v/>
      </c>
      <c r="DJ335" s="554" t="str">
        <f t="shared" si="1238"/>
        <v/>
      </c>
      <c r="DK335" s="553" t="str">
        <f t="shared" si="1239"/>
        <v/>
      </c>
      <c r="DL335" s="658">
        <f t="shared" si="1240"/>
        <v>0</v>
      </c>
      <c r="DM335" s="106">
        <f t="shared" si="1241"/>
        <v>4</v>
      </c>
      <c r="DN335" s="106">
        <f t="shared" si="1242"/>
        <v>0</v>
      </c>
      <c r="DO335" s="106">
        <f t="shared" si="1243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17"/>
        <v/>
      </c>
      <c r="CA336" s="602">
        <f t="shared" si="1218"/>
        <v>1.2750000000000004</v>
      </c>
      <c r="CB336" s="602" t="str">
        <f t="shared" si="1219"/>
        <v/>
      </c>
      <c r="CC336" s="692" t="str">
        <f t="shared" si="1220"/>
        <v/>
      </c>
      <c r="CD336" s="1348" t="str">
        <f t="shared" si="1221"/>
        <v/>
      </c>
      <c r="CE336" s="1349" t="str">
        <f t="shared" si="1221"/>
        <v/>
      </c>
      <c r="CF336" s="1350" t="str">
        <f t="shared" si="1221"/>
        <v/>
      </c>
      <c r="CG336" s="1350" t="str">
        <f t="shared" si="1221"/>
        <v/>
      </c>
      <c r="CH336" s="1350" t="str">
        <f t="shared" si="1221"/>
        <v/>
      </c>
      <c r="CI336" s="1350" t="str">
        <f t="shared" si="1221"/>
        <v/>
      </c>
      <c r="CJ336" s="1350" t="str">
        <f t="shared" si="1221"/>
        <v/>
      </c>
      <c r="CK336" s="1351" t="str">
        <f t="shared" si="1221"/>
        <v/>
      </c>
      <c r="CL336" s="1351" t="str">
        <f t="shared" si="1221"/>
        <v/>
      </c>
      <c r="CM336" s="1351" t="str">
        <f t="shared" si="1221"/>
        <v/>
      </c>
      <c r="CN336" s="1350" t="str">
        <f t="shared" si="1221"/>
        <v/>
      </c>
      <c r="CO336" s="1350" t="str">
        <f t="shared" si="1221"/>
        <v/>
      </c>
      <c r="CP336" s="1350" t="str">
        <f t="shared" si="1221"/>
        <v/>
      </c>
      <c r="CQ336" s="1350" t="str">
        <f t="shared" si="1221"/>
        <v/>
      </c>
      <c r="CR336" s="1350" t="str">
        <f t="shared" si="1221"/>
        <v/>
      </c>
      <c r="CS336" s="1349" t="str">
        <f t="shared" si="1221"/>
        <v/>
      </c>
      <c r="CT336" s="1352" t="str">
        <f t="shared" si="1222"/>
        <v/>
      </c>
      <c r="CU336" s="553" t="str">
        <f t="shared" si="1223"/>
        <v/>
      </c>
      <c r="CV336" s="554" t="str">
        <f t="shared" si="1224"/>
        <v/>
      </c>
      <c r="CW336" s="555" t="str">
        <f t="shared" si="1225"/>
        <v/>
      </c>
      <c r="CX336" s="555" t="str">
        <f t="shared" si="1226"/>
        <v/>
      </c>
      <c r="CY336" s="555" t="str">
        <f t="shared" si="1227"/>
        <v/>
      </c>
      <c r="CZ336" s="555" t="str">
        <f t="shared" si="1228"/>
        <v/>
      </c>
      <c r="DA336" s="555" t="str">
        <f t="shared" si="1229"/>
        <v/>
      </c>
      <c r="DB336" s="556">
        <f t="shared" si="1230"/>
        <v>0</v>
      </c>
      <c r="DC336" s="556">
        <f t="shared" si="1231"/>
        <v>1</v>
      </c>
      <c r="DD336" s="556">
        <f t="shared" si="1232"/>
        <v>1.55</v>
      </c>
      <c r="DE336" s="555">
        <f t="shared" si="1233"/>
        <v>1.5555600000000001</v>
      </c>
      <c r="DF336" s="555" t="str">
        <f t="shared" si="1234"/>
        <v/>
      </c>
      <c r="DG336" s="555" t="str">
        <f t="shared" si="1235"/>
        <v/>
      </c>
      <c r="DH336" s="555" t="str">
        <f t="shared" si="1236"/>
        <v/>
      </c>
      <c r="DI336" s="555" t="str">
        <f t="shared" si="1237"/>
        <v/>
      </c>
      <c r="DJ336" s="554" t="str">
        <f t="shared" si="1238"/>
        <v/>
      </c>
      <c r="DK336" s="553" t="str">
        <f t="shared" si="1239"/>
        <v/>
      </c>
      <c r="DL336" s="658">
        <f t="shared" si="1240"/>
        <v>0</v>
      </c>
      <c r="DM336" s="106">
        <f t="shared" si="1241"/>
        <v>4</v>
      </c>
      <c r="DN336" s="106">
        <f t="shared" si="1242"/>
        <v>0</v>
      </c>
      <c r="DO336" s="106">
        <f t="shared" si="1243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8">IF(B335="","",B335*B336)</f>
        <v/>
      </c>
      <c r="C337" s="634" t="str">
        <f t="shared" si="1248"/>
        <v/>
      </c>
      <c r="D337" s="634" t="str">
        <f t="shared" si="1248"/>
        <v/>
      </c>
      <c r="E337" s="634" t="str">
        <f t="shared" si="1248"/>
        <v/>
      </c>
      <c r="F337" s="634" t="str">
        <f t="shared" si="1248"/>
        <v/>
      </c>
      <c r="G337" s="634" t="str">
        <f t="shared" si="1248"/>
        <v/>
      </c>
      <c r="H337" s="634" t="str">
        <f t="shared" si="1248"/>
        <v/>
      </c>
      <c r="I337" s="634" t="str">
        <f t="shared" si="1248"/>
        <v/>
      </c>
      <c r="J337" s="634" t="str">
        <f t="shared" si="1248"/>
        <v/>
      </c>
      <c r="K337" s="634" t="str">
        <f t="shared" si="1248"/>
        <v/>
      </c>
      <c r="L337" s="634" t="str">
        <f t="shared" si="1248"/>
        <v/>
      </c>
      <c r="M337" s="634" t="str">
        <f t="shared" si="1248"/>
        <v/>
      </c>
      <c r="N337" s="634" t="str">
        <f t="shared" si="1248"/>
        <v/>
      </c>
      <c r="O337" s="634" t="str">
        <f t="shared" si="1248"/>
        <v/>
      </c>
      <c r="P337" s="634" t="str">
        <f t="shared" si="1248"/>
        <v/>
      </c>
      <c r="Q337" s="634" t="str">
        <f t="shared" si="1248"/>
        <v/>
      </c>
      <c r="R337" s="634" t="str">
        <f t="shared" si="1248"/>
        <v/>
      </c>
      <c r="S337" s="667"/>
      <c r="T337" s="634" t="str">
        <f t="shared" ref="T337:AJ337" si="1249">IF(T335="","",T335*T336)</f>
        <v/>
      </c>
      <c r="U337" s="634">
        <f t="shared" si="1249"/>
        <v>0</v>
      </c>
      <c r="V337" s="634" t="str">
        <f t="shared" si="1249"/>
        <v/>
      </c>
      <c r="W337" s="634" t="str">
        <f t="shared" si="1249"/>
        <v/>
      </c>
      <c r="X337" s="634" t="str">
        <f t="shared" si="1249"/>
        <v/>
      </c>
      <c r="Y337" s="634">
        <f t="shared" si="1249"/>
        <v>140.00040000000001</v>
      </c>
      <c r="Z337" s="634">
        <f t="shared" si="1249"/>
        <v>139.5</v>
      </c>
      <c r="AA337" s="634">
        <f t="shared" si="1249"/>
        <v>400</v>
      </c>
      <c r="AB337" s="634" t="str">
        <f t="shared" si="1249"/>
        <v/>
      </c>
      <c r="AC337" s="634" t="str">
        <f t="shared" si="1249"/>
        <v/>
      </c>
      <c r="AD337" s="634" t="str">
        <f t="shared" si="1249"/>
        <v/>
      </c>
      <c r="AE337" s="634" t="str">
        <f t="shared" si="1249"/>
        <v/>
      </c>
      <c r="AF337" s="634" t="str">
        <f t="shared" si="1249"/>
        <v/>
      </c>
      <c r="AG337" s="634" t="str">
        <f t="shared" si="1249"/>
        <v/>
      </c>
      <c r="AH337" s="634" t="str">
        <f t="shared" si="1249"/>
        <v/>
      </c>
      <c r="AI337" s="634" t="str">
        <f t="shared" si="1249"/>
        <v/>
      </c>
      <c r="AJ337" s="634" t="str">
        <f t="shared" si="1249"/>
        <v/>
      </c>
      <c r="AK337" s="667"/>
      <c r="AL337" s="634" t="str">
        <f t="shared" ref="AL337:BB337" si="1250">IF(AL335="","",AL335*AL336)</f>
        <v/>
      </c>
      <c r="AM337" s="634" t="str">
        <f t="shared" si="1250"/>
        <v/>
      </c>
      <c r="AN337" s="634" t="str">
        <f t="shared" si="1250"/>
        <v/>
      </c>
      <c r="AO337" s="634" t="str">
        <f t="shared" si="1250"/>
        <v/>
      </c>
      <c r="AP337" s="634" t="str">
        <f t="shared" si="1250"/>
        <v/>
      </c>
      <c r="AQ337" s="634" t="str">
        <f t="shared" si="1250"/>
        <v/>
      </c>
      <c r="AR337" s="634" t="str">
        <f t="shared" si="1250"/>
        <v/>
      </c>
      <c r="AS337" s="634" t="str">
        <f t="shared" si="1250"/>
        <v/>
      </c>
      <c r="AT337" s="634" t="str">
        <f t="shared" si="1250"/>
        <v/>
      </c>
      <c r="AU337" s="634" t="str">
        <f t="shared" si="1250"/>
        <v/>
      </c>
      <c r="AV337" s="634" t="str">
        <f t="shared" si="1250"/>
        <v/>
      </c>
      <c r="AW337" s="634" t="str">
        <f t="shared" si="1250"/>
        <v/>
      </c>
      <c r="AX337" s="634" t="str">
        <f t="shared" si="1250"/>
        <v/>
      </c>
      <c r="AY337" s="634" t="str">
        <f t="shared" si="1250"/>
        <v/>
      </c>
      <c r="AZ337" s="634" t="str">
        <f t="shared" si="1250"/>
        <v/>
      </c>
      <c r="BA337" s="634" t="str">
        <f t="shared" si="1250"/>
        <v/>
      </c>
      <c r="BB337" s="634" t="str">
        <f t="shared" si="1250"/>
        <v/>
      </c>
      <c r="BC337" s="667"/>
      <c r="BD337" s="634" t="str">
        <f>IF(BD335="","",BD335*BD336)</f>
        <v/>
      </c>
      <c r="BE337" s="634">
        <f>IF(BE335="","",BE335*BE336)</f>
        <v>88.888888000000009</v>
      </c>
      <c r="BF337" s="634">
        <f t="shared" ref="BF337:BT337" si="1251">IF(BF335="","",BF335*BF336)</f>
        <v>0</v>
      </c>
      <c r="BG337" s="634" t="str">
        <f t="shared" si="1251"/>
        <v/>
      </c>
      <c r="BH337" s="634">
        <f t="shared" si="1251"/>
        <v>700</v>
      </c>
      <c r="BI337" s="634" t="str">
        <f t="shared" si="1251"/>
        <v/>
      </c>
      <c r="BJ337" s="634" t="str">
        <f t="shared" si="1251"/>
        <v/>
      </c>
      <c r="BK337" s="634" t="str">
        <f t="shared" si="1251"/>
        <v/>
      </c>
      <c r="BL337" s="634" t="str">
        <f t="shared" si="1251"/>
        <v/>
      </c>
      <c r="BM337" s="634" t="str">
        <f t="shared" si="1251"/>
        <v/>
      </c>
      <c r="BN337" s="634" t="str">
        <f t="shared" si="1251"/>
        <v/>
      </c>
      <c r="BO337" s="634" t="str">
        <f t="shared" si="1251"/>
        <v/>
      </c>
      <c r="BP337" s="634" t="str">
        <f t="shared" si="1251"/>
        <v/>
      </c>
      <c r="BQ337" s="634" t="str">
        <f t="shared" si="1251"/>
        <v/>
      </c>
      <c r="BR337" s="634" t="str">
        <f t="shared" si="1251"/>
        <v/>
      </c>
      <c r="BS337" s="634" t="str">
        <f t="shared" si="1251"/>
        <v/>
      </c>
      <c r="BT337" s="634" t="str">
        <f t="shared" si="1251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17"/>
        <v/>
      </c>
      <c r="CA337" s="602">
        <f t="shared" si="1218"/>
        <v>139.75020000000001</v>
      </c>
      <c r="CB337" s="602" t="str">
        <f t="shared" si="1219"/>
        <v/>
      </c>
      <c r="CC337" s="692">
        <f t="shared" si="1220"/>
        <v>88.888887999999952</v>
      </c>
      <c r="CD337" s="1348" t="str">
        <f t="shared" si="1221"/>
        <v/>
      </c>
      <c r="CE337" s="1349" t="str">
        <f t="shared" si="1221"/>
        <v/>
      </c>
      <c r="CF337" s="1350" t="str">
        <f t="shared" si="1221"/>
        <v/>
      </c>
      <c r="CG337" s="1350" t="str">
        <f t="shared" si="1221"/>
        <v/>
      </c>
      <c r="CH337" s="1350" t="str">
        <f t="shared" si="1221"/>
        <v/>
      </c>
      <c r="CI337" s="1350" t="str">
        <f t="shared" si="1221"/>
        <v/>
      </c>
      <c r="CJ337" s="1350" t="str">
        <f t="shared" si="1221"/>
        <v/>
      </c>
      <c r="CK337" s="1351" t="str">
        <f t="shared" si="1221"/>
        <v/>
      </c>
      <c r="CL337" s="1351" t="str">
        <f t="shared" si="1221"/>
        <v/>
      </c>
      <c r="CM337" s="1351" t="str">
        <f t="shared" si="1221"/>
        <v/>
      </c>
      <c r="CN337" s="1350" t="str">
        <f t="shared" si="1221"/>
        <v/>
      </c>
      <c r="CO337" s="1350" t="str">
        <f t="shared" si="1221"/>
        <v/>
      </c>
      <c r="CP337" s="1350" t="str">
        <f t="shared" si="1221"/>
        <v/>
      </c>
      <c r="CQ337" s="1350" t="str">
        <f t="shared" si="1221"/>
        <v/>
      </c>
      <c r="CR337" s="1350" t="str">
        <f t="shared" si="1221"/>
        <v/>
      </c>
      <c r="CS337" s="1349" t="str">
        <f t="shared" si="1221"/>
        <v/>
      </c>
      <c r="CT337" s="1352" t="str">
        <f t="shared" si="1222"/>
        <v/>
      </c>
      <c r="CU337" s="553" t="str">
        <f t="shared" si="1223"/>
        <v/>
      </c>
      <c r="CV337" s="554" t="str">
        <f t="shared" si="1224"/>
        <v/>
      </c>
      <c r="CW337" s="555" t="str">
        <f t="shared" si="1225"/>
        <v/>
      </c>
      <c r="CX337" s="555" t="str">
        <f t="shared" si="1226"/>
        <v/>
      </c>
      <c r="CY337" s="555" t="str">
        <f t="shared" si="1227"/>
        <v/>
      </c>
      <c r="CZ337" s="555" t="str">
        <f t="shared" si="1228"/>
        <v/>
      </c>
      <c r="DA337" s="555" t="str">
        <f t="shared" si="1229"/>
        <v/>
      </c>
      <c r="DB337" s="556">
        <f t="shared" si="1230"/>
        <v>0</v>
      </c>
      <c r="DC337" s="556">
        <f t="shared" si="1231"/>
        <v>139.5</v>
      </c>
      <c r="DD337" s="556">
        <f t="shared" si="1232"/>
        <v>140.00040000000001</v>
      </c>
      <c r="DE337" s="555">
        <f t="shared" si="1233"/>
        <v>400</v>
      </c>
      <c r="DF337" s="555" t="str">
        <f t="shared" si="1234"/>
        <v/>
      </c>
      <c r="DG337" s="555" t="str">
        <f t="shared" si="1235"/>
        <v/>
      </c>
      <c r="DH337" s="555" t="str">
        <f t="shared" si="1236"/>
        <v/>
      </c>
      <c r="DI337" s="555" t="str">
        <f t="shared" si="1237"/>
        <v/>
      </c>
      <c r="DJ337" s="554" t="str">
        <f t="shared" si="1238"/>
        <v/>
      </c>
      <c r="DK337" s="553" t="str">
        <f t="shared" si="1239"/>
        <v/>
      </c>
      <c r="DL337" s="658">
        <f t="shared" si="1240"/>
        <v>0</v>
      </c>
      <c r="DM337" s="106">
        <f t="shared" si="1241"/>
        <v>4</v>
      </c>
      <c r="DN337" s="106">
        <f t="shared" si="1242"/>
        <v>0</v>
      </c>
      <c r="DO337" s="106">
        <f t="shared" si="1243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17"/>
        <v/>
      </c>
      <c r="CA338" s="602">
        <f t="shared" si="1218"/>
        <v>0</v>
      </c>
      <c r="CB338" s="602" t="str">
        <f t="shared" si="1219"/>
        <v/>
      </c>
      <c r="CC338" s="692">
        <f t="shared" si="1220"/>
        <v>0</v>
      </c>
      <c r="CD338" s="1348" t="str">
        <f t="shared" si="1221"/>
        <v/>
      </c>
      <c r="CE338" s="1349" t="str">
        <f t="shared" si="1221"/>
        <v/>
      </c>
      <c r="CF338" s="1350" t="str">
        <f t="shared" si="1221"/>
        <v/>
      </c>
      <c r="CG338" s="1350" t="str">
        <f t="shared" si="1221"/>
        <v/>
      </c>
      <c r="CH338" s="1350" t="str">
        <f t="shared" si="1221"/>
        <v/>
      </c>
      <c r="CI338" s="1350" t="str">
        <f t="shared" si="1221"/>
        <v/>
      </c>
      <c r="CJ338" s="1350" t="str">
        <f t="shared" si="1221"/>
        <v/>
      </c>
      <c r="CK338" s="1351" t="str">
        <f t="shared" si="1221"/>
        <v/>
      </c>
      <c r="CL338" s="1351" t="str">
        <f t="shared" si="1221"/>
        <v/>
      </c>
      <c r="CM338" s="1351" t="str">
        <f t="shared" si="1221"/>
        <v/>
      </c>
      <c r="CN338" s="1350" t="str">
        <f t="shared" si="1221"/>
        <v/>
      </c>
      <c r="CO338" s="1350" t="str">
        <f t="shared" si="1221"/>
        <v/>
      </c>
      <c r="CP338" s="1350" t="str">
        <f t="shared" si="1221"/>
        <v/>
      </c>
      <c r="CQ338" s="1350" t="str">
        <f t="shared" si="1221"/>
        <v/>
      </c>
      <c r="CR338" s="1350" t="str">
        <f t="shared" si="1221"/>
        <v/>
      </c>
      <c r="CS338" s="1349" t="str">
        <f t="shared" si="1221"/>
        <v/>
      </c>
      <c r="CT338" s="1352" t="str">
        <f t="shared" si="1222"/>
        <v/>
      </c>
      <c r="CU338" s="553" t="str">
        <f t="shared" si="1223"/>
        <v/>
      </c>
      <c r="CV338" s="554" t="str">
        <f t="shared" si="1224"/>
        <v/>
      </c>
      <c r="CW338" s="555" t="str">
        <f t="shared" si="1225"/>
        <v/>
      </c>
      <c r="CX338" s="555" t="str">
        <f t="shared" si="1226"/>
        <v/>
      </c>
      <c r="CY338" s="555" t="str">
        <f t="shared" si="1227"/>
        <v/>
      </c>
      <c r="CZ338" s="555" t="str">
        <f t="shared" si="1228"/>
        <v/>
      </c>
      <c r="DA338" s="555" t="str">
        <f t="shared" si="1229"/>
        <v/>
      </c>
      <c r="DB338" s="556">
        <f t="shared" si="1230"/>
        <v>0</v>
      </c>
      <c r="DC338" s="556">
        <f t="shared" si="1231"/>
        <v>0</v>
      </c>
      <c r="DD338" s="556">
        <f t="shared" si="1232"/>
        <v>0</v>
      </c>
      <c r="DE338" s="555" t="str">
        <f t="shared" si="1233"/>
        <v/>
      </c>
      <c r="DF338" s="555" t="str">
        <f t="shared" si="1234"/>
        <v/>
      </c>
      <c r="DG338" s="555" t="str">
        <f t="shared" si="1235"/>
        <v/>
      </c>
      <c r="DH338" s="555" t="str">
        <f t="shared" si="1236"/>
        <v/>
      </c>
      <c r="DI338" s="555" t="str">
        <f t="shared" si="1237"/>
        <v/>
      </c>
      <c r="DJ338" s="554" t="str">
        <f t="shared" si="1238"/>
        <v/>
      </c>
      <c r="DK338" s="553" t="str">
        <f t="shared" si="1239"/>
        <v/>
      </c>
      <c r="DL338" s="658">
        <f t="shared" si="1240"/>
        <v>0</v>
      </c>
      <c r="DM338" s="106">
        <f t="shared" si="1241"/>
        <v>3</v>
      </c>
      <c r="DN338" s="106">
        <f t="shared" si="1242"/>
        <v>0</v>
      </c>
      <c r="DO338" s="106">
        <f t="shared" si="1243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2">IF(B333="","",(B333-B335-B338)*B334/B$46/365/$G$1)</f>
        <v/>
      </c>
      <c r="C339" s="637" t="str">
        <f t="shared" si="1252"/>
        <v/>
      </c>
      <c r="D339" s="637" t="str">
        <f t="shared" si="1252"/>
        <v/>
      </c>
      <c r="E339" s="637" t="str">
        <f t="shared" si="1252"/>
        <v/>
      </c>
      <c r="F339" s="637" t="str">
        <f t="shared" si="1252"/>
        <v/>
      </c>
      <c r="G339" s="637" t="str">
        <f t="shared" si="1252"/>
        <v/>
      </c>
      <c r="H339" s="637" t="str">
        <f t="shared" si="1252"/>
        <v/>
      </c>
      <c r="I339" s="637" t="str">
        <f t="shared" si="1252"/>
        <v/>
      </c>
      <c r="J339" s="637" t="str">
        <f t="shared" si="1252"/>
        <v/>
      </c>
      <c r="K339" s="637" t="str">
        <f t="shared" si="1252"/>
        <v/>
      </c>
      <c r="L339" s="637" t="str">
        <f t="shared" si="1252"/>
        <v/>
      </c>
      <c r="M339" s="637" t="str">
        <f t="shared" si="1252"/>
        <v/>
      </c>
      <c r="N339" s="637" t="str">
        <f t="shared" si="1252"/>
        <v/>
      </c>
      <c r="O339" s="637" t="str">
        <f t="shared" si="1252"/>
        <v/>
      </c>
      <c r="P339" s="637" t="str">
        <f t="shared" si="1252"/>
        <v/>
      </c>
      <c r="Q339" s="637" t="str">
        <f t="shared" si="1252"/>
        <v/>
      </c>
      <c r="R339" s="637" t="str">
        <f t="shared" si="1252"/>
        <v/>
      </c>
      <c r="S339" s="657"/>
      <c r="T339" s="637" t="str">
        <f t="shared" ref="T339:AJ339" si="1253">IF(T333="","",(T333-T335-T338)*T334/T$46/365/$G$1)</f>
        <v/>
      </c>
      <c r="U339" s="637">
        <f t="shared" si="1253"/>
        <v>7.436399217221135E-3</v>
      </c>
      <c r="V339" s="637" t="str">
        <f t="shared" si="1253"/>
        <v/>
      </c>
      <c r="W339" s="637" t="str">
        <f t="shared" si="1253"/>
        <v/>
      </c>
      <c r="X339" s="637" t="str">
        <f t="shared" si="1253"/>
        <v/>
      </c>
      <c r="Y339" s="637">
        <f t="shared" si="1253"/>
        <v>8.3659491193737775E-3</v>
      </c>
      <c r="Z339" s="637">
        <f t="shared" si="1253"/>
        <v>9.5610847078557454E-3</v>
      </c>
      <c r="AA339" s="637">
        <f t="shared" si="1253"/>
        <v>2.1246854906346101E-2</v>
      </c>
      <c r="AB339" s="637" t="str">
        <f t="shared" si="1253"/>
        <v/>
      </c>
      <c r="AC339" s="637" t="str">
        <f t="shared" si="1253"/>
        <v/>
      </c>
      <c r="AD339" s="637" t="str">
        <f t="shared" si="1253"/>
        <v/>
      </c>
      <c r="AE339" s="637" t="str">
        <f t="shared" si="1253"/>
        <v/>
      </c>
      <c r="AF339" s="637" t="str">
        <f t="shared" si="1253"/>
        <v/>
      </c>
      <c r="AG339" s="637" t="str">
        <f t="shared" si="1253"/>
        <v/>
      </c>
      <c r="AH339" s="637" t="str">
        <f t="shared" si="1253"/>
        <v/>
      </c>
      <c r="AI339" s="637" t="str">
        <f t="shared" si="1253"/>
        <v/>
      </c>
      <c r="AJ339" s="637" t="str">
        <f t="shared" si="1253"/>
        <v/>
      </c>
      <c r="AK339" s="657"/>
      <c r="AL339" s="637" t="str">
        <f t="shared" ref="AL339:BB339" si="1254">IF(AL333="","",(AL333-AL335-AL338)*AL334/AL$46/365/$G$1)</f>
        <v/>
      </c>
      <c r="AM339" s="637" t="str">
        <f t="shared" si="1254"/>
        <v/>
      </c>
      <c r="AN339" s="637" t="str">
        <f t="shared" si="1254"/>
        <v/>
      </c>
      <c r="AO339" s="637" t="str">
        <f t="shared" si="1254"/>
        <v/>
      </c>
      <c r="AP339" s="637" t="str">
        <f t="shared" si="1254"/>
        <v/>
      </c>
      <c r="AQ339" s="637" t="str">
        <f t="shared" si="1254"/>
        <v/>
      </c>
      <c r="AR339" s="637" t="str">
        <f t="shared" si="1254"/>
        <v/>
      </c>
      <c r="AS339" s="637" t="str">
        <f t="shared" si="1254"/>
        <v/>
      </c>
      <c r="AT339" s="637" t="str">
        <f t="shared" si="1254"/>
        <v/>
      </c>
      <c r="AU339" s="637" t="str">
        <f t="shared" si="1254"/>
        <v/>
      </c>
      <c r="AV339" s="637" t="str">
        <f t="shared" si="1254"/>
        <v/>
      </c>
      <c r="AW339" s="637" t="str">
        <f t="shared" si="1254"/>
        <v/>
      </c>
      <c r="AX339" s="637" t="str">
        <f t="shared" si="1254"/>
        <v/>
      </c>
      <c r="AY339" s="637" t="str">
        <f t="shared" si="1254"/>
        <v/>
      </c>
      <c r="AZ339" s="637" t="str">
        <f t="shared" si="1254"/>
        <v/>
      </c>
      <c r="BA339" s="637" t="str">
        <f t="shared" si="1254"/>
        <v/>
      </c>
      <c r="BB339" s="637" t="str">
        <f t="shared" si="1254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2.1246854906346101E-2</v>
      </c>
      <c r="BF339" s="637">
        <f t="shared" ref="BF339:BT339" si="1255">IF(BF333="","",(BF333-BF335-BF338)*BF334/BF$46/365/$G$1)</f>
        <v>0.12548923679060664</v>
      </c>
      <c r="BG339" s="637" t="str">
        <f t="shared" si="1255"/>
        <v/>
      </c>
      <c r="BH339" s="637">
        <f t="shared" si="1255"/>
        <v>9.2954990215264183E-2</v>
      </c>
      <c r="BI339" s="637" t="str">
        <f t="shared" si="1255"/>
        <v/>
      </c>
      <c r="BJ339" s="637" t="str">
        <f t="shared" si="1255"/>
        <v/>
      </c>
      <c r="BK339" s="637" t="str">
        <f t="shared" si="1255"/>
        <v/>
      </c>
      <c r="BL339" s="637" t="str">
        <f t="shared" si="1255"/>
        <v/>
      </c>
      <c r="BM339" s="637" t="str">
        <f t="shared" si="1255"/>
        <v/>
      </c>
      <c r="BN339" s="637" t="str">
        <f t="shared" si="1255"/>
        <v/>
      </c>
      <c r="BO339" s="637" t="str">
        <f t="shared" si="1255"/>
        <v/>
      </c>
      <c r="BP339" s="637" t="str">
        <f t="shared" si="1255"/>
        <v/>
      </c>
      <c r="BQ339" s="637" t="str">
        <f t="shared" si="1255"/>
        <v/>
      </c>
      <c r="BR339" s="637" t="str">
        <f t="shared" si="1255"/>
        <v/>
      </c>
      <c r="BS339" s="637" t="str">
        <f t="shared" si="1255"/>
        <v/>
      </c>
      <c r="BT339" s="637" t="str">
        <f t="shared" si="1255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17"/>
        <v/>
      </c>
      <c r="CA339" s="627">
        <f t="shared" si="1218"/>
        <v>8.9635169136147632E-3</v>
      </c>
      <c r="CB339" s="627" t="str">
        <f t="shared" si="1219"/>
        <v/>
      </c>
      <c r="CC339" s="695">
        <f t="shared" si="1220"/>
        <v>9.2954990215264183E-2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6"/>
        <v/>
      </c>
      <c r="CG339" s="1355" t="str">
        <f t="shared" si="1256"/>
        <v/>
      </c>
      <c r="CH339" s="1355" t="str">
        <f t="shared" si="1256"/>
        <v/>
      </c>
      <c r="CI339" s="1355" t="str">
        <f t="shared" si="1256"/>
        <v/>
      </c>
      <c r="CJ339" s="1355" t="str">
        <f t="shared" si="1256"/>
        <v/>
      </c>
      <c r="CK339" s="1356" t="str">
        <f t="shared" si="1256"/>
        <v/>
      </c>
      <c r="CL339" s="1356" t="str">
        <f t="shared" si="1256"/>
        <v/>
      </c>
      <c r="CM339" s="1356" t="str">
        <f t="shared" si="1256"/>
        <v/>
      </c>
      <c r="CN339" s="1355" t="str">
        <f t="shared" si="1256"/>
        <v/>
      </c>
      <c r="CO339" s="1355" t="str">
        <f t="shared" si="1256"/>
        <v/>
      </c>
      <c r="CP339" s="1355" t="str">
        <f t="shared" si="1256"/>
        <v/>
      </c>
      <c r="CQ339" s="1355" t="str">
        <f t="shared" si="1256"/>
        <v/>
      </c>
      <c r="CR339" s="1355" t="str">
        <f t="shared" si="1256"/>
        <v/>
      </c>
      <c r="CS339" s="1354" t="str">
        <f t="shared" si="1256"/>
        <v/>
      </c>
      <c r="CT339" s="1357" t="str">
        <f t="shared" si="1256"/>
        <v/>
      </c>
      <c r="CU339" s="541" t="str">
        <f t="shared" si="1223"/>
        <v/>
      </c>
      <c r="CV339" s="542" t="str">
        <f t="shared" si="1224"/>
        <v/>
      </c>
      <c r="CW339" s="543" t="str">
        <f t="shared" si="1225"/>
        <v/>
      </c>
      <c r="CX339" s="543" t="str">
        <f t="shared" si="1226"/>
        <v/>
      </c>
      <c r="CY339" s="543" t="str">
        <f t="shared" si="1227"/>
        <v/>
      </c>
      <c r="CZ339" s="543" t="str">
        <f t="shared" si="1228"/>
        <v/>
      </c>
      <c r="DA339" s="543" t="str">
        <f t="shared" si="1229"/>
        <v/>
      </c>
      <c r="DB339" s="544">
        <f t="shared" si="1230"/>
        <v>7.436399217221135E-3</v>
      </c>
      <c r="DC339" s="544">
        <f t="shared" si="1231"/>
        <v>8.3659491193737775E-3</v>
      </c>
      <c r="DD339" s="544">
        <f t="shared" si="1232"/>
        <v>9.5610847078557454E-3</v>
      </c>
      <c r="DE339" s="543">
        <f t="shared" si="1233"/>
        <v>2.1246854906346101E-2</v>
      </c>
      <c r="DF339" s="543" t="str">
        <f t="shared" si="1234"/>
        <v/>
      </c>
      <c r="DG339" s="543" t="str">
        <f t="shared" si="1235"/>
        <v/>
      </c>
      <c r="DH339" s="543" t="str">
        <f t="shared" si="1236"/>
        <v/>
      </c>
      <c r="DI339" s="543" t="str">
        <f t="shared" si="1237"/>
        <v/>
      </c>
      <c r="DJ339" s="542" t="str">
        <f t="shared" si="1238"/>
        <v/>
      </c>
      <c r="DK339" s="541" t="str">
        <f t="shared" si="1239"/>
        <v/>
      </c>
      <c r="DL339" s="658">
        <f t="shared" si="1240"/>
        <v>0</v>
      </c>
      <c r="DM339" s="106">
        <f t="shared" si="1241"/>
        <v>4</v>
      </c>
      <c r="DN339" s="106">
        <f t="shared" si="1242"/>
        <v>0</v>
      </c>
      <c r="DO339" s="106">
        <f t="shared" si="1243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4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4</v>
      </c>
      <c r="W340" s="162">
        <v>1</v>
      </c>
      <c r="X340" s="162">
        <v>3</v>
      </c>
      <c r="Y340" s="162">
        <v>2</v>
      </c>
      <c r="Z340" s="162">
        <v>3</v>
      </c>
      <c r="AA340" s="162">
        <v>4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15</v>
      </c>
      <c r="BY340" s="162">
        <v>14</v>
      </c>
      <c r="BZ340" s="602">
        <f t="shared" si="1217"/>
        <v>4</v>
      </c>
      <c r="CA340" s="602">
        <f t="shared" si="1218"/>
        <v>2.8571428571428572</v>
      </c>
      <c r="CB340" s="602">
        <f t="shared" si="1219"/>
        <v>14.8</v>
      </c>
      <c r="CC340" s="692">
        <f t="shared" si="1220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6"/>
        <v/>
      </c>
      <c r="CF340" s="1350" t="str">
        <f t="shared" si="1256"/>
        <v/>
      </c>
      <c r="CG340" s="1350" t="str">
        <f t="shared" si="1256"/>
        <v/>
      </c>
      <c r="CH340" s="1350" t="str">
        <f t="shared" si="1256"/>
        <v/>
      </c>
      <c r="CI340" s="1350" t="str">
        <f t="shared" si="1256"/>
        <v/>
      </c>
      <c r="CJ340" s="1350" t="str">
        <f t="shared" si="1256"/>
        <v/>
      </c>
      <c r="CK340" s="1351">
        <f t="shared" si="1256"/>
        <v>2</v>
      </c>
      <c r="CL340" s="1351">
        <f t="shared" si="1256"/>
        <v>4</v>
      </c>
      <c r="CM340" s="1351">
        <f t="shared" si="1256"/>
        <v>60</v>
      </c>
      <c r="CN340" s="1350" t="str">
        <f t="shared" si="1256"/>
        <v/>
      </c>
      <c r="CO340" s="1350" t="str">
        <f t="shared" si="1256"/>
        <v/>
      </c>
      <c r="CP340" s="1350" t="str">
        <f t="shared" si="1256"/>
        <v/>
      </c>
      <c r="CQ340" s="1350" t="str">
        <f t="shared" si="1256"/>
        <v/>
      </c>
      <c r="CR340" s="1350" t="str">
        <f t="shared" si="1256"/>
        <v/>
      </c>
      <c r="CS340" s="1349" t="str">
        <f t="shared" si="1256"/>
        <v/>
      </c>
      <c r="CT340" s="1352" t="str">
        <f t="shared" si="1256"/>
        <v/>
      </c>
      <c r="CU340" s="553" t="str">
        <f t="shared" si="1223"/>
        <v/>
      </c>
      <c r="CV340" s="554" t="str">
        <f t="shared" si="1224"/>
        <v/>
      </c>
      <c r="CW340" s="555" t="str">
        <f t="shared" si="1225"/>
        <v/>
      </c>
      <c r="CX340" s="555" t="str">
        <f t="shared" si="1226"/>
        <v/>
      </c>
      <c r="CY340" s="555">
        <f t="shared" si="1227"/>
        <v>1</v>
      </c>
      <c r="CZ340" s="555">
        <f t="shared" si="1228"/>
        <v>2</v>
      </c>
      <c r="DA340" s="555">
        <f t="shared" si="1229"/>
        <v>2</v>
      </c>
      <c r="DB340" s="556">
        <f t="shared" si="1230"/>
        <v>2</v>
      </c>
      <c r="DC340" s="556">
        <f t="shared" si="1231"/>
        <v>3</v>
      </c>
      <c r="DD340" s="556">
        <f t="shared" si="1232"/>
        <v>3</v>
      </c>
      <c r="DE340" s="555">
        <f t="shared" si="1233"/>
        <v>4</v>
      </c>
      <c r="DF340" s="555">
        <f t="shared" si="1234"/>
        <v>4</v>
      </c>
      <c r="DG340" s="555">
        <f t="shared" si="1235"/>
        <v>4</v>
      </c>
      <c r="DH340" s="555" t="str">
        <f t="shared" si="1236"/>
        <v/>
      </c>
      <c r="DI340" s="555" t="str">
        <f t="shared" si="1237"/>
        <v/>
      </c>
      <c r="DJ340" s="554" t="str">
        <f t="shared" si="1238"/>
        <v/>
      </c>
      <c r="DK340" s="553" t="str">
        <f t="shared" si="1239"/>
        <v/>
      </c>
      <c r="DL340" s="658">
        <f t="shared" si="1240"/>
        <v>3</v>
      </c>
      <c r="DM340" s="106">
        <f t="shared" si="1241"/>
        <v>9</v>
      </c>
      <c r="DN340" s="106">
        <f t="shared" si="1242"/>
        <v>7</v>
      </c>
      <c r="DO340" s="106">
        <f t="shared" si="1243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820</v>
      </c>
      <c r="C341" s="162"/>
      <c r="D341" s="162" t="s">
        <v>832</v>
      </c>
      <c r="E341" s="162"/>
      <c r="F341" s="162"/>
      <c r="G341" s="162"/>
      <c r="H341" s="162"/>
      <c r="I341" s="162" t="s">
        <v>829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823</v>
      </c>
      <c r="V341" s="162">
        <v>50</v>
      </c>
      <c r="W341" s="162" t="s">
        <v>835</v>
      </c>
      <c r="X341" s="162" t="s">
        <v>835</v>
      </c>
      <c r="Y341" s="162" t="s">
        <v>823</v>
      </c>
      <c r="Z341" s="162" t="s">
        <v>829</v>
      </c>
      <c r="AA341" s="162" t="s">
        <v>829</v>
      </c>
      <c r="AB341" s="162" t="s">
        <v>835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825</v>
      </c>
      <c r="AM341" s="162" t="s">
        <v>263</v>
      </c>
      <c r="AN341" s="162" t="s">
        <v>829</v>
      </c>
      <c r="AO341" s="162"/>
      <c r="AP341" s="162" t="s">
        <v>835</v>
      </c>
      <c r="AQ341" s="162"/>
      <c r="AR341" s="162" t="s">
        <v>835</v>
      </c>
      <c r="AS341" s="162" t="s">
        <v>835</v>
      </c>
      <c r="AT341" s="162" t="s">
        <v>835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823</v>
      </c>
      <c r="BE341" s="162" t="s">
        <v>263</v>
      </c>
      <c r="BF341" s="162" t="s">
        <v>829</v>
      </c>
      <c r="BG341" s="162"/>
      <c r="BH341" s="162" t="s">
        <v>835</v>
      </c>
      <c r="BI341" s="162" t="s">
        <v>263</v>
      </c>
      <c r="BJ341" s="162"/>
      <c r="BK341" s="162" t="s">
        <v>829</v>
      </c>
      <c r="BL341" s="162" t="s">
        <v>835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50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50</v>
      </c>
      <c r="BX342" s="162">
        <v>50</v>
      </c>
      <c r="BY342" s="162">
        <v>40</v>
      </c>
      <c r="BZ342" s="602">
        <f t="shared" ref="BZ342:BZ350" si="1257">IF(DL342&lt;3,"",(SUM(B342:R342)-MIN(B342:R342)-MAX(B342:R342))/(DL342-2))</f>
        <v>25</v>
      </c>
      <c r="CA342" s="602">
        <f t="shared" ref="CA342:CA350" si="1258">IF(DM342&lt;3,"",(SUM(T342:AJ342)-MIN(T342:AJ342)-MAX(T342:AJ342))/(DM342-2))</f>
        <v>50</v>
      </c>
      <c r="CB342" s="602">
        <f t="shared" ref="CB342:CB351" si="1259">IF(DN342&lt;3,"",(SUM(AL342:BB342)-MIN(AL342:BB342)-MAX(AL342:BB342))/(DN342-2))</f>
        <v>50</v>
      </c>
      <c r="CC342" s="692">
        <f t="shared" ref="CC342:CC350" si="1260">IF(DO342&lt;3,"",(SUM(BD342:BT342)-MIN(BD342:BT342)-MAX(BD342:BT342))/(DO342-2))</f>
        <v>40.200000000000003</v>
      </c>
      <c r="CD342" s="1348" t="str">
        <f t="shared" ref="CD342:CS348" si="126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61"/>
        <v/>
      </c>
      <c r="CF342" s="1350" t="str">
        <f t="shared" si="1261"/>
        <v/>
      </c>
      <c r="CG342" s="1350" t="str">
        <f t="shared" si="1261"/>
        <v/>
      </c>
      <c r="CH342" s="1350" t="str">
        <f t="shared" si="1261"/>
        <v/>
      </c>
      <c r="CI342" s="1350" t="str">
        <f t="shared" si="1261"/>
        <v/>
      </c>
      <c r="CJ342" s="1350" t="str">
        <f t="shared" si="1261"/>
        <v/>
      </c>
      <c r="CK342" s="1351">
        <f t="shared" si="1261"/>
        <v>10</v>
      </c>
      <c r="CL342" s="1351">
        <f t="shared" si="1261"/>
        <v>25</v>
      </c>
      <c r="CM342" s="1351">
        <f t="shared" si="1261"/>
        <v>50</v>
      </c>
      <c r="CN342" s="1350" t="str">
        <f t="shared" si="1261"/>
        <v/>
      </c>
      <c r="CO342" s="1350" t="str">
        <f t="shared" si="1261"/>
        <v/>
      </c>
      <c r="CP342" s="1350" t="str">
        <f t="shared" si="1261"/>
        <v/>
      </c>
      <c r="CQ342" s="1350" t="str">
        <f t="shared" si="1261"/>
        <v/>
      </c>
      <c r="CR342" s="1350" t="str">
        <f t="shared" si="1261"/>
        <v/>
      </c>
      <c r="CS342" s="1349" t="str">
        <f t="shared" si="1261"/>
        <v/>
      </c>
      <c r="CT342" s="1352" t="str">
        <f t="shared" ref="CT342:CT348" si="126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>
        <f t="shared" ref="CY342:CY350" si="126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5">
        <f t="shared" ref="CZ342:CZ350" si="126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5">
        <f t="shared" ref="DA342:DA350" si="126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6">
        <f t="shared" ref="DB342:DB350" si="127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7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>
        <f t="shared" ref="DG342:DG350" si="127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50</v>
      </c>
      <c r="DH342" s="555" t="str">
        <f t="shared" ref="DH342:DH350" si="127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80">COUNT(B342:R342)</f>
        <v>3</v>
      </c>
      <c r="DM342" s="106">
        <f t="shared" ref="DM342:DM350" si="1281">COUNT(T342:AJ342)</f>
        <v>9</v>
      </c>
      <c r="DN342" s="106">
        <f t="shared" ref="DN342:DN351" si="1282">COUNT(AL342:BB342)</f>
        <v>7</v>
      </c>
      <c r="DO342" s="106">
        <f t="shared" ref="DO342:DO350" si="1283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4">IF(B340="","",B340*B342)</f>
        <v>600</v>
      </c>
      <c r="C343" s="634" t="str">
        <f t="shared" si="1284"/>
        <v/>
      </c>
      <c r="D343" s="634">
        <f t="shared" si="1284"/>
        <v>100</v>
      </c>
      <c r="E343" s="634" t="str">
        <f t="shared" si="1284"/>
        <v/>
      </c>
      <c r="F343" s="634" t="str">
        <f t="shared" si="1284"/>
        <v/>
      </c>
      <c r="G343" s="634" t="str">
        <f t="shared" si="1284"/>
        <v/>
      </c>
      <c r="H343" s="634" t="str">
        <f t="shared" si="1284"/>
        <v/>
      </c>
      <c r="I343" s="634">
        <f t="shared" si="1284"/>
        <v>100</v>
      </c>
      <c r="J343" s="634" t="str">
        <f t="shared" si="1284"/>
        <v/>
      </c>
      <c r="K343" s="634" t="str">
        <f t="shared" si="1284"/>
        <v/>
      </c>
      <c r="L343" s="634" t="str">
        <f t="shared" si="1284"/>
        <v/>
      </c>
      <c r="M343" s="634" t="str">
        <f t="shared" si="1284"/>
        <v/>
      </c>
      <c r="N343" s="634" t="str">
        <f t="shared" si="1284"/>
        <v/>
      </c>
      <c r="O343" s="634" t="str">
        <f t="shared" si="1284"/>
        <v/>
      </c>
      <c r="P343" s="634" t="str">
        <f t="shared" si="1284"/>
        <v/>
      </c>
      <c r="Q343" s="634" t="str">
        <f t="shared" si="1284"/>
        <v/>
      </c>
      <c r="R343" s="634" t="str">
        <f t="shared" si="1284"/>
        <v/>
      </c>
      <c r="S343" s="667"/>
      <c r="T343" s="634">
        <f t="shared" ref="T343:AJ343" si="1285">IF(T340="","",T340*T342)</f>
        <v>200</v>
      </c>
      <c r="U343" s="634">
        <f t="shared" si="1285"/>
        <v>100</v>
      </c>
      <c r="V343" s="634">
        <f t="shared" si="1285"/>
        <v>200</v>
      </c>
      <c r="W343" s="634">
        <f t="shared" si="1285"/>
        <v>50</v>
      </c>
      <c r="X343" s="634">
        <f t="shared" si="1285"/>
        <v>150</v>
      </c>
      <c r="Y343" s="634">
        <f t="shared" si="1285"/>
        <v>100</v>
      </c>
      <c r="Z343" s="634">
        <f t="shared" si="1285"/>
        <v>150</v>
      </c>
      <c r="AA343" s="634">
        <f t="shared" si="1285"/>
        <v>200</v>
      </c>
      <c r="AB343" s="634">
        <f t="shared" si="1285"/>
        <v>100</v>
      </c>
      <c r="AC343" s="634" t="str">
        <f t="shared" si="1285"/>
        <v/>
      </c>
      <c r="AD343" s="634" t="str">
        <f t="shared" si="1285"/>
        <v/>
      </c>
      <c r="AE343" s="634" t="str">
        <f t="shared" si="1285"/>
        <v/>
      </c>
      <c r="AF343" s="634" t="str">
        <f t="shared" si="1285"/>
        <v/>
      </c>
      <c r="AG343" s="634" t="str">
        <f t="shared" si="1285"/>
        <v/>
      </c>
      <c r="AH343" s="634" t="str">
        <f t="shared" si="1285"/>
        <v/>
      </c>
      <c r="AI343" s="634" t="str">
        <f t="shared" si="1285"/>
        <v/>
      </c>
      <c r="AJ343" s="634" t="str">
        <f t="shared" si="1285"/>
        <v/>
      </c>
      <c r="AK343" s="667"/>
      <c r="AL343" s="634">
        <f t="shared" ref="AL343:BB343" si="1286">IF(AL340="","",AL340*AL342)</f>
        <v>500</v>
      </c>
      <c r="AM343" s="634">
        <f t="shared" si="1286"/>
        <v>1000</v>
      </c>
      <c r="AN343" s="634">
        <f t="shared" si="1286"/>
        <v>600</v>
      </c>
      <c r="AO343" s="634" t="str">
        <f t="shared" si="1286"/>
        <v/>
      </c>
      <c r="AP343" s="634">
        <f t="shared" si="1286"/>
        <v>100</v>
      </c>
      <c r="AQ343" s="634" t="str">
        <f t="shared" si="1286"/>
        <v/>
      </c>
      <c r="AR343" s="634">
        <f t="shared" si="1286"/>
        <v>850</v>
      </c>
      <c r="AS343" s="634">
        <f t="shared" si="1286"/>
        <v>750</v>
      </c>
      <c r="AT343" s="634">
        <f t="shared" si="1286"/>
        <v>1500</v>
      </c>
      <c r="AU343" s="634" t="str">
        <f t="shared" si="1286"/>
        <v/>
      </c>
      <c r="AV343" s="634" t="str">
        <f t="shared" si="1286"/>
        <v/>
      </c>
      <c r="AW343" s="634" t="str">
        <f t="shared" si="1286"/>
        <v/>
      </c>
      <c r="AX343" s="634" t="str">
        <f t="shared" si="1286"/>
        <v/>
      </c>
      <c r="AY343" s="634" t="str">
        <f t="shared" si="1286"/>
        <v/>
      </c>
      <c r="AZ343" s="634" t="str">
        <f t="shared" si="1286"/>
        <v/>
      </c>
      <c r="BA343" s="634" t="str">
        <f t="shared" si="1286"/>
        <v/>
      </c>
      <c r="BB343" s="634" t="str">
        <f t="shared" si="1286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7">IF(BF340="","",BF340*BF342)</f>
        <v>600</v>
      </c>
      <c r="BG343" s="634" t="str">
        <f t="shared" si="1287"/>
        <v/>
      </c>
      <c r="BH343" s="634">
        <f t="shared" si="1287"/>
        <v>500</v>
      </c>
      <c r="BI343" s="634">
        <f t="shared" si="1287"/>
        <v>150</v>
      </c>
      <c r="BJ343" s="634" t="str">
        <f t="shared" si="1287"/>
        <v/>
      </c>
      <c r="BK343" s="634">
        <f t="shared" si="1287"/>
        <v>800</v>
      </c>
      <c r="BL343" s="634">
        <f t="shared" si="1287"/>
        <v>1000</v>
      </c>
      <c r="BM343" s="634" t="str">
        <f t="shared" si="1287"/>
        <v/>
      </c>
      <c r="BN343" s="634" t="str">
        <f t="shared" si="1287"/>
        <v/>
      </c>
      <c r="BO343" s="634" t="str">
        <f t="shared" si="1287"/>
        <v/>
      </c>
      <c r="BP343" s="634" t="str">
        <f t="shared" si="1287"/>
        <v/>
      </c>
      <c r="BQ343" s="634" t="str">
        <f t="shared" si="1287"/>
        <v/>
      </c>
      <c r="BR343" s="634" t="str">
        <f t="shared" si="1287"/>
        <v/>
      </c>
      <c r="BS343" s="634" t="str">
        <f t="shared" si="1287"/>
        <v/>
      </c>
      <c r="BT343" s="634" t="str">
        <f t="shared" si="1287"/>
        <v/>
      </c>
      <c r="BU343" s="667"/>
      <c r="BV343" s="634">
        <f>IF(BV340="","",BV340*BV342)</f>
        <v>75</v>
      </c>
      <c r="BW343" s="634">
        <f>IF(BW340="","",BW340*BW342)</f>
        <v>150</v>
      </c>
      <c r="BX343" s="634">
        <f>IF(BX340="","",BX340*BX342)</f>
        <v>750</v>
      </c>
      <c r="BY343" s="634">
        <f>IF(BY340="","",BY340*BY342)</f>
        <v>560</v>
      </c>
      <c r="BZ343" s="602">
        <f t="shared" si="1257"/>
        <v>100</v>
      </c>
      <c r="CA343" s="602">
        <f t="shared" si="1258"/>
        <v>142.85714285714286</v>
      </c>
      <c r="CB343" s="602">
        <f t="shared" si="1259"/>
        <v>740</v>
      </c>
      <c r="CC343" s="692">
        <f t="shared" si="1260"/>
        <v>540</v>
      </c>
      <c r="CD343" s="1348" t="str">
        <f t="shared" si="1261"/>
        <v/>
      </c>
      <c r="CE343" s="1349" t="str">
        <f t="shared" si="1261"/>
        <v/>
      </c>
      <c r="CF343" s="1350" t="str">
        <f t="shared" si="1261"/>
        <v/>
      </c>
      <c r="CG343" s="1350" t="str">
        <f t="shared" si="1261"/>
        <v/>
      </c>
      <c r="CH343" s="1350" t="str">
        <f t="shared" si="1261"/>
        <v/>
      </c>
      <c r="CI343" s="1350" t="str">
        <f t="shared" si="1261"/>
        <v/>
      </c>
      <c r="CJ343" s="1350" t="str">
        <f t="shared" si="1261"/>
        <v/>
      </c>
      <c r="CK343" s="1351">
        <f t="shared" si="1261"/>
        <v>100</v>
      </c>
      <c r="CL343" s="1351">
        <f t="shared" si="1261"/>
        <v>100</v>
      </c>
      <c r="CM343" s="1351">
        <f t="shared" si="1261"/>
        <v>600</v>
      </c>
      <c r="CN343" s="1350" t="str">
        <f t="shared" si="1261"/>
        <v/>
      </c>
      <c r="CO343" s="1350" t="str">
        <f t="shared" si="1261"/>
        <v/>
      </c>
      <c r="CP343" s="1350" t="str">
        <f t="shared" si="1261"/>
        <v/>
      </c>
      <c r="CQ343" s="1350" t="str">
        <f t="shared" si="1261"/>
        <v/>
      </c>
      <c r="CR343" s="1350" t="str">
        <f t="shared" si="1261"/>
        <v/>
      </c>
      <c r="CS343" s="1349" t="str">
        <f t="shared" si="1261"/>
        <v/>
      </c>
      <c r="CT343" s="1352" t="str">
        <f t="shared" si="1262"/>
        <v/>
      </c>
      <c r="CU343" s="553" t="str">
        <f t="shared" si="1263"/>
        <v/>
      </c>
      <c r="CV343" s="554" t="str">
        <f t="shared" si="1264"/>
        <v/>
      </c>
      <c r="CW343" s="555" t="str">
        <f t="shared" si="1265"/>
        <v/>
      </c>
      <c r="CX343" s="555" t="str">
        <f t="shared" si="1266"/>
        <v/>
      </c>
      <c r="CY343" s="555">
        <f t="shared" si="1267"/>
        <v>50</v>
      </c>
      <c r="CZ343" s="555">
        <f t="shared" si="1268"/>
        <v>100</v>
      </c>
      <c r="DA343" s="555">
        <f t="shared" si="1269"/>
        <v>100</v>
      </c>
      <c r="DB343" s="556">
        <f t="shared" si="1270"/>
        <v>100</v>
      </c>
      <c r="DC343" s="556">
        <f t="shared" si="1271"/>
        <v>150</v>
      </c>
      <c r="DD343" s="556">
        <f t="shared" si="1272"/>
        <v>150</v>
      </c>
      <c r="DE343" s="555">
        <f t="shared" si="1273"/>
        <v>200</v>
      </c>
      <c r="DF343" s="555">
        <f t="shared" si="1274"/>
        <v>200</v>
      </c>
      <c r="DG343" s="555">
        <f t="shared" si="1275"/>
        <v>200</v>
      </c>
      <c r="DH343" s="555" t="str">
        <f t="shared" si="1276"/>
        <v/>
      </c>
      <c r="DI343" s="555" t="str">
        <f t="shared" si="1277"/>
        <v/>
      </c>
      <c r="DJ343" s="554" t="str">
        <f t="shared" si="1278"/>
        <v/>
      </c>
      <c r="DK343" s="553" t="str">
        <f t="shared" si="1279"/>
        <v/>
      </c>
      <c r="DL343" s="658">
        <f t="shared" si="1280"/>
        <v>3</v>
      </c>
      <c r="DM343" s="106">
        <f t="shared" si="1281"/>
        <v>9</v>
      </c>
      <c r="DN343" s="106">
        <f t="shared" si="1282"/>
        <v>7</v>
      </c>
      <c r="DO343" s="106">
        <f t="shared" si="1283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8">5790*$K$1</f>
        <v>5790</v>
      </c>
      <c r="C344" s="706">
        <f t="shared" si="1288"/>
        <v>5790</v>
      </c>
      <c r="D344" s="706">
        <f t="shared" si="1288"/>
        <v>5790</v>
      </c>
      <c r="E344" s="706">
        <f t="shared" si="1288"/>
        <v>5790</v>
      </c>
      <c r="F344" s="706">
        <f t="shared" si="1288"/>
        <v>5790</v>
      </c>
      <c r="G344" s="706">
        <f t="shared" si="1288"/>
        <v>5790</v>
      </c>
      <c r="H344" s="706">
        <f t="shared" si="1288"/>
        <v>5790</v>
      </c>
      <c r="I344" s="706">
        <f t="shared" si="1288"/>
        <v>5790</v>
      </c>
      <c r="J344" s="706">
        <f t="shared" si="1288"/>
        <v>5790</v>
      </c>
      <c r="K344" s="706">
        <f t="shared" si="1288"/>
        <v>5790</v>
      </c>
      <c r="L344" s="706">
        <f t="shared" si="1288"/>
        <v>5790</v>
      </c>
      <c r="M344" s="706">
        <f t="shared" si="1288"/>
        <v>5790</v>
      </c>
      <c r="N344" s="706">
        <f t="shared" si="1288"/>
        <v>5790</v>
      </c>
      <c r="O344" s="706">
        <f t="shared" si="1288"/>
        <v>5790</v>
      </c>
      <c r="P344" s="706">
        <f t="shared" si="1288"/>
        <v>5790</v>
      </c>
      <c r="Q344" s="706">
        <f t="shared" si="1288"/>
        <v>5790</v>
      </c>
      <c r="R344" s="706">
        <f t="shared" si="1288"/>
        <v>5790</v>
      </c>
      <c r="S344" s="714"/>
      <c r="T344" s="706">
        <f t="shared" ref="T344:AJ344" si="1289">5790*$K$1</f>
        <v>5790</v>
      </c>
      <c r="U344" s="706">
        <f t="shared" si="1289"/>
        <v>5790</v>
      </c>
      <c r="V344" s="706">
        <f t="shared" si="1289"/>
        <v>5790</v>
      </c>
      <c r="W344" s="706">
        <f t="shared" si="1289"/>
        <v>5790</v>
      </c>
      <c r="X344" s="706">
        <f t="shared" si="1289"/>
        <v>5790</v>
      </c>
      <c r="Y344" s="706">
        <f t="shared" si="1289"/>
        <v>5790</v>
      </c>
      <c r="Z344" s="706">
        <f t="shared" si="1289"/>
        <v>5790</v>
      </c>
      <c r="AA344" s="706">
        <f t="shared" si="1289"/>
        <v>5790</v>
      </c>
      <c r="AB344" s="706">
        <f t="shared" si="1289"/>
        <v>5790</v>
      </c>
      <c r="AC344" s="706">
        <f t="shared" si="1289"/>
        <v>5790</v>
      </c>
      <c r="AD344" s="706">
        <f t="shared" si="1289"/>
        <v>5790</v>
      </c>
      <c r="AE344" s="706">
        <f t="shared" si="1289"/>
        <v>5790</v>
      </c>
      <c r="AF344" s="706">
        <f t="shared" si="1289"/>
        <v>5790</v>
      </c>
      <c r="AG344" s="706">
        <f t="shared" si="1289"/>
        <v>5790</v>
      </c>
      <c r="AH344" s="706">
        <f t="shared" si="1289"/>
        <v>5790</v>
      </c>
      <c r="AI344" s="706">
        <f t="shared" si="1289"/>
        <v>5790</v>
      </c>
      <c r="AJ344" s="706">
        <f t="shared" si="1289"/>
        <v>5790</v>
      </c>
      <c r="AK344" s="714"/>
      <c r="AL344" s="706">
        <f t="shared" ref="AL344:BB344" si="1290">5790*$K$1</f>
        <v>5790</v>
      </c>
      <c r="AM344" s="706">
        <f t="shared" si="1290"/>
        <v>5790</v>
      </c>
      <c r="AN344" s="706">
        <f t="shared" si="1290"/>
        <v>5790</v>
      </c>
      <c r="AO344" s="706">
        <f t="shared" si="1290"/>
        <v>5790</v>
      </c>
      <c r="AP344" s="706">
        <f t="shared" si="1290"/>
        <v>5790</v>
      </c>
      <c r="AQ344" s="706">
        <f t="shared" si="1290"/>
        <v>5790</v>
      </c>
      <c r="AR344" s="706">
        <f t="shared" si="1290"/>
        <v>5790</v>
      </c>
      <c r="AS344" s="706">
        <f t="shared" si="1290"/>
        <v>5790</v>
      </c>
      <c r="AT344" s="706">
        <f t="shared" si="1290"/>
        <v>5790</v>
      </c>
      <c r="AU344" s="706">
        <f t="shared" si="1290"/>
        <v>5790</v>
      </c>
      <c r="AV344" s="706">
        <f t="shared" si="1290"/>
        <v>5790</v>
      </c>
      <c r="AW344" s="706">
        <f t="shared" si="1290"/>
        <v>5790</v>
      </c>
      <c r="AX344" s="706">
        <f t="shared" si="1290"/>
        <v>5790</v>
      </c>
      <c r="AY344" s="706">
        <f t="shared" si="1290"/>
        <v>5790</v>
      </c>
      <c r="AZ344" s="706">
        <f t="shared" si="1290"/>
        <v>5790</v>
      </c>
      <c r="BA344" s="706">
        <f t="shared" si="1290"/>
        <v>5790</v>
      </c>
      <c r="BB344" s="706">
        <f t="shared" si="1290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91">5790*$K$1</f>
        <v>5790</v>
      </c>
      <c r="BG344" s="706">
        <f t="shared" si="1291"/>
        <v>5790</v>
      </c>
      <c r="BH344" s="706">
        <f t="shared" si="1291"/>
        <v>5790</v>
      </c>
      <c r="BI344" s="706">
        <f t="shared" si="1291"/>
        <v>5790</v>
      </c>
      <c r="BJ344" s="706">
        <f t="shared" si="1291"/>
        <v>5790</v>
      </c>
      <c r="BK344" s="706">
        <f t="shared" si="1291"/>
        <v>5790</v>
      </c>
      <c r="BL344" s="706">
        <f t="shared" si="1291"/>
        <v>5790</v>
      </c>
      <c r="BM344" s="706">
        <f t="shared" si="1291"/>
        <v>5790</v>
      </c>
      <c r="BN344" s="706">
        <f t="shared" si="1291"/>
        <v>5790</v>
      </c>
      <c r="BO344" s="706">
        <f t="shared" si="1291"/>
        <v>5790</v>
      </c>
      <c r="BP344" s="706">
        <f t="shared" si="1291"/>
        <v>5790</v>
      </c>
      <c r="BQ344" s="706">
        <f t="shared" si="1291"/>
        <v>5790</v>
      </c>
      <c r="BR344" s="706">
        <f t="shared" si="1291"/>
        <v>5790</v>
      </c>
      <c r="BS344" s="706">
        <f t="shared" si="1291"/>
        <v>5790</v>
      </c>
      <c r="BT344" s="706">
        <f t="shared" si="1291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7"/>
        <v>5790</v>
      </c>
      <c r="CA344" s="602">
        <f t="shared" si="1258"/>
        <v>5790</v>
      </c>
      <c r="CB344" s="602">
        <f t="shared" si="1259"/>
        <v>5790</v>
      </c>
      <c r="CC344" s="692">
        <f t="shared" si="1260"/>
        <v>5790</v>
      </c>
      <c r="CD344" s="1348">
        <f t="shared" si="1261"/>
        <v>5790</v>
      </c>
      <c r="CE344" s="1349">
        <f t="shared" si="1261"/>
        <v>5790</v>
      </c>
      <c r="CF344" s="1350">
        <f t="shared" si="1261"/>
        <v>5790</v>
      </c>
      <c r="CG344" s="1350">
        <f t="shared" si="1261"/>
        <v>5790</v>
      </c>
      <c r="CH344" s="1350">
        <f t="shared" si="1261"/>
        <v>5790</v>
      </c>
      <c r="CI344" s="1350">
        <f t="shared" si="1261"/>
        <v>5790</v>
      </c>
      <c r="CJ344" s="1350">
        <f t="shared" si="1261"/>
        <v>5790</v>
      </c>
      <c r="CK344" s="1351">
        <f t="shared" si="1261"/>
        <v>5790</v>
      </c>
      <c r="CL344" s="1351">
        <f t="shared" si="1261"/>
        <v>5790</v>
      </c>
      <c r="CM344" s="1351">
        <f t="shared" si="1261"/>
        <v>5790</v>
      </c>
      <c r="CN344" s="1350">
        <f t="shared" si="1261"/>
        <v>5790</v>
      </c>
      <c r="CO344" s="1350">
        <f t="shared" si="1261"/>
        <v>5790</v>
      </c>
      <c r="CP344" s="1350">
        <f t="shared" si="1261"/>
        <v>5790</v>
      </c>
      <c r="CQ344" s="1350">
        <f t="shared" si="1261"/>
        <v>5790</v>
      </c>
      <c r="CR344" s="1350">
        <f t="shared" si="1261"/>
        <v>5790</v>
      </c>
      <c r="CS344" s="1349">
        <f t="shared" si="1261"/>
        <v>5790</v>
      </c>
      <c r="CT344" s="1352">
        <f t="shared" si="1262"/>
        <v>5790</v>
      </c>
      <c r="CU344" s="553">
        <f t="shared" si="1263"/>
        <v>5790</v>
      </c>
      <c r="CV344" s="554">
        <f t="shared" si="1264"/>
        <v>5790</v>
      </c>
      <c r="CW344" s="555">
        <f t="shared" si="1265"/>
        <v>5790</v>
      </c>
      <c r="CX344" s="555">
        <f t="shared" si="1266"/>
        <v>5790</v>
      </c>
      <c r="CY344" s="555">
        <f t="shared" si="1267"/>
        <v>5790</v>
      </c>
      <c r="CZ344" s="555">
        <f t="shared" si="1268"/>
        <v>5790</v>
      </c>
      <c r="DA344" s="555">
        <f t="shared" si="1269"/>
        <v>5790</v>
      </c>
      <c r="DB344" s="556">
        <f t="shared" si="1270"/>
        <v>5790</v>
      </c>
      <c r="DC344" s="556">
        <f t="shared" si="1271"/>
        <v>5790</v>
      </c>
      <c r="DD344" s="556">
        <f t="shared" si="1272"/>
        <v>5790</v>
      </c>
      <c r="DE344" s="555">
        <f t="shared" si="1273"/>
        <v>5790</v>
      </c>
      <c r="DF344" s="555">
        <f t="shared" si="1274"/>
        <v>5790</v>
      </c>
      <c r="DG344" s="555">
        <f t="shared" si="1275"/>
        <v>5790</v>
      </c>
      <c r="DH344" s="555">
        <f t="shared" si="1276"/>
        <v>5790</v>
      </c>
      <c r="DI344" s="555">
        <f t="shared" si="1277"/>
        <v>5790</v>
      </c>
      <c r="DJ344" s="554">
        <f t="shared" si="1278"/>
        <v>5790</v>
      </c>
      <c r="DK344" s="553">
        <f t="shared" si="1279"/>
        <v>5790</v>
      </c>
      <c r="DL344" s="658">
        <f t="shared" si="1280"/>
        <v>17</v>
      </c>
      <c r="DM344" s="106">
        <f t="shared" si="1281"/>
        <v>17</v>
      </c>
      <c r="DN344" s="106">
        <f t="shared" si="1282"/>
        <v>17</v>
      </c>
      <c r="DO344" s="106">
        <f t="shared" si="1283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150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150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400</v>
      </c>
      <c r="AM345" s="227">
        <v>900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60</v>
      </c>
      <c r="BW345" s="227">
        <v>100</v>
      </c>
      <c r="BX345" s="227">
        <v>600</v>
      </c>
      <c r="BY345" s="227">
        <v>400</v>
      </c>
      <c r="BZ345" s="602">
        <f t="shared" si="1257"/>
        <v>20</v>
      </c>
      <c r="CA345" s="602">
        <f t="shared" si="1258"/>
        <v>85.714285714285708</v>
      </c>
      <c r="CB345" s="602">
        <f t="shared" si="1259"/>
        <v>580</v>
      </c>
      <c r="CC345" s="692">
        <f t="shared" si="1260"/>
        <v>350</v>
      </c>
      <c r="CD345" s="1348" t="str">
        <f t="shared" si="1261"/>
        <v/>
      </c>
      <c r="CE345" s="1349" t="str">
        <f t="shared" si="1261"/>
        <v/>
      </c>
      <c r="CF345" s="1350" t="str">
        <f t="shared" si="1261"/>
        <v/>
      </c>
      <c r="CG345" s="1350" t="str">
        <f t="shared" si="1261"/>
        <v/>
      </c>
      <c r="CH345" s="1350" t="str">
        <f t="shared" si="1261"/>
        <v/>
      </c>
      <c r="CI345" s="1350" t="str">
        <f t="shared" si="1261"/>
        <v/>
      </c>
      <c r="CJ345" s="1350" t="str">
        <f t="shared" si="1261"/>
        <v/>
      </c>
      <c r="CK345" s="1351">
        <f t="shared" si="1261"/>
        <v>0</v>
      </c>
      <c r="CL345" s="1351">
        <f t="shared" si="1261"/>
        <v>20</v>
      </c>
      <c r="CM345" s="1351">
        <f t="shared" si="1261"/>
        <v>50</v>
      </c>
      <c r="CN345" s="1350" t="str">
        <f t="shared" si="1261"/>
        <v/>
      </c>
      <c r="CO345" s="1350" t="str">
        <f t="shared" si="1261"/>
        <v/>
      </c>
      <c r="CP345" s="1350" t="str">
        <f t="shared" si="1261"/>
        <v/>
      </c>
      <c r="CQ345" s="1350" t="str">
        <f t="shared" si="1261"/>
        <v/>
      </c>
      <c r="CR345" s="1350" t="str">
        <f t="shared" si="1261"/>
        <v/>
      </c>
      <c r="CS345" s="1349" t="str">
        <f t="shared" si="1261"/>
        <v/>
      </c>
      <c r="CT345" s="1352" t="str">
        <f t="shared" si="1262"/>
        <v/>
      </c>
      <c r="CU345" s="553" t="str">
        <f t="shared" si="1263"/>
        <v/>
      </c>
      <c r="CV345" s="554" t="str">
        <f t="shared" si="1264"/>
        <v/>
      </c>
      <c r="CW345" s="555" t="str">
        <f t="shared" si="1265"/>
        <v/>
      </c>
      <c r="CX345" s="555" t="str">
        <f t="shared" si="1266"/>
        <v/>
      </c>
      <c r="CY345" s="555">
        <f t="shared" si="1267"/>
        <v>50</v>
      </c>
      <c r="CZ345" s="555">
        <f t="shared" si="1268"/>
        <v>50</v>
      </c>
      <c r="DA345" s="555">
        <f t="shared" si="1269"/>
        <v>50</v>
      </c>
      <c r="DB345" s="556">
        <f t="shared" si="1270"/>
        <v>50</v>
      </c>
      <c r="DC345" s="556">
        <f t="shared" si="1271"/>
        <v>100</v>
      </c>
      <c r="DD345" s="556">
        <f t="shared" si="1272"/>
        <v>100</v>
      </c>
      <c r="DE345" s="555">
        <f t="shared" si="1273"/>
        <v>100</v>
      </c>
      <c r="DF345" s="555">
        <f t="shared" si="1274"/>
        <v>150</v>
      </c>
      <c r="DG345" s="555">
        <f t="shared" si="1275"/>
        <v>150</v>
      </c>
      <c r="DH345" s="555" t="str">
        <f t="shared" si="1276"/>
        <v/>
      </c>
      <c r="DI345" s="555" t="str">
        <f t="shared" si="1277"/>
        <v/>
      </c>
      <c r="DJ345" s="554" t="str">
        <f t="shared" si="1278"/>
        <v/>
      </c>
      <c r="DK345" s="553" t="str">
        <f t="shared" si="1279"/>
        <v/>
      </c>
      <c r="DL345" s="658">
        <f t="shared" si="1280"/>
        <v>3</v>
      </c>
      <c r="DM345" s="106">
        <f t="shared" si="1281"/>
        <v>9</v>
      </c>
      <c r="DN345" s="106">
        <f t="shared" si="1282"/>
        <v>7</v>
      </c>
      <c r="DO345" s="106">
        <f t="shared" si="1283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4</v>
      </c>
      <c r="BY346" s="277">
        <v>2</v>
      </c>
      <c r="BZ346" s="602">
        <f t="shared" si="1257"/>
        <v>1.5999999999999996</v>
      </c>
      <c r="CA346" s="602">
        <f t="shared" si="1258"/>
        <v>2.4</v>
      </c>
      <c r="CB346" s="602">
        <f t="shared" si="1259"/>
        <v>4.0999999999999996</v>
      </c>
      <c r="CC346" s="692">
        <f t="shared" si="1260"/>
        <v>2.4</v>
      </c>
      <c r="CD346" s="1348" t="str">
        <f t="shared" si="1261"/>
        <v/>
      </c>
      <c r="CE346" s="1349" t="str">
        <f t="shared" si="1261"/>
        <v/>
      </c>
      <c r="CF346" s="1350" t="str">
        <f t="shared" si="1261"/>
        <v/>
      </c>
      <c r="CG346" s="1350" t="str">
        <f t="shared" si="1261"/>
        <v/>
      </c>
      <c r="CH346" s="1350" t="str">
        <f t="shared" si="1261"/>
        <v/>
      </c>
      <c r="CI346" s="1350" t="str">
        <f t="shared" si="1261"/>
        <v/>
      </c>
      <c r="CJ346" s="1350" t="str">
        <f t="shared" si="1261"/>
        <v/>
      </c>
      <c r="CK346" s="1351">
        <f t="shared" si="1261"/>
        <v>1.25</v>
      </c>
      <c r="CL346" s="1351">
        <f t="shared" si="1261"/>
        <v>1.6</v>
      </c>
      <c r="CM346" s="1351">
        <f t="shared" si="1261"/>
        <v>6</v>
      </c>
      <c r="CN346" s="1350" t="str">
        <f t="shared" si="1261"/>
        <v/>
      </c>
      <c r="CO346" s="1350" t="str">
        <f t="shared" si="1261"/>
        <v/>
      </c>
      <c r="CP346" s="1350" t="str">
        <f t="shared" si="1261"/>
        <v/>
      </c>
      <c r="CQ346" s="1350" t="str">
        <f t="shared" si="1261"/>
        <v/>
      </c>
      <c r="CR346" s="1350" t="str">
        <f t="shared" si="1261"/>
        <v/>
      </c>
      <c r="CS346" s="1349" t="str">
        <f t="shared" si="1261"/>
        <v/>
      </c>
      <c r="CT346" s="1352" t="str">
        <f t="shared" si="1262"/>
        <v/>
      </c>
      <c r="CU346" s="553" t="str">
        <f t="shared" si="1263"/>
        <v/>
      </c>
      <c r="CV346" s="554" t="str">
        <f t="shared" si="1264"/>
        <v/>
      </c>
      <c r="CW346" s="555" t="str">
        <f t="shared" si="1265"/>
        <v/>
      </c>
      <c r="CX346" s="555" t="str">
        <f t="shared" si="1266"/>
        <v/>
      </c>
      <c r="CY346" s="555">
        <f t="shared" si="1267"/>
        <v>2.4</v>
      </c>
      <c r="CZ346" s="555">
        <f t="shared" si="1268"/>
        <v>2.4</v>
      </c>
      <c r="DA346" s="555">
        <f t="shared" si="1269"/>
        <v>2.4</v>
      </c>
      <c r="DB346" s="556">
        <f t="shared" si="1270"/>
        <v>2.4</v>
      </c>
      <c r="DC346" s="556">
        <f t="shared" si="1271"/>
        <v>2.4</v>
      </c>
      <c r="DD346" s="556">
        <f t="shared" si="1272"/>
        <v>2.4</v>
      </c>
      <c r="DE346" s="555">
        <f t="shared" si="1273"/>
        <v>2.4</v>
      </c>
      <c r="DF346" s="555">
        <f t="shared" si="1274"/>
        <v>2.4</v>
      </c>
      <c r="DG346" s="555">
        <f t="shared" si="1275"/>
        <v>2.4</v>
      </c>
      <c r="DH346" s="555" t="str">
        <f t="shared" si="1276"/>
        <v/>
      </c>
      <c r="DI346" s="555" t="str">
        <f t="shared" si="1277"/>
        <v/>
      </c>
      <c r="DJ346" s="554" t="str">
        <f t="shared" si="1278"/>
        <v/>
      </c>
      <c r="DK346" s="553" t="str">
        <f t="shared" si="1279"/>
        <v/>
      </c>
      <c r="DL346" s="658">
        <f t="shared" si="1280"/>
        <v>3</v>
      </c>
      <c r="DM346" s="106">
        <f t="shared" si="1281"/>
        <v>9</v>
      </c>
      <c r="DN346" s="106">
        <f t="shared" si="1282"/>
        <v>6</v>
      </c>
      <c r="DO346" s="106">
        <f t="shared" si="1283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2">IF(B345="","",B345*B346)</f>
        <v>25</v>
      </c>
      <c r="C347" s="634" t="str">
        <f t="shared" si="1292"/>
        <v/>
      </c>
      <c r="D347" s="634">
        <f t="shared" si="1292"/>
        <v>0</v>
      </c>
      <c r="E347" s="634" t="str">
        <f t="shared" si="1292"/>
        <v/>
      </c>
      <c r="F347" s="634" t="str">
        <f t="shared" si="1292"/>
        <v/>
      </c>
      <c r="G347" s="634" t="str">
        <f t="shared" si="1292"/>
        <v/>
      </c>
      <c r="H347" s="634" t="str">
        <f t="shared" si="1292"/>
        <v/>
      </c>
      <c r="I347" s="634">
        <f t="shared" si="1292"/>
        <v>80</v>
      </c>
      <c r="J347" s="634" t="str">
        <f t="shared" si="1292"/>
        <v/>
      </c>
      <c r="K347" s="634" t="str">
        <f t="shared" si="1292"/>
        <v/>
      </c>
      <c r="L347" s="634" t="str">
        <f t="shared" si="1292"/>
        <v/>
      </c>
      <c r="M347" s="634" t="str">
        <f t="shared" si="1292"/>
        <v/>
      </c>
      <c r="N347" s="634" t="str">
        <f t="shared" si="1292"/>
        <v/>
      </c>
      <c r="O347" s="634" t="str">
        <f t="shared" si="1292"/>
        <v/>
      </c>
      <c r="P347" s="634" t="str">
        <f t="shared" si="1292"/>
        <v/>
      </c>
      <c r="Q347" s="634" t="str">
        <f t="shared" si="1292"/>
        <v/>
      </c>
      <c r="R347" s="634" t="str">
        <f t="shared" si="1292"/>
        <v/>
      </c>
      <c r="S347" s="667"/>
      <c r="T347" s="634">
        <f t="shared" ref="T347:AJ347" si="1293">IF(T345="","",T345*T346)</f>
        <v>240</v>
      </c>
      <c r="U347" s="634">
        <f t="shared" si="1293"/>
        <v>120</v>
      </c>
      <c r="V347" s="634">
        <f t="shared" si="1293"/>
        <v>360</v>
      </c>
      <c r="W347" s="634">
        <f t="shared" si="1293"/>
        <v>120</v>
      </c>
      <c r="X347" s="634">
        <f t="shared" si="1293"/>
        <v>240</v>
      </c>
      <c r="Y347" s="634">
        <f t="shared" si="1293"/>
        <v>120</v>
      </c>
      <c r="Z347" s="634">
        <f t="shared" si="1293"/>
        <v>240</v>
      </c>
      <c r="AA347" s="634">
        <f t="shared" si="1293"/>
        <v>360</v>
      </c>
      <c r="AB347" s="634">
        <f t="shared" si="1293"/>
        <v>120</v>
      </c>
      <c r="AC347" s="634" t="str">
        <f t="shared" si="1293"/>
        <v/>
      </c>
      <c r="AD347" s="634" t="str">
        <f t="shared" si="1293"/>
        <v/>
      </c>
      <c r="AE347" s="634" t="str">
        <f t="shared" si="1293"/>
        <v/>
      </c>
      <c r="AF347" s="634" t="str">
        <f t="shared" si="1293"/>
        <v/>
      </c>
      <c r="AG347" s="634" t="str">
        <f t="shared" si="1293"/>
        <v/>
      </c>
      <c r="AH347" s="634" t="str">
        <f t="shared" si="1293"/>
        <v/>
      </c>
      <c r="AI347" s="634" t="str">
        <f t="shared" si="1293"/>
        <v/>
      </c>
      <c r="AJ347" s="634" t="str">
        <f t="shared" si="1293"/>
        <v/>
      </c>
      <c r="AK347" s="667"/>
      <c r="AL347" s="634">
        <f t="shared" ref="AL347:BB347" si="1294">IF(AL345="","",AL345*AL346)</f>
        <v>5600</v>
      </c>
      <c r="AM347" s="634">
        <f t="shared" si="1294"/>
        <v>5040</v>
      </c>
      <c r="AN347" s="634">
        <f t="shared" si="1294"/>
        <v>1200</v>
      </c>
      <c r="AO347" s="634" t="str">
        <f t="shared" si="1294"/>
        <v/>
      </c>
      <c r="AP347" s="634">
        <f t="shared" si="1294"/>
        <v>0</v>
      </c>
      <c r="AQ347" s="634" t="str">
        <f t="shared" si="1294"/>
        <v/>
      </c>
      <c r="AR347" s="634">
        <f t="shared" si="1294"/>
        <v>1200</v>
      </c>
      <c r="AS347" s="634">
        <f t="shared" si="1294"/>
        <v>3600</v>
      </c>
      <c r="AT347" s="634">
        <f t="shared" si="1294"/>
        <v>3360</v>
      </c>
      <c r="AU347" s="634" t="str">
        <f t="shared" si="1294"/>
        <v/>
      </c>
      <c r="AV347" s="634" t="str">
        <f t="shared" si="1294"/>
        <v/>
      </c>
      <c r="AW347" s="634" t="str">
        <f t="shared" si="1294"/>
        <v/>
      </c>
      <c r="AX347" s="634" t="str">
        <f t="shared" si="1294"/>
        <v/>
      </c>
      <c r="AY347" s="634" t="str">
        <f t="shared" si="1294"/>
        <v/>
      </c>
      <c r="AZ347" s="634" t="str">
        <f t="shared" si="1294"/>
        <v/>
      </c>
      <c r="BA347" s="634" t="str">
        <f t="shared" si="1294"/>
        <v/>
      </c>
      <c r="BB347" s="634" t="str">
        <f t="shared" si="1294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5">IF(BF345="","",BF345*BF346)</f>
        <v>960</v>
      </c>
      <c r="BG347" s="634">
        <f t="shared" si="1295"/>
        <v>0</v>
      </c>
      <c r="BH347" s="634">
        <f t="shared" si="1295"/>
        <v>960</v>
      </c>
      <c r="BI347" s="634">
        <f t="shared" si="1295"/>
        <v>120</v>
      </c>
      <c r="BJ347" s="634" t="str">
        <f t="shared" si="1295"/>
        <v/>
      </c>
      <c r="BK347" s="634">
        <f t="shared" si="1295"/>
        <v>1680</v>
      </c>
      <c r="BL347" s="634">
        <f t="shared" si="1295"/>
        <v>1560</v>
      </c>
      <c r="BM347" s="634" t="str">
        <f t="shared" si="1295"/>
        <v/>
      </c>
      <c r="BN347" s="634" t="str">
        <f t="shared" si="1295"/>
        <v/>
      </c>
      <c r="BO347" s="634" t="str">
        <f t="shared" si="1295"/>
        <v/>
      </c>
      <c r="BP347" s="634" t="str">
        <f t="shared" si="1295"/>
        <v/>
      </c>
      <c r="BQ347" s="634" t="str">
        <f t="shared" si="1295"/>
        <v/>
      </c>
      <c r="BR347" s="634" t="str">
        <f t="shared" si="1295"/>
        <v/>
      </c>
      <c r="BS347" s="634" t="str">
        <f t="shared" si="1295"/>
        <v/>
      </c>
      <c r="BT347" s="634" t="str">
        <f t="shared" si="1295"/>
        <v/>
      </c>
      <c r="BU347" s="667"/>
      <c r="BV347" s="634">
        <f>IF(BV345="","",BV345*BV346)</f>
        <v>120</v>
      </c>
      <c r="BW347" s="634">
        <f>IF(BW345="","",BW345*BW346)</f>
        <v>200</v>
      </c>
      <c r="BX347" s="634">
        <f>IF(BX345="","",BX345*BX346)</f>
        <v>2400</v>
      </c>
      <c r="BY347" s="634">
        <f>IF(BY345="","",BY345*BY346)</f>
        <v>800</v>
      </c>
      <c r="BZ347" s="602">
        <f t="shared" si="1257"/>
        <v>25</v>
      </c>
      <c r="CA347" s="602">
        <f t="shared" si="1258"/>
        <v>205.71428571428572</v>
      </c>
      <c r="CB347" s="602">
        <f t="shared" si="1259"/>
        <v>2880</v>
      </c>
      <c r="CC347" s="692">
        <f t="shared" si="1260"/>
        <v>840</v>
      </c>
      <c r="CD347" s="1348" t="str">
        <f t="shared" si="1261"/>
        <v/>
      </c>
      <c r="CE347" s="1349" t="str">
        <f t="shared" si="1261"/>
        <v/>
      </c>
      <c r="CF347" s="1350" t="str">
        <f t="shared" si="1261"/>
        <v/>
      </c>
      <c r="CG347" s="1350" t="str">
        <f t="shared" si="1261"/>
        <v/>
      </c>
      <c r="CH347" s="1350" t="str">
        <f t="shared" si="1261"/>
        <v/>
      </c>
      <c r="CI347" s="1350" t="str">
        <f t="shared" si="1261"/>
        <v/>
      </c>
      <c r="CJ347" s="1350" t="str">
        <f t="shared" si="1261"/>
        <v/>
      </c>
      <c r="CK347" s="1351">
        <f t="shared" si="1261"/>
        <v>0</v>
      </c>
      <c r="CL347" s="1351">
        <f t="shared" si="1261"/>
        <v>25</v>
      </c>
      <c r="CM347" s="1351">
        <f t="shared" si="1261"/>
        <v>80</v>
      </c>
      <c r="CN347" s="1350" t="str">
        <f t="shared" si="1261"/>
        <v/>
      </c>
      <c r="CO347" s="1350" t="str">
        <f t="shared" si="1261"/>
        <v/>
      </c>
      <c r="CP347" s="1350" t="str">
        <f t="shared" si="1261"/>
        <v/>
      </c>
      <c r="CQ347" s="1350" t="str">
        <f t="shared" si="1261"/>
        <v/>
      </c>
      <c r="CR347" s="1350" t="str">
        <f t="shared" si="1261"/>
        <v/>
      </c>
      <c r="CS347" s="1349" t="str">
        <f t="shared" si="1261"/>
        <v/>
      </c>
      <c r="CT347" s="1352" t="str">
        <f t="shared" si="1262"/>
        <v/>
      </c>
      <c r="CU347" s="553" t="str">
        <f t="shared" si="1263"/>
        <v/>
      </c>
      <c r="CV347" s="554" t="str">
        <f t="shared" si="1264"/>
        <v/>
      </c>
      <c r="CW347" s="555" t="str">
        <f t="shared" si="1265"/>
        <v/>
      </c>
      <c r="CX347" s="555" t="str">
        <f t="shared" si="1266"/>
        <v/>
      </c>
      <c r="CY347" s="555">
        <f t="shared" si="1267"/>
        <v>120</v>
      </c>
      <c r="CZ347" s="555">
        <f t="shared" si="1268"/>
        <v>120</v>
      </c>
      <c r="DA347" s="555">
        <f t="shared" si="1269"/>
        <v>120</v>
      </c>
      <c r="DB347" s="556">
        <f t="shared" si="1270"/>
        <v>120</v>
      </c>
      <c r="DC347" s="556">
        <f t="shared" si="1271"/>
        <v>240</v>
      </c>
      <c r="DD347" s="556">
        <f t="shared" si="1272"/>
        <v>240</v>
      </c>
      <c r="DE347" s="555">
        <f t="shared" si="1273"/>
        <v>240</v>
      </c>
      <c r="DF347" s="555">
        <f t="shared" si="1274"/>
        <v>360</v>
      </c>
      <c r="DG347" s="555">
        <f t="shared" si="1275"/>
        <v>360</v>
      </c>
      <c r="DH347" s="555" t="str">
        <f t="shared" si="1276"/>
        <v/>
      </c>
      <c r="DI347" s="555" t="str">
        <f t="shared" si="1277"/>
        <v/>
      </c>
      <c r="DJ347" s="554" t="str">
        <f t="shared" si="1278"/>
        <v/>
      </c>
      <c r="DK347" s="553" t="str">
        <f t="shared" si="1279"/>
        <v/>
      </c>
      <c r="DL347" s="658">
        <f t="shared" si="1280"/>
        <v>3</v>
      </c>
      <c r="DM347" s="106">
        <f t="shared" si="1281"/>
        <v>9</v>
      </c>
      <c r="DN347" s="106">
        <f t="shared" si="1282"/>
        <v>7</v>
      </c>
      <c r="DO347" s="106">
        <f t="shared" si="1283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257"/>
        <v>12</v>
      </c>
      <c r="CA348" s="602">
        <f t="shared" si="1258"/>
        <v>0</v>
      </c>
      <c r="CB348" s="602">
        <f t="shared" si="1259"/>
        <v>0</v>
      </c>
      <c r="CC348" s="692">
        <f t="shared" si="1260"/>
        <v>0</v>
      </c>
      <c r="CD348" s="1348" t="str">
        <f t="shared" si="1261"/>
        <v/>
      </c>
      <c r="CE348" s="1349" t="str">
        <f t="shared" si="1261"/>
        <v/>
      </c>
      <c r="CF348" s="1350" t="str">
        <f t="shared" si="1261"/>
        <v/>
      </c>
      <c r="CG348" s="1350" t="str">
        <f t="shared" si="1261"/>
        <v/>
      </c>
      <c r="CH348" s="1350" t="str">
        <f t="shared" si="1261"/>
        <v/>
      </c>
      <c r="CI348" s="1350" t="str">
        <f t="shared" si="1261"/>
        <v/>
      </c>
      <c r="CJ348" s="1350" t="str">
        <f t="shared" si="1261"/>
        <v/>
      </c>
      <c r="CK348" s="1351">
        <f t="shared" si="1261"/>
        <v>10</v>
      </c>
      <c r="CL348" s="1351">
        <f t="shared" si="1261"/>
        <v>12</v>
      </c>
      <c r="CM348" s="1351">
        <f t="shared" si="1261"/>
        <v>35</v>
      </c>
      <c r="CN348" s="1350" t="str">
        <f t="shared" si="1261"/>
        <v/>
      </c>
      <c r="CO348" s="1350" t="str">
        <f t="shared" si="1261"/>
        <v/>
      </c>
      <c r="CP348" s="1350" t="str">
        <f t="shared" si="1261"/>
        <v/>
      </c>
      <c r="CQ348" s="1350" t="str">
        <f t="shared" si="1261"/>
        <v/>
      </c>
      <c r="CR348" s="1350" t="str">
        <f t="shared" si="1261"/>
        <v/>
      </c>
      <c r="CS348" s="1349" t="str">
        <f t="shared" si="1261"/>
        <v/>
      </c>
      <c r="CT348" s="1352" t="str">
        <f t="shared" si="1262"/>
        <v/>
      </c>
      <c r="CU348" s="553" t="str">
        <f t="shared" si="1263"/>
        <v/>
      </c>
      <c r="CV348" s="554" t="str">
        <f t="shared" si="1264"/>
        <v/>
      </c>
      <c r="CW348" s="555" t="str">
        <f t="shared" si="1265"/>
        <v/>
      </c>
      <c r="CX348" s="555" t="str">
        <f t="shared" si="1266"/>
        <v/>
      </c>
      <c r="CY348" s="555" t="str">
        <f t="shared" si="1267"/>
        <v/>
      </c>
      <c r="CZ348" s="555">
        <f t="shared" si="1268"/>
        <v>0</v>
      </c>
      <c r="DA348" s="555">
        <f t="shared" si="1269"/>
        <v>0</v>
      </c>
      <c r="DB348" s="556">
        <f t="shared" si="1270"/>
        <v>0</v>
      </c>
      <c r="DC348" s="556">
        <f t="shared" si="1271"/>
        <v>0</v>
      </c>
      <c r="DD348" s="556">
        <f t="shared" si="1272"/>
        <v>0</v>
      </c>
      <c r="DE348" s="555">
        <f t="shared" si="1273"/>
        <v>0</v>
      </c>
      <c r="DF348" s="555">
        <f t="shared" si="1274"/>
        <v>0</v>
      </c>
      <c r="DG348" s="555">
        <f t="shared" si="1275"/>
        <v>0</v>
      </c>
      <c r="DH348" s="555" t="str">
        <f t="shared" si="1276"/>
        <v/>
      </c>
      <c r="DI348" s="555" t="str">
        <f t="shared" si="1277"/>
        <v/>
      </c>
      <c r="DJ348" s="554" t="str">
        <f t="shared" si="1278"/>
        <v/>
      </c>
      <c r="DK348" s="553" t="str">
        <f t="shared" si="1279"/>
        <v/>
      </c>
      <c r="DL348" s="658">
        <f t="shared" si="1280"/>
        <v>3</v>
      </c>
      <c r="DM348" s="106">
        <f t="shared" si="1281"/>
        <v>8</v>
      </c>
      <c r="DN348" s="106">
        <f t="shared" si="1282"/>
        <v>7</v>
      </c>
      <c r="DO348" s="106">
        <f t="shared" si="1283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6">IF(B343="","",(B343-B345-B348)*B344/B$46/365/$G$1)</f>
        <v>0.35754729288975867</v>
      </c>
      <c r="C349" s="637" t="str">
        <f t="shared" si="1296"/>
        <v/>
      </c>
      <c r="D349" s="637">
        <f t="shared" si="1296"/>
        <v>0.13596868884540117</v>
      </c>
      <c r="E349" s="637" t="str">
        <f t="shared" si="1296"/>
        <v/>
      </c>
      <c r="F349" s="637" t="str">
        <f t="shared" si="1296"/>
        <v/>
      </c>
      <c r="G349" s="637" t="str">
        <f t="shared" si="1296"/>
        <v/>
      </c>
      <c r="H349" s="637" t="str">
        <f t="shared" si="1296"/>
        <v/>
      </c>
      <c r="I349" s="637">
        <f t="shared" si="1296"/>
        <v>2.2661448140900195E-2</v>
      </c>
      <c r="J349" s="637" t="str">
        <f t="shared" si="1296"/>
        <v/>
      </c>
      <c r="K349" s="637" t="str">
        <f t="shared" si="1296"/>
        <v/>
      </c>
      <c r="L349" s="637" t="str">
        <f t="shared" si="1296"/>
        <v/>
      </c>
      <c r="M349" s="637" t="str">
        <f t="shared" si="1296"/>
        <v/>
      </c>
      <c r="N349" s="637" t="str">
        <f t="shared" si="1296"/>
        <v/>
      </c>
      <c r="O349" s="637" t="str">
        <f t="shared" si="1296"/>
        <v/>
      </c>
      <c r="P349" s="637" t="str">
        <f t="shared" si="1296"/>
        <v/>
      </c>
      <c r="Q349" s="637" t="str">
        <f t="shared" si="1296"/>
        <v/>
      </c>
      <c r="R349" s="637" t="str">
        <f t="shared" si="1296"/>
        <v/>
      </c>
      <c r="S349" s="657"/>
      <c r="T349" s="637">
        <f t="shared" ref="T349:AJ349" si="1297">IF(T343="","",(T343-T345-T348)*T344/T$46/365/$G$1)</f>
        <v>0.15107632093933465</v>
      </c>
      <c r="U349" s="637">
        <f t="shared" si="1297"/>
        <v>3.7769080234833663E-2</v>
      </c>
      <c r="V349" s="637">
        <f t="shared" si="1297"/>
        <v>6.2948467058056096E-2</v>
      </c>
      <c r="W349" s="637">
        <f t="shared" si="1297"/>
        <v>0</v>
      </c>
      <c r="X349" s="637">
        <f t="shared" si="1297"/>
        <v>4.7211350293542072E-2</v>
      </c>
      <c r="Y349" s="637">
        <f>IF(Y343="","",(Y343-Y345-Y348)*Y344/Y$46/365/$G$1)</f>
        <v>4.7211350293542072E-2</v>
      </c>
      <c r="Z349" s="637">
        <f t="shared" si="1297"/>
        <v>5.3955828906905222E-2</v>
      </c>
      <c r="AA349" s="637">
        <f t="shared" si="1297"/>
        <v>5.3955828906905222E-2</v>
      </c>
      <c r="AB349" s="637">
        <f t="shared" si="1297"/>
        <v>6.2948467058056096E-2</v>
      </c>
      <c r="AC349" s="637" t="str">
        <f t="shared" si="1297"/>
        <v/>
      </c>
      <c r="AD349" s="637" t="str">
        <f t="shared" si="1297"/>
        <v/>
      </c>
      <c r="AE349" s="637" t="str">
        <f t="shared" si="1297"/>
        <v/>
      </c>
      <c r="AF349" s="637" t="str">
        <f t="shared" si="1297"/>
        <v/>
      </c>
      <c r="AG349" s="637" t="str">
        <f t="shared" si="1297"/>
        <v/>
      </c>
      <c r="AH349" s="637" t="str">
        <f t="shared" si="1297"/>
        <v/>
      </c>
      <c r="AI349" s="637" t="str">
        <f t="shared" si="1297"/>
        <v/>
      </c>
      <c r="AJ349" s="637" t="str">
        <f t="shared" si="1297"/>
        <v/>
      </c>
      <c r="AK349" s="657"/>
      <c r="AL349" s="637">
        <f t="shared" ref="AL349:BB349" si="1298">IF(AL343="","",(AL343-AL345-AL348)*AL344/AL$46/365/$G$1)</f>
        <v>7.5538160469667326E-2</v>
      </c>
      <c r="AM349" s="637">
        <f t="shared" si="1298"/>
        <v>0.18884540117416829</v>
      </c>
      <c r="AN349" s="637">
        <f t="shared" si="1298"/>
        <v>0.12589693411611219</v>
      </c>
      <c r="AO349" s="637" t="str">
        <f t="shared" si="1298"/>
        <v/>
      </c>
      <c r="AP349" s="637">
        <f t="shared" si="1298"/>
        <v>0.12589693411611219</v>
      </c>
      <c r="AQ349" s="637" t="str">
        <f t="shared" si="1298"/>
        <v/>
      </c>
      <c r="AR349" s="637">
        <f t="shared" si="1298"/>
        <v>0.18884540117416829</v>
      </c>
      <c r="AS349" s="637">
        <f t="shared" si="1298"/>
        <v>0.22661448140900195</v>
      </c>
      <c r="AT349" s="637">
        <f t="shared" si="1298"/>
        <v>0.15107632093933465</v>
      </c>
      <c r="AU349" s="637" t="str">
        <f t="shared" si="1298"/>
        <v/>
      </c>
      <c r="AV349" s="637" t="str">
        <f t="shared" si="1298"/>
        <v/>
      </c>
      <c r="AW349" s="637" t="str">
        <f t="shared" si="1298"/>
        <v/>
      </c>
      <c r="AX349" s="637" t="str">
        <f t="shared" si="1298"/>
        <v/>
      </c>
      <c r="AY349" s="637" t="str">
        <f t="shared" si="1298"/>
        <v/>
      </c>
      <c r="AZ349" s="637" t="str">
        <f t="shared" si="1298"/>
        <v/>
      </c>
      <c r="BA349" s="637" t="str">
        <f t="shared" si="1298"/>
        <v/>
      </c>
      <c r="BB349" s="637" t="str">
        <f t="shared" si="1298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9">IF(BF343="","",(BF343-BF345-BF348)*BF344/BF$46/365/$G$1)</f>
        <v>0.18884540117416829</v>
      </c>
      <c r="BG349" s="637" t="str">
        <f t="shared" si="1299"/>
        <v/>
      </c>
      <c r="BH349" s="637">
        <f t="shared" si="1299"/>
        <v>9.4422700587084143E-2</v>
      </c>
      <c r="BI349" s="637">
        <f t="shared" si="1299"/>
        <v>0.10791165781381044</v>
      </c>
      <c r="BJ349" s="637" t="str">
        <f t="shared" si="1299"/>
        <v/>
      </c>
      <c r="BK349" s="637">
        <f t="shared" si="1299"/>
        <v>9.4422700587084143E-2</v>
      </c>
      <c r="BL349" s="637">
        <f t="shared" si="1299"/>
        <v>0.33047945205479451</v>
      </c>
      <c r="BM349" s="637" t="str">
        <f t="shared" si="1299"/>
        <v/>
      </c>
      <c r="BN349" s="637" t="str">
        <f t="shared" si="1299"/>
        <v/>
      </c>
      <c r="BO349" s="637" t="str">
        <f t="shared" si="1299"/>
        <v/>
      </c>
      <c r="BP349" s="637" t="str">
        <f t="shared" si="1299"/>
        <v/>
      </c>
      <c r="BQ349" s="637" t="str">
        <f t="shared" si="1299"/>
        <v/>
      </c>
      <c r="BR349" s="637" t="str">
        <f t="shared" si="1299"/>
        <v/>
      </c>
      <c r="BS349" s="637" t="str">
        <f t="shared" si="1299"/>
        <v/>
      </c>
      <c r="BT349" s="637" t="str">
        <f t="shared" si="1299"/>
        <v/>
      </c>
      <c r="BU349" s="657"/>
      <c r="BV349" s="637">
        <f>IF(BV343="","",(BV343-BV345-BV348)*BV344/BV$46/365/$G$1)</f>
        <v>0</v>
      </c>
      <c r="BW349" s="637">
        <f>IF(BW343="","",(BW343-BW345-BW348)*BW344/BW$46/365/$G$1)</f>
        <v>6.2948467058056096E-2</v>
      </c>
      <c r="BX349" s="637">
        <f>IF(BX343="","",(BX343-BX345-BX348)*BX344/BX$46/365/$G$1)</f>
        <v>0.16186748672071569</v>
      </c>
      <c r="BY349" s="637">
        <f>IF(BY343="","",(BY343-BY345-BY348)*BY344/BY$46/365/$G$1)</f>
        <v>0.15107632093933465</v>
      </c>
      <c r="BZ349" s="602">
        <f t="shared" si="1257"/>
        <v>0.1359686888454012</v>
      </c>
      <c r="CA349" s="627">
        <f t="shared" si="1258"/>
        <v>5.2285767535977197E-2</v>
      </c>
      <c r="CB349" s="627">
        <f t="shared" si="1259"/>
        <v>0.1561121983039791</v>
      </c>
      <c r="CC349" s="695">
        <f t="shared" si="1260"/>
        <v>0.11870282359519151</v>
      </c>
      <c r="CD349" s="1353" t="str">
        <f t="shared" ref="CD349:CT349" si="1300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300"/>
        <v/>
      </c>
      <c r="CF349" s="1355" t="str">
        <f t="shared" si="1300"/>
        <v/>
      </c>
      <c r="CG349" s="1355" t="str">
        <f t="shared" si="1300"/>
        <v/>
      </c>
      <c r="CH349" s="1355" t="str">
        <f t="shared" si="1300"/>
        <v/>
      </c>
      <c r="CI349" s="1355" t="str">
        <f t="shared" si="1300"/>
        <v/>
      </c>
      <c r="CJ349" s="1355" t="str">
        <f t="shared" si="1300"/>
        <v/>
      </c>
      <c r="CK349" s="1356">
        <f t="shared" si="1300"/>
        <v>2.2661448140900195E-2</v>
      </c>
      <c r="CL349" s="1356">
        <f t="shared" si="1300"/>
        <v>0.13596868884540117</v>
      </c>
      <c r="CM349" s="1356">
        <f t="shared" si="1300"/>
        <v>0.35754729288975867</v>
      </c>
      <c r="CN349" s="1355" t="str">
        <f t="shared" si="1300"/>
        <v/>
      </c>
      <c r="CO349" s="1355" t="str">
        <f t="shared" si="1300"/>
        <v/>
      </c>
      <c r="CP349" s="1355" t="str">
        <f t="shared" si="1300"/>
        <v/>
      </c>
      <c r="CQ349" s="1355" t="str">
        <f t="shared" si="1300"/>
        <v/>
      </c>
      <c r="CR349" s="1355" t="str">
        <f t="shared" si="1300"/>
        <v/>
      </c>
      <c r="CS349" s="1354" t="str">
        <f t="shared" si="1300"/>
        <v/>
      </c>
      <c r="CT349" s="1357" t="str">
        <f t="shared" si="1300"/>
        <v/>
      </c>
      <c r="CU349" s="541" t="str">
        <f t="shared" si="1263"/>
        <v/>
      </c>
      <c r="CV349" s="542" t="str">
        <f t="shared" si="1264"/>
        <v/>
      </c>
      <c r="CW349" s="543" t="str">
        <f t="shared" si="1265"/>
        <v/>
      </c>
      <c r="CX349" s="543" t="str">
        <f t="shared" si="1266"/>
        <v/>
      </c>
      <c r="CY349" s="543">
        <f t="shared" si="1267"/>
        <v>0</v>
      </c>
      <c r="CZ349" s="543">
        <f t="shared" si="1268"/>
        <v>3.7769080234833663E-2</v>
      </c>
      <c r="DA349" s="543">
        <f t="shared" si="1269"/>
        <v>4.7211350293542072E-2</v>
      </c>
      <c r="DB349" s="544">
        <f t="shared" si="1270"/>
        <v>4.7211350293542072E-2</v>
      </c>
      <c r="DC349" s="544">
        <f t="shared" si="1271"/>
        <v>5.3955828906905222E-2</v>
      </c>
      <c r="DD349" s="544">
        <f t="shared" si="1272"/>
        <v>5.3955828906905222E-2</v>
      </c>
      <c r="DE349" s="543">
        <f t="shared" si="1273"/>
        <v>6.2948467058056096E-2</v>
      </c>
      <c r="DF349" s="543">
        <f t="shared" si="1274"/>
        <v>6.2948467058056096E-2</v>
      </c>
      <c r="DG349" s="543">
        <f t="shared" si="1275"/>
        <v>0.15107632093933465</v>
      </c>
      <c r="DH349" s="543" t="str">
        <f t="shared" si="1276"/>
        <v/>
      </c>
      <c r="DI349" s="543" t="str">
        <f t="shared" si="1277"/>
        <v/>
      </c>
      <c r="DJ349" s="542" t="str">
        <f t="shared" si="1278"/>
        <v/>
      </c>
      <c r="DK349" s="541" t="str">
        <f t="shared" si="1279"/>
        <v/>
      </c>
      <c r="DL349" s="658">
        <f t="shared" si="1280"/>
        <v>3</v>
      </c>
      <c r="DM349" s="106">
        <f t="shared" si="1281"/>
        <v>9</v>
      </c>
      <c r="DN349" s="106">
        <f t="shared" si="1282"/>
        <v>7</v>
      </c>
      <c r="DO349" s="106">
        <f t="shared" si="1283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7"/>
        <v/>
      </c>
      <c r="CA350" s="602" t="str">
        <f t="shared" si="1258"/>
        <v/>
      </c>
      <c r="CB350" s="602" t="str">
        <f t="shared" si="1259"/>
        <v/>
      </c>
      <c r="CC350" s="692" t="str">
        <f t="shared" si="1260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30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301"/>
        <v/>
      </c>
      <c r="CG350" s="1350" t="str">
        <f t="shared" si="1301"/>
        <v/>
      </c>
      <c r="CH350" s="1350" t="str">
        <f t="shared" si="1301"/>
        <v/>
      </c>
      <c r="CI350" s="1350" t="str">
        <f t="shared" si="1301"/>
        <v/>
      </c>
      <c r="CJ350" s="1350" t="str">
        <f t="shared" si="1301"/>
        <v/>
      </c>
      <c r="CK350" s="1351" t="str">
        <f t="shared" si="1301"/>
        <v/>
      </c>
      <c r="CL350" s="1351" t="str">
        <f t="shared" si="1301"/>
        <v/>
      </c>
      <c r="CM350" s="1351" t="str">
        <f t="shared" si="1301"/>
        <v/>
      </c>
      <c r="CN350" s="1350" t="str">
        <f t="shared" si="1301"/>
        <v/>
      </c>
      <c r="CO350" s="1350" t="str">
        <f t="shared" si="1301"/>
        <v/>
      </c>
      <c r="CP350" s="1350" t="str">
        <f t="shared" si="1301"/>
        <v/>
      </c>
      <c r="CQ350" s="1350" t="str">
        <f t="shared" si="1301"/>
        <v/>
      </c>
      <c r="CR350" s="1350" t="str">
        <f t="shared" si="1301"/>
        <v/>
      </c>
      <c r="CS350" s="1349" t="str">
        <f t="shared" si="1301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3"/>
        <v/>
      </c>
      <c r="CV350" s="554" t="str">
        <f t="shared" si="1264"/>
        <v/>
      </c>
      <c r="CW350" s="555" t="str">
        <f t="shared" si="1265"/>
        <v/>
      </c>
      <c r="CX350" s="555" t="str">
        <f t="shared" si="1266"/>
        <v/>
      </c>
      <c r="CY350" s="555" t="str">
        <f t="shared" si="1267"/>
        <v/>
      </c>
      <c r="CZ350" s="555" t="str">
        <f t="shared" si="1268"/>
        <v/>
      </c>
      <c r="DA350" s="555" t="str">
        <f t="shared" si="1269"/>
        <v/>
      </c>
      <c r="DB350" s="556" t="str">
        <f t="shared" si="1270"/>
        <v/>
      </c>
      <c r="DC350" s="556" t="str">
        <f t="shared" si="1271"/>
        <v/>
      </c>
      <c r="DD350" s="556" t="str">
        <f t="shared" si="1272"/>
        <v/>
      </c>
      <c r="DE350" s="555" t="str">
        <f t="shared" si="1273"/>
        <v/>
      </c>
      <c r="DF350" s="555" t="str">
        <f t="shared" si="1274"/>
        <v/>
      </c>
      <c r="DG350" s="555" t="str">
        <f t="shared" si="1275"/>
        <v/>
      </c>
      <c r="DH350" s="555" t="str">
        <f t="shared" si="1276"/>
        <v/>
      </c>
      <c r="DI350" s="555" t="str">
        <f t="shared" si="1277"/>
        <v/>
      </c>
      <c r="DJ350" s="554" t="str">
        <f t="shared" si="1278"/>
        <v/>
      </c>
      <c r="DK350" s="553" t="str">
        <f t="shared" si="1279"/>
        <v/>
      </c>
      <c r="DL350" s="658">
        <f t="shared" si="1280"/>
        <v>0</v>
      </c>
      <c r="DM350" s="106">
        <f t="shared" si="1281"/>
        <v>0</v>
      </c>
      <c r="DN350" s="106">
        <f t="shared" si="1282"/>
        <v>0</v>
      </c>
      <c r="DO350" s="106">
        <f t="shared" si="1283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9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301"/>
        <v/>
      </c>
      <c r="CF351" s="1392" t="str">
        <f t="shared" si="1301"/>
        <v/>
      </c>
      <c r="CG351" s="1392" t="str">
        <f t="shared" si="1301"/>
        <v/>
      </c>
      <c r="CH351" s="1392" t="str">
        <f t="shared" si="1301"/>
        <v/>
      </c>
      <c r="CI351" s="1392" t="str">
        <f t="shared" si="1301"/>
        <v/>
      </c>
      <c r="CJ351" s="1392" t="str">
        <f t="shared" si="1301"/>
        <v/>
      </c>
      <c r="CK351" s="1392" t="str">
        <f t="shared" si="1301"/>
        <v/>
      </c>
      <c r="CL351" s="1392" t="str">
        <f t="shared" si="1301"/>
        <v/>
      </c>
      <c r="CM351" s="1392" t="str">
        <f t="shared" si="1301"/>
        <v/>
      </c>
      <c r="CN351" s="1392" t="str">
        <f t="shared" si="1301"/>
        <v/>
      </c>
      <c r="CO351" s="1392" t="str">
        <f t="shared" si="1301"/>
        <v/>
      </c>
      <c r="CP351" s="1392" t="str">
        <f t="shared" si="1301"/>
        <v/>
      </c>
      <c r="CQ351" s="1392" t="str">
        <f t="shared" si="1301"/>
        <v/>
      </c>
      <c r="CR351" s="1392" t="str">
        <f t="shared" si="1301"/>
        <v/>
      </c>
      <c r="CS351" s="1392" t="str">
        <f t="shared" si="1301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2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2">IF(DL352&lt;3,"",(SUM(B352:R352)-MIN(B352:R352)-MAX(B352:R352))/(DL352-2))</f>
        <v/>
      </c>
      <c r="CA352" s="602" t="str">
        <f t="shared" ref="CA352:CA361" si="1303">IF(DM352&lt;3,"",(SUM(T352:AJ352)-MIN(T352:AJ352)-MAX(T352:AJ352))/(DM352-2))</f>
        <v/>
      </c>
      <c r="CB352" s="602" t="str">
        <f t="shared" ref="CB352:CB361" si="1304">IF(DN352&lt;3,"",(SUM(AL352:BB352)-MIN(AL352:BB352)-MAX(AL352:BB352))/(DN352-2))</f>
        <v/>
      </c>
      <c r="CC352" s="692" t="str">
        <f t="shared" ref="CC352:CC361" si="1305">IF(DO352&lt;3,"",(SUM(BD352:BT352)-MIN(BD352:BT352)-MAX(BD352:BT352))/(DO352-2))</f>
        <v/>
      </c>
      <c r="CD352" s="1348" t="str">
        <f t="shared" ref="CD352:CS358" si="130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6"/>
        <v/>
      </c>
      <c r="CF352" s="1350" t="str">
        <f t="shared" si="1306"/>
        <v/>
      </c>
      <c r="CG352" s="1350" t="str">
        <f t="shared" si="1306"/>
        <v/>
      </c>
      <c r="CH352" s="1350" t="str">
        <f t="shared" si="1306"/>
        <v/>
      </c>
      <c r="CI352" s="1350" t="str">
        <f t="shared" si="1306"/>
        <v/>
      </c>
      <c r="CJ352" s="1350" t="str">
        <f t="shared" si="1306"/>
        <v/>
      </c>
      <c r="CK352" s="1351" t="str">
        <f t="shared" si="1306"/>
        <v/>
      </c>
      <c r="CL352" s="1351" t="str">
        <f t="shared" si="1306"/>
        <v/>
      </c>
      <c r="CM352" s="1351" t="str">
        <f t="shared" si="1306"/>
        <v/>
      </c>
      <c r="CN352" s="1350" t="str">
        <f t="shared" si="1306"/>
        <v/>
      </c>
      <c r="CO352" s="1350" t="str">
        <f t="shared" si="1306"/>
        <v/>
      </c>
      <c r="CP352" s="1350" t="str">
        <f t="shared" si="1306"/>
        <v/>
      </c>
      <c r="CQ352" s="1350" t="str">
        <f t="shared" si="1306"/>
        <v/>
      </c>
      <c r="CR352" s="1350" t="str">
        <f t="shared" si="1306"/>
        <v/>
      </c>
      <c r="CS352" s="1349" t="str">
        <f t="shared" si="1306"/>
        <v/>
      </c>
      <c r="CT352" s="1352" t="str">
        <f t="shared" ref="CT352:CT358" si="130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1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1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2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2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5">COUNT(B352:R352)</f>
        <v>0</v>
      </c>
      <c r="DM352" s="106">
        <f t="shared" ref="DM352:DM359" si="1326">COUNT(T352:AJ352)</f>
        <v>0</v>
      </c>
      <c r="DN352" s="106">
        <f t="shared" ref="DN352:DN359" si="1327">COUNT(AL352:BB352)</f>
        <v>0</v>
      </c>
      <c r="DO352" s="106">
        <f t="shared" ref="DO352:DO359" si="1328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9">IF(B350="","",B350*B352)</f>
        <v/>
      </c>
      <c r="C353" s="634" t="str">
        <f t="shared" si="1329"/>
        <v/>
      </c>
      <c r="D353" s="634" t="str">
        <f t="shared" si="1329"/>
        <v/>
      </c>
      <c r="E353" s="634" t="str">
        <f t="shared" si="1329"/>
        <v/>
      </c>
      <c r="F353" s="634" t="str">
        <f t="shared" si="1329"/>
        <v/>
      </c>
      <c r="G353" s="634" t="str">
        <f t="shared" si="1329"/>
        <v/>
      </c>
      <c r="H353" s="634" t="str">
        <f t="shared" si="1329"/>
        <v/>
      </c>
      <c r="I353" s="634" t="str">
        <f t="shared" si="1329"/>
        <v/>
      </c>
      <c r="J353" s="634" t="str">
        <f t="shared" si="1329"/>
        <v/>
      </c>
      <c r="K353" s="634" t="str">
        <f t="shared" si="1329"/>
        <v/>
      </c>
      <c r="L353" s="634" t="str">
        <f t="shared" si="1329"/>
        <v/>
      </c>
      <c r="M353" s="634" t="str">
        <f t="shared" si="1329"/>
        <v/>
      </c>
      <c r="N353" s="634" t="str">
        <f t="shared" si="1329"/>
        <v/>
      </c>
      <c r="O353" s="634" t="str">
        <f t="shared" si="1329"/>
        <v/>
      </c>
      <c r="P353" s="634" t="str">
        <f t="shared" si="1329"/>
        <v/>
      </c>
      <c r="Q353" s="634" t="str">
        <f t="shared" si="1329"/>
        <v/>
      </c>
      <c r="R353" s="634" t="str">
        <f t="shared" si="1329"/>
        <v/>
      </c>
      <c r="S353" s="667"/>
      <c r="T353" s="634" t="str">
        <f t="shared" ref="T353:AJ353" si="1330">IF(T350="","",T350*T352)</f>
        <v/>
      </c>
      <c r="U353" s="634" t="str">
        <f t="shared" si="1330"/>
        <v/>
      </c>
      <c r="V353" s="634" t="str">
        <f t="shared" si="1330"/>
        <v/>
      </c>
      <c r="W353" s="634" t="str">
        <f t="shared" si="1330"/>
        <v/>
      </c>
      <c r="X353" s="634" t="str">
        <f t="shared" si="1330"/>
        <v/>
      </c>
      <c r="Y353" s="634" t="str">
        <f t="shared" si="1330"/>
        <v/>
      </c>
      <c r="Z353" s="634" t="str">
        <f t="shared" si="1330"/>
        <v/>
      </c>
      <c r="AA353" s="634" t="str">
        <f t="shared" si="1330"/>
        <v/>
      </c>
      <c r="AB353" s="634" t="str">
        <f t="shared" si="1330"/>
        <v/>
      </c>
      <c r="AC353" s="634" t="str">
        <f t="shared" si="1330"/>
        <v/>
      </c>
      <c r="AD353" s="634" t="str">
        <f t="shared" si="1330"/>
        <v/>
      </c>
      <c r="AE353" s="634" t="str">
        <f t="shared" si="1330"/>
        <v/>
      </c>
      <c r="AF353" s="634" t="str">
        <f t="shared" si="1330"/>
        <v/>
      </c>
      <c r="AG353" s="634" t="str">
        <f t="shared" si="1330"/>
        <v/>
      </c>
      <c r="AH353" s="634" t="str">
        <f t="shared" si="1330"/>
        <v/>
      </c>
      <c r="AI353" s="634" t="str">
        <f t="shared" si="1330"/>
        <v/>
      </c>
      <c r="AJ353" s="634" t="str">
        <f t="shared" si="1330"/>
        <v/>
      </c>
      <c r="AK353" s="667"/>
      <c r="AL353" s="634" t="str">
        <f t="shared" ref="AL353:BB353" si="1331">IF(AL350="","",AL350*AL352)</f>
        <v/>
      </c>
      <c r="AM353" s="634" t="str">
        <f t="shared" si="1331"/>
        <v/>
      </c>
      <c r="AN353" s="634" t="str">
        <f t="shared" si="1331"/>
        <v/>
      </c>
      <c r="AO353" s="634" t="str">
        <f t="shared" si="1331"/>
        <v/>
      </c>
      <c r="AP353" s="634" t="str">
        <f t="shared" si="1331"/>
        <v/>
      </c>
      <c r="AQ353" s="634" t="str">
        <f t="shared" si="1331"/>
        <v/>
      </c>
      <c r="AR353" s="634" t="str">
        <f t="shared" si="1331"/>
        <v/>
      </c>
      <c r="AS353" s="634" t="str">
        <f t="shared" si="1331"/>
        <v/>
      </c>
      <c r="AT353" s="634" t="str">
        <f t="shared" si="1331"/>
        <v/>
      </c>
      <c r="AU353" s="634" t="str">
        <f t="shared" si="1331"/>
        <v/>
      </c>
      <c r="AV353" s="634" t="str">
        <f t="shared" si="1331"/>
        <v/>
      </c>
      <c r="AW353" s="634" t="str">
        <f t="shared" si="1331"/>
        <v/>
      </c>
      <c r="AX353" s="634" t="str">
        <f t="shared" si="1331"/>
        <v/>
      </c>
      <c r="AY353" s="634" t="str">
        <f t="shared" si="1331"/>
        <v/>
      </c>
      <c r="AZ353" s="634" t="str">
        <f t="shared" si="1331"/>
        <v/>
      </c>
      <c r="BA353" s="634" t="str">
        <f t="shared" si="1331"/>
        <v/>
      </c>
      <c r="BB353" s="634" t="str">
        <f t="shared" si="1331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2">IF(BF350="","",BF350*BF352)</f>
        <v/>
      </c>
      <c r="BG353" s="634" t="str">
        <f t="shared" si="1332"/>
        <v/>
      </c>
      <c r="BH353" s="634" t="str">
        <f t="shared" si="1332"/>
        <v/>
      </c>
      <c r="BI353" s="634" t="str">
        <f t="shared" si="1332"/>
        <v/>
      </c>
      <c r="BJ353" s="634" t="str">
        <f t="shared" si="1332"/>
        <v/>
      </c>
      <c r="BK353" s="634" t="str">
        <f t="shared" si="1332"/>
        <v/>
      </c>
      <c r="BL353" s="634" t="str">
        <f t="shared" si="1332"/>
        <v/>
      </c>
      <c r="BM353" s="634" t="str">
        <f t="shared" si="1332"/>
        <v/>
      </c>
      <c r="BN353" s="634" t="str">
        <f t="shared" si="1332"/>
        <v/>
      </c>
      <c r="BO353" s="634" t="str">
        <f t="shared" si="1332"/>
        <v/>
      </c>
      <c r="BP353" s="634" t="str">
        <f t="shared" si="1332"/>
        <v/>
      </c>
      <c r="BQ353" s="634" t="str">
        <f t="shared" si="1332"/>
        <v/>
      </c>
      <c r="BR353" s="634" t="str">
        <f t="shared" si="1332"/>
        <v/>
      </c>
      <c r="BS353" s="634" t="str">
        <f t="shared" si="1332"/>
        <v/>
      </c>
      <c r="BT353" s="634" t="str">
        <f t="shared" si="1332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2"/>
        <v/>
      </c>
      <c r="CA353" s="602" t="str">
        <f t="shared" si="1303"/>
        <v/>
      </c>
      <c r="CB353" s="602" t="str">
        <f t="shared" si="1304"/>
        <v/>
      </c>
      <c r="CC353" s="692" t="str">
        <f t="shared" si="1305"/>
        <v/>
      </c>
      <c r="CD353" s="1348" t="str">
        <f t="shared" si="1306"/>
        <v/>
      </c>
      <c r="CE353" s="1349" t="str">
        <f t="shared" si="1306"/>
        <v/>
      </c>
      <c r="CF353" s="1350" t="str">
        <f t="shared" si="1306"/>
        <v/>
      </c>
      <c r="CG353" s="1350" t="str">
        <f t="shared" si="1306"/>
        <v/>
      </c>
      <c r="CH353" s="1350" t="str">
        <f t="shared" si="1306"/>
        <v/>
      </c>
      <c r="CI353" s="1350" t="str">
        <f t="shared" si="1306"/>
        <v/>
      </c>
      <c r="CJ353" s="1350" t="str">
        <f t="shared" si="1306"/>
        <v/>
      </c>
      <c r="CK353" s="1351" t="str">
        <f t="shared" si="1306"/>
        <v/>
      </c>
      <c r="CL353" s="1351" t="str">
        <f t="shared" si="1306"/>
        <v/>
      </c>
      <c r="CM353" s="1351" t="str">
        <f t="shared" si="1306"/>
        <v/>
      </c>
      <c r="CN353" s="1350" t="str">
        <f t="shared" si="1306"/>
        <v/>
      </c>
      <c r="CO353" s="1350" t="str">
        <f t="shared" si="1306"/>
        <v/>
      </c>
      <c r="CP353" s="1350" t="str">
        <f t="shared" si="1306"/>
        <v/>
      </c>
      <c r="CQ353" s="1350" t="str">
        <f t="shared" si="1306"/>
        <v/>
      </c>
      <c r="CR353" s="1350" t="str">
        <f t="shared" si="1306"/>
        <v/>
      </c>
      <c r="CS353" s="1349" t="str">
        <f t="shared" si="1306"/>
        <v/>
      </c>
      <c r="CT353" s="1352" t="str">
        <f t="shared" si="1307"/>
        <v/>
      </c>
      <c r="CU353" s="553" t="str">
        <f t="shared" si="1308"/>
        <v/>
      </c>
      <c r="CV353" s="554" t="str">
        <f t="shared" si="1309"/>
        <v/>
      </c>
      <c r="CW353" s="555" t="str">
        <f t="shared" si="1310"/>
        <v/>
      </c>
      <c r="CX353" s="555" t="str">
        <f t="shared" si="1311"/>
        <v/>
      </c>
      <c r="CY353" s="555" t="str">
        <f t="shared" si="1312"/>
        <v/>
      </c>
      <c r="CZ353" s="555" t="str">
        <f t="shared" si="1313"/>
        <v/>
      </c>
      <c r="DA353" s="555" t="str">
        <f t="shared" si="1314"/>
        <v/>
      </c>
      <c r="DB353" s="556" t="str">
        <f t="shared" si="1315"/>
        <v/>
      </c>
      <c r="DC353" s="556" t="str">
        <f t="shared" si="1316"/>
        <v/>
      </c>
      <c r="DD353" s="556" t="str">
        <f t="shared" si="1317"/>
        <v/>
      </c>
      <c r="DE353" s="555" t="str">
        <f t="shared" si="1318"/>
        <v/>
      </c>
      <c r="DF353" s="555" t="str">
        <f t="shared" si="1319"/>
        <v/>
      </c>
      <c r="DG353" s="555" t="str">
        <f t="shared" si="1320"/>
        <v/>
      </c>
      <c r="DH353" s="555" t="str">
        <f t="shared" si="1321"/>
        <v/>
      </c>
      <c r="DI353" s="555" t="str">
        <f t="shared" si="1322"/>
        <v/>
      </c>
      <c r="DJ353" s="554" t="str">
        <f t="shared" si="1323"/>
        <v/>
      </c>
      <c r="DK353" s="553" t="str">
        <f t="shared" si="1324"/>
        <v/>
      </c>
      <c r="DL353" s="658">
        <f t="shared" si="1325"/>
        <v>0</v>
      </c>
      <c r="DM353" s="106">
        <f t="shared" si="1326"/>
        <v>0</v>
      </c>
      <c r="DN353" s="106">
        <f t="shared" si="1327"/>
        <v>0</v>
      </c>
      <c r="DO353" s="106">
        <f t="shared" si="1328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3">3670*$K$1</f>
        <v>3670</v>
      </c>
      <c r="C354" s="706">
        <f t="shared" si="1333"/>
        <v>3670</v>
      </c>
      <c r="D354" s="706">
        <f t="shared" si="1333"/>
        <v>3670</v>
      </c>
      <c r="E354" s="706">
        <f t="shared" si="1333"/>
        <v>3670</v>
      </c>
      <c r="F354" s="706">
        <f t="shared" si="1333"/>
        <v>3670</v>
      </c>
      <c r="G354" s="706">
        <f t="shared" si="1333"/>
        <v>3670</v>
      </c>
      <c r="H354" s="706">
        <f t="shared" si="1333"/>
        <v>3670</v>
      </c>
      <c r="I354" s="706">
        <f t="shared" si="1333"/>
        <v>3670</v>
      </c>
      <c r="J354" s="706">
        <f t="shared" si="1333"/>
        <v>3670</v>
      </c>
      <c r="K354" s="706">
        <f t="shared" si="1333"/>
        <v>3670</v>
      </c>
      <c r="L354" s="706">
        <f t="shared" si="1333"/>
        <v>3670</v>
      </c>
      <c r="M354" s="706">
        <f t="shared" si="1333"/>
        <v>3670</v>
      </c>
      <c r="N354" s="706">
        <f t="shared" si="1333"/>
        <v>3670</v>
      </c>
      <c r="O354" s="706">
        <f t="shared" si="1333"/>
        <v>3670</v>
      </c>
      <c r="P354" s="706">
        <f t="shared" si="1333"/>
        <v>3670</v>
      </c>
      <c r="Q354" s="706">
        <f t="shared" si="1333"/>
        <v>3670</v>
      </c>
      <c r="R354" s="706">
        <f t="shared" si="1333"/>
        <v>3670</v>
      </c>
      <c r="S354" s="714"/>
      <c r="T354" s="706">
        <f t="shared" ref="T354:AJ354" si="1334">3670*$K$1</f>
        <v>3670</v>
      </c>
      <c r="U354" s="706">
        <f t="shared" si="1334"/>
        <v>3670</v>
      </c>
      <c r="V354" s="706">
        <f t="shared" si="1334"/>
        <v>3670</v>
      </c>
      <c r="W354" s="706">
        <f t="shared" si="1334"/>
        <v>3670</v>
      </c>
      <c r="X354" s="706">
        <f t="shared" si="1334"/>
        <v>3670</v>
      </c>
      <c r="Y354" s="706">
        <f t="shared" si="1334"/>
        <v>3670</v>
      </c>
      <c r="Z354" s="706">
        <f t="shared" si="1334"/>
        <v>3670</v>
      </c>
      <c r="AA354" s="706">
        <f t="shared" si="1334"/>
        <v>3670</v>
      </c>
      <c r="AB354" s="706">
        <f t="shared" si="1334"/>
        <v>3670</v>
      </c>
      <c r="AC354" s="706">
        <f t="shared" si="1334"/>
        <v>3670</v>
      </c>
      <c r="AD354" s="706">
        <f t="shared" si="1334"/>
        <v>3670</v>
      </c>
      <c r="AE354" s="706">
        <f t="shared" si="1334"/>
        <v>3670</v>
      </c>
      <c r="AF354" s="706">
        <f t="shared" si="1334"/>
        <v>3670</v>
      </c>
      <c r="AG354" s="706">
        <f t="shared" si="1334"/>
        <v>3670</v>
      </c>
      <c r="AH354" s="706">
        <f t="shared" si="1334"/>
        <v>3670</v>
      </c>
      <c r="AI354" s="706">
        <f t="shared" si="1334"/>
        <v>3670</v>
      </c>
      <c r="AJ354" s="706">
        <f t="shared" si="1334"/>
        <v>3670</v>
      </c>
      <c r="AK354" s="714"/>
      <c r="AL354" s="706">
        <f t="shared" ref="AL354:BB354" si="1335">3670*$K$1</f>
        <v>3670</v>
      </c>
      <c r="AM354" s="706">
        <f t="shared" si="1335"/>
        <v>3670</v>
      </c>
      <c r="AN354" s="706">
        <f t="shared" si="1335"/>
        <v>3670</v>
      </c>
      <c r="AO354" s="706">
        <f t="shared" si="1335"/>
        <v>3670</v>
      </c>
      <c r="AP354" s="706">
        <f t="shared" si="1335"/>
        <v>3670</v>
      </c>
      <c r="AQ354" s="706">
        <f t="shared" si="1335"/>
        <v>3670</v>
      </c>
      <c r="AR354" s="706">
        <f t="shared" si="1335"/>
        <v>3670</v>
      </c>
      <c r="AS354" s="706">
        <f t="shared" si="1335"/>
        <v>3670</v>
      </c>
      <c r="AT354" s="706">
        <f t="shared" si="1335"/>
        <v>3670</v>
      </c>
      <c r="AU354" s="706">
        <f t="shared" si="1335"/>
        <v>3670</v>
      </c>
      <c r="AV354" s="706">
        <f t="shared" si="1335"/>
        <v>3670</v>
      </c>
      <c r="AW354" s="706">
        <f t="shared" si="1335"/>
        <v>3670</v>
      </c>
      <c r="AX354" s="706">
        <f t="shared" si="1335"/>
        <v>3670</v>
      </c>
      <c r="AY354" s="706">
        <f t="shared" si="1335"/>
        <v>3670</v>
      </c>
      <c r="AZ354" s="706">
        <f t="shared" si="1335"/>
        <v>3670</v>
      </c>
      <c r="BA354" s="706">
        <f t="shared" si="1335"/>
        <v>3670</v>
      </c>
      <c r="BB354" s="706">
        <f t="shared" si="1335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6">3670*$K$1</f>
        <v>3670</v>
      </c>
      <c r="BG354" s="706">
        <f t="shared" si="1336"/>
        <v>3670</v>
      </c>
      <c r="BH354" s="706">
        <f t="shared" si="1336"/>
        <v>3670</v>
      </c>
      <c r="BI354" s="706">
        <f t="shared" si="1336"/>
        <v>3670</v>
      </c>
      <c r="BJ354" s="706">
        <f t="shared" si="1336"/>
        <v>3670</v>
      </c>
      <c r="BK354" s="706">
        <f t="shared" si="1336"/>
        <v>3670</v>
      </c>
      <c r="BL354" s="706">
        <f t="shared" si="1336"/>
        <v>3670</v>
      </c>
      <c r="BM354" s="706">
        <f t="shared" si="1336"/>
        <v>3670</v>
      </c>
      <c r="BN354" s="706">
        <f t="shared" si="1336"/>
        <v>3670</v>
      </c>
      <c r="BO354" s="706">
        <f t="shared" si="1336"/>
        <v>3670</v>
      </c>
      <c r="BP354" s="706">
        <f t="shared" si="1336"/>
        <v>3670</v>
      </c>
      <c r="BQ354" s="706">
        <f t="shared" si="1336"/>
        <v>3670</v>
      </c>
      <c r="BR354" s="706">
        <f t="shared" si="1336"/>
        <v>3670</v>
      </c>
      <c r="BS354" s="706">
        <f t="shared" si="1336"/>
        <v>3670</v>
      </c>
      <c r="BT354" s="706">
        <f t="shared" si="1336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2"/>
        <v>3670</v>
      </c>
      <c r="CA354" s="602">
        <f t="shared" si="1303"/>
        <v>3670</v>
      </c>
      <c r="CB354" s="602">
        <f t="shared" si="1304"/>
        <v>3670</v>
      </c>
      <c r="CC354" s="692">
        <f t="shared" si="1305"/>
        <v>3670</v>
      </c>
      <c r="CD354" s="1348">
        <f t="shared" si="1306"/>
        <v>3670</v>
      </c>
      <c r="CE354" s="1349">
        <f t="shared" si="1306"/>
        <v>3670</v>
      </c>
      <c r="CF354" s="1350">
        <f t="shared" si="1306"/>
        <v>3670</v>
      </c>
      <c r="CG354" s="1350">
        <f t="shared" si="1306"/>
        <v>3670</v>
      </c>
      <c r="CH354" s="1350">
        <f t="shared" si="1306"/>
        <v>3670</v>
      </c>
      <c r="CI354" s="1350">
        <f t="shared" si="1306"/>
        <v>3670</v>
      </c>
      <c r="CJ354" s="1350">
        <f t="shared" si="1306"/>
        <v>3670</v>
      </c>
      <c r="CK354" s="1351">
        <f t="shared" si="1306"/>
        <v>3670</v>
      </c>
      <c r="CL354" s="1351">
        <f t="shared" si="1306"/>
        <v>3670</v>
      </c>
      <c r="CM354" s="1351">
        <f t="shared" si="1306"/>
        <v>3670</v>
      </c>
      <c r="CN354" s="1350">
        <f t="shared" si="1306"/>
        <v>3670</v>
      </c>
      <c r="CO354" s="1350">
        <f t="shared" si="1306"/>
        <v>3670</v>
      </c>
      <c r="CP354" s="1350">
        <f t="shared" si="1306"/>
        <v>3670</v>
      </c>
      <c r="CQ354" s="1350">
        <f t="shared" si="1306"/>
        <v>3670</v>
      </c>
      <c r="CR354" s="1350">
        <f t="shared" si="1306"/>
        <v>3670</v>
      </c>
      <c r="CS354" s="1349">
        <f t="shared" si="1306"/>
        <v>3670</v>
      </c>
      <c r="CT354" s="1352">
        <f t="shared" si="1307"/>
        <v>3670</v>
      </c>
      <c r="CU354" s="553">
        <f t="shared" si="1308"/>
        <v>3670</v>
      </c>
      <c r="CV354" s="554">
        <f t="shared" si="1309"/>
        <v>3670</v>
      </c>
      <c r="CW354" s="555">
        <f t="shared" si="1310"/>
        <v>3670</v>
      </c>
      <c r="CX354" s="555">
        <f t="shared" si="1311"/>
        <v>3670</v>
      </c>
      <c r="CY354" s="555">
        <f t="shared" si="1312"/>
        <v>3670</v>
      </c>
      <c r="CZ354" s="555">
        <f t="shared" si="1313"/>
        <v>3670</v>
      </c>
      <c r="DA354" s="555">
        <f t="shared" si="1314"/>
        <v>3670</v>
      </c>
      <c r="DB354" s="556">
        <f t="shared" si="1315"/>
        <v>3670</v>
      </c>
      <c r="DC354" s="556">
        <f t="shared" si="1316"/>
        <v>3670</v>
      </c>
      <c r="DD354" s="556">
        <f t="shared" si="1317"/>
        <v>3670</v>
      </c>
      <c r="DE354" s="555">
        <f t="shared" si="1318"/>
        <v>3670</v>
      </c>
      <c r="DF354" s="555">
        <f t="shared" si="1319"/>
        <v>3670</v>
      </c>
      <c r="DG354" s="555">
        <f t="shared" si="1320"/>
        <v>3670</v>
      </c>
      <c r="DH354" s="555">
        <f t="shared" si="1321"/>
        <v>3670</v>
      </c>
      <c r="DI354" s="555">
        <f t="shared" si="1322"/>
        <v>3670</v>
      </c>
      <c r="DJ354" s="554">
        <f t="shared" si="1323"/>
        <v>3670</v>
      </c>
      <c r="DK354" s="553">
        <f t="shared" si="1324"/>
        <v>3670</v>
      </c>
      <c r="DL354" s="658">
        <f t="shared" si="1325"/>
        <v>17</v>
      </c>
      <c r="DM354" s="106">
        <f t="shared" si="1326"/>
        <v>17</v>
      </c>
      <c r="DN354" s="106">
        <f t="shared" si="1327"/>
        <v>17</v>
      </c>
      <c r="DO354" s="106">
        <f t="shared" si="1328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2"/>
        <v/>
      </c>
      <c r="CA355" s="602" t="str">
        <f t="shared" si="1303"/>
        <v/>
      </c>
      <c r="CB355" s="602" t="str">
        <f t="shared" si="1304"/>
        <v/>
      </c>
      <c r="CC355" s="692" t="str">
        <f t="shared" si="1305"/>
        <v/>
      </c>
      <c r="CD355" s="1348" t="str">
        <f t="shared" si="1306"/>
        <v/>
      </c>
      <c r="CE355" s="1349" t="str">
        <f t="shared" si="1306"/>
        <v/>
      </c>
      <c r="CF355" s="1350" t="str">
        <f t="shared" si="1306"/>
        <v/>
      </c>
      <c r="CG355" s="1350" t="str">
        <f t="shared" si="1306"/>
        <v/>
      </c>
      <c r="CH355" s="1350" t="str">
        <f t="shared" si="1306"/>
        <v/>
      </c>
      <c r="CI355" s="1350" t="str">
        <f t="shared" si="1306"/>
        <v/>
      </c>
      <c r="CJ355" s="1350" t="str">
        <f t="shared" si="1306"/>
        <v/>
      </c>
      <c r="CK355" s="1351" t="str">
        <f t="shared" si="1306"/>
        <v/>
      </c>
      <c r="CL355" s="1351" t="str">
        <f t="shared" si="1306"/>
        <v/>
      </c>
      <c r="CM355" s="1351" t="str">
        <f t="shared" si="1306"/>
        <v/>
      </c>
      <c r="CN355" s="1350" t="str">
        <f t="shared" si="1306"/>
        <v/>
      </c>
      <c r="CO355" s="1350" t="str">
        <f t="shared" si="1306"/>
        <v/>
      </c>
      <c r="CP355" s="1350" t="str">
        <f t="shared" si="1306"/>
        <v/>
      </c>
      <c r="CQ355" s="1350" t="str">
        <f t="shared" si="1306"/>
        <v/>
      </c>
      <c r="CR355" s="1350" t="str">
        <f t="shared" si="1306"/>
        <v/>
      </c>
      <c r="CS355" s="1349" t="str">
        <f t="shared" si="1306"/>
        <v/>
      </c>
      <c r="CT355" s="1352" t="str">
        <f t="shared" si="1307"/>
        <v/>
      </c>
      <c r="CU355" s="553" t="str">
        <f t="shared" si="1308"/>
        <v/>
      </c>
      <c r="CV355" s="554" t="str">
        <f t="shared" si="1309"/>
        <v/>
      </c>
      <c r="CW355" s="555" t="str">
        <f t="shared" si="1310"/>
        <v/>
      </c>
      <c r="CX355" s="555" t="str">
        <f t="shared" si="1311"/>
        <v/>
      </c>
      <c r="CY355" s="555" t="str">
        <f t="shared" si="1312"/>
        <v/>
      </c>
      <c r="CZ355" s="555" t="str">
        <f t="shared" si="1313"/>
        <v/>
      </c>
      <c r="DA355" s="555" t="str">
        <f t="shared" si="1314"/>
        <v/>
      </c>
      <c r="DB355" s="556" t="str">
        <f t="shared" si="1315"/>
        <v/>
      </c>
      <c r="DC355" s="556" t="str">
        <f t="shared" si="1316"/>
        <v/>
      </c>
      <c r="DD355" s="556" t="str">
        <f t="shared" si="1317"/>
        <v/>
      </c>
      <c r="DE355" s="555" t="str">
        <f t="shared" si="1318"/>
        <v/>
      </c>
      <c r="DF355" s="555" t="str">
        <f t="shared" si="1319"/>
        <v/>
      </c>
      <c r="DG355" s="555" t="str">
        <f t="shared" si="1320"/>
        <v/>
      </c>
      <c r="DH355" s="555" t="str">
        <f t="shared" si="1321"/>
        <v/>
      </c>
      <c r="DI355" s="555" t="str">
        <f t="shared" si="1322"/>
        <v/>
      </c>
      <c r="DJ355" s="554" t="str">
        <f t="shared" si="1323"/>
        <v/>
      </c>
      <c r="DK355" s="553" t="str">
        <f t="shared" si="1324"/>
        <v/>
      </c>
      <c r="DL355" s="658">
        <f t="shared" si="1325"/>
        <v>0</v>
      </c>
      <c r="DM355" s="106">
        <f t="shared" si="1326"/>
        <v>0</v>
      </c>
      <c r="DN355" s="106">
        <f t="shared" si="1327"/>
        <v>0</v>
      </c>
      <c r="DO355" s="106">
        <f t="shared" si="1328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2"/>
        <v/>
      </c>
      <c r="CA356" s="602" t="str">
        <f t="shared" si="1303"/>
        <v/>
      </c>
      <c r="CB356" s="602" t="str">
        <f t="shared" si="1304"/>
        <v/>
      </c>
      <c r="CC356" s="692" t="str">
        <f t="shared" si="1305"/>
        <v/>
      </c>
      <c r="CD356" s="1348" t="str">
        <f t="shared" si="1306"/>
        <v/>
      </c>
      <c r="CE356" s="1349" t="str">
        <f t="shared" si="1306"/>
        <v/>
      </c>
      <c r="CF356" s="1350" t="str">
        <f t="shared" si="1306"/>
        <v/>
      </c>
      <c r="CG356" s="1350" t="str">
        <f t="shared" si="1306"/>
        <v/>
      </c>
      <c r="CH356" s="1350" t="str">
        <f t="shared" si="1306"/>
        <v/>
      </c>
      <c r="CI356" s="1350" t="str">
        <f t="shared" si="1306"/>
        <v/>
      </c>
      <c r="CJ356" s="1350" t="str">
        <f t="shared" si="1306"/>
        <v/>
      </c>
      <c r="CK356" s="1351" t="str">
        <f t="shared" si="1306"/>
        <v/>
      </c>
      <c r="CL356" s="1351" t="str">
        <f t="shared" si="1306"/>
        <v/>
      </c>
      <c r="CM356" s="1351" t="str">
        <f t="shared" si="1306"/>
        <v/>
      </c>
      <c r="CN356" s="1350" t="str">
        <f t="shared" si="1306"/>
        <v/>
      </c>
      <c r="CO356" s="1350" t="str">
        <f t="shared" si="1306"/>
        <v/>
      </c>
      <c r="CP356" s="1350" t="str">
        <f t="shared" si="1306"/>
        <v/>
      </c>
      <c r="CQ356" s="1350" t="str">
        <f t="shared" si="1306"/>
        <v/>
      </c>
      <c r="CR356" s="1350" t="str">
        <f t="shared" si="1306"/>
        <v/>
      </c>
      <c r="CS356" s="1349" t="str">
        <f t="shared" si="1306"/>
        <v/>
      </c>
      <c r="CT356" s="1352" t="str">
        <f t="shared" si="1307"/>
        <v/>
      </c>
      <c r="CU356" s="553" t="str">
        <f t="shared" si="1308"/>
        <v/>
      </c>
      <c r="CV356" s="554" t="str">
        <f t="shared" si="1309"/>
        <v/>
      </c>
      <c r="CW356" s="555" t="str">
        <f t="shared" si="1310"/>
        <v/>
      </c>
      <c r="CX356" s="555" t="str">
        <f t="shared" si="1311"/>
        <v/>
      </c>
      <c r="CY356" s="555" t="str">
        <f t="shared" si="1312"/>
        <v/>
      </c>
      <c r="CZ356" s="555" t="str">
        <f t="shared" si="1313"/>
        <v/>
      </c>
      <c r="DA356" s="555" t="str">
        <f t="shared" si="1314"/>
        <v/>
      </c>
      <c r="DB356" s="556" t="str">
        <f t="shared" si="1315"/>
        <v/>
      </c>
      <c r="DC356" s="556" t="str">
        <f t="shared" si="1316"/>
        <v/>
      </c>
      <c r="DD356" s="556" t="str">
        <f t="shared" si="1317"/>
        <v/>
      </c>
      <c r="DE356" s="555" t="str">
        <f t="shared" si="1318"/>
        <v/>
      </c>
      <c r="DF356" s="555" t="str">
        <f t="shared" si="1319"/>
        <v/>
      </c>
      <c r="DG356" s="555" t="str">
        <f t="shared" si="1320"/>
        <v/>
      </c>
      <c r="DH356" s="555" t="str">
        <f t="shared" si="1321"/>
        <v/>
      </c>
      <c r="DI356" s="555" t="str">
        <f t="shared" si="1322"/>
        <v/>
      </c>
      <c r="DJ356" s="554" t="str">
        <f t="shared" si="1323"/>
        <v/>
      </c>
      <c r="DK356" s="553" t="str">
        <f t="shared" si="1324"/>
        <v/>
      </c>
      <c r="DL356" s="658">
        <f t="shared" si="1325"/>
        <v>0</v>
      </c>
      <c r="DM356" s="106">
        <f t="shared" si="1326"/>
        <v>0</v>
      </c>
      <c r="DN356" s="106">
        <f t="shared" si="1327"/>
        <v>0</v>
      </c>
      <c r="DO356" s="106">
        <f t="shared" si="1328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7">IF(B355="","",B355*B356)</f>
        <v/>
      </c>
      <c r="C357" s="634" t="str">
        <f t="shared" si="1337"/>
        <v/>
      </c>
      <c r="D357" s="634" t="str">
        <f t="shared" si="1337"/>
        <v/>
      </c>
      <c r="E357" s="634" t="str">
        <f t="shared" si="1337"/>
        <v/>
      </c>
      <c r="F357" s="634" t="str">
        <f t="shared" si="1337"/>
        <v/>
      </c>
      <c r="G357" s="634" t="str">
        <f t="shared" si="1337"/>
        <v/>
      </c>
      <c r="H357" s="634" t="str">
        <f t="shared" si="1337"/>
        <v/>
      </c>
      <c r="I357" s="634" t="str">
        <f t="shared" si="1337"/>
        <v/>
      </c>
      <c r="J357" s="634" t="str">
        <f t="shared" si="1337"/>
        <v/>
      </c>
      <c r="K357" s="634" t="str">
        <f t="shared" si="1337"/>
        <v/>
      </c>
      <c r="L357" s="634" t="str">
        <f t="shared" si="1337"/>
        <v/>
      </c>
      <c r="M357" s="634" t="str">
        <f t="shared" si="1337"/>
        <v/>
      </c>
      <c r="N357" s="634" t="str">
        <f t="shared" si="1337"/>
        <v/>
      </c>
      <c r="O357" s="634" t="str">
        <f t="shared" si="1337"/>
        <v/>
      </c>
      <c r="P357" s="634" t="str">
        <f t="shared" si="1337"/>
        <v/>
      </c>
      <c r="Q357" s="634" t="str">
        <f t="shared" si="1337"/>
        <v/>
      </c>
      <c r="R357" s="634" t="str">
        <f t="shared" si="1337"/>
        <v/>
      </c>
      <c r="S357" s="667"/>
      <c r="T357" s="634" t="str">
        <f t="shared" ref="T357:AB357" si="1338">IF(T355="","",T355*T356)</f>
        <v/>
      </c>
      <c r="U357" s="634" t="str">
        <f t="shared" si="1338"/>
        <v/>
      </c>
      <c r="V357" s="634" t="str">
        <f t="shared" si="1338"/>
        <v/>
      </c>
      <c r="W357" s="634" t="str">
        <f t="shared" si="1338"/>
        <v/>
      </c>
      <c r="X357" s="634" t="str">
        <f t="shared" si="1338"/>
        <v/>
      </c>
      <c r="Y357" s="634" t="str">
        <f t="shared" si="1338"/>
        <v/>
      </c>
      <c r="Z357" s="634" t="str">
        <f t="shared" si="1338"/>
        <v/>
      </c>
      <c r="AA357" s="634" t="str">
        <f t="shared" si="1338"/>
        <v/>
      </c>
      <c r="AB357" s="634" t="str">
        <f t="shared" si="1338"/>
        <v/>
      </c>
      <c r="AC357" s="634" t="str">
        <f t="shared" ref="AC357:AJ357" si="1339">IF(AC355="","",AC355*AC356)</f>
        <v/>
      </c>
      <c r="AD357" s="634" t="str">
        <f t="shared" si="1339"/>
        <v/>
      </c>
      <c r="AE357" s="634" t="str">
        <f t="shared" si="1339"/>
        <v/>
      </c>
      <c r="AF357" s="634" t="str">
        <f t="shared" si="1339"/>
        <v/>
      </c>
      <c r="AG357" s="634" t="str">
        <f t="shared" si="1339"/>
        <v/>
      </c>
      <c r="AH357" s="634" t="str">
        <f t="shared" si="1339"/>
        <v/>
      </c>
      <c r="AI357" s="634" t="str">
        <f t="shared" si="1339"/>
        <v/>
      </c>
      <c r="AJ357" s="634" t="str">
        <f t="shared" si="1339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40">IF(AV355="","",AV355*AV356)</f>
        <v/>
      </c>
      <c r="AW357" s="634" t="str">
        <f t="shared" si="1340"/>
        <v/>
      </c>
      <c r="AX357" s="634" t="str">
        <f t="shared" si="1340"/>
        <v/>
      </c>
      <c r="AY357" s="634" t="str">
        <f t="shared" si="1340"/>
        <v/>
      </c>
      <c r="AZ357" s="634" t="str">
        <f t="shared" si="1340"/>
        <v/>
      </c>
      <c r="BA357" s="634" t="str">
        <f t="shared" si="1340"/>
        <v/>
      </c>
      <c r="BB357" s="634" t="str">
        <f t="shared" si="1340"/>
        <v/>
      </c>
      <c r="BC357" s="667"/>
      <c r="BD357" s="634" t="str">
        <f t="shared" ref="BD357:BM357" si="1341">IF(BD355="","",BD355*BD356)</f>
        <v/>
      </c>
      <c r="BE357" s="634" t="str">
        <f t="shared" si="1341"/>
        <v/>
      </c>
      <c r="BF357" s="634" t="str">
        <f t="shared" si="1341"/>
        <v/>
      </c>
      <c r="BG357" s="634" t="str">
        <f t="shared" si="1341"/>
        <v/>
      </c>
      <c r="BH357" s="634" t="str">
        <f t="shared" si="1341"/>
        <v/>
      </c>
      <c r="BI357" s="634" t="str">
        <f t="shared" si="1341"/>
        <v/>
      </c>
      <c r="BJ357" s="634" t="str">
        <f t="shared" si="1341"/>
        <v/>
      </c>
      <c r="BK357" s="634" t="str">
        <f t="shared" si="1341"/>
        <v/>
      </c>
      <c r="BL357" s="634" t="str">
        <f t="shared" si="1341"/>
        <v/>
      </c>
      <c r="BM357" s="634" t="str">
        <f t="shared" si="1341"/>
        <v/>
      </c>
      <c r="BN357" s="634" t="str">
        <f t="shared" ref="BN357:BT357" si="1342">IF(BN355="","",BN355*BN356)</f>
        <v/>
      </c>
      <c r="BO357" s="634" t="str">
        <f t="shared" si="1342"/>
        <v/>
      </c>
      <c r="BP357" s="634" t="str">
        <f t="shared" si="1342"/>
        <v/>
      </c>
      <c r="BQ357" s="634" t="str">
        <f t="shared" si="1342"/>
        <v/>
      </c>
      <c r="BR357" s="634" t="str">
        <f t="shared" si="1342"/>
        <v/>
      </c>
      <c r="BS357" s="634" t="str">
        <f t="shared" si="1342"/>
        <v/>
      </c>
      <c r="BT357" s="634" t="str">
        <f t="shared" si="1342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2"/>
        <v/>
      </c>
      <c r="CA357" s="602" t="str">
        <f t="shared" si="1303"/>
        <v/>
      </c>
      <c r="CB357" s="602" t="str">
        <f t="shared" si="1304"/>
        <v/>
      </c>
      <c r="CC357" s="692" t="str">
        <f t="shared" si="1305"/>
        <v/>
      </c>
      <c r="CD357" s="1348" t="str">
        <f t="shared" si="1306"/>
        <v/>
      </c>
      <c r="CE357" s="1349" t="str">
        <f t="shared" si="1306"/>
        <v/>
      </c>
      <c r="CF357" s="1350" t="str">
        <f t="shared" si="1306"/>
        <v/>
      </c>
      <c r="CG357" s="1350" t="str">
        <f t="shared" si="1306"/>
        <v/>
      </c>
      <c r="CH357" s="1350" t="str">
        <f t="shared" si="1306"/>
        <v/>
      </c>
      <c r="CI357" s="1350" t="str">
        <f t="shared" si="1306"/>
        <v/>
      </c>
      <c r="CJ357" s="1350" t="str">
        <f t="shared" si="1306"/>
        <v/>
      </c>
      <c r="CK357" s="1351" t="str">
        <f t="shared" si="1306"/>
        <v/>
      </c>
      <c r="CL357" s="1351" t="str">
        <f t="shared" si="1306"/>
        <v/>
      </c>
      <c r="CM357" s="1351" t="str">
        <f t="shared" si="1306"/>
        <v/>
      </c>
      <c r="CN357" s="1350" t="str">
        <f t="shared" si="1306"/>
        <v/>
      </c>
      <c r="CO357" s="1350" t="str">
        <f t="shared" si="1306"/>
        <v/>
      </c>
      <c r="CP357" s="1350" t="str">
        <f t="shared" si="1306"/>
        <v/>
      </c>
      <c r="CQ357" s="1350" t="str">
        <f t="shared" si="1306"/>
        <v/>
      </c>
      <c r="CR357" s="1350" t="str">
        <f t="shared" si="1306"/>
        <v/>
      </c>
      <c r="CS357" s="1349" t="str">
        <f t="shared" si="1306"/>
        <v/>
      </c>
      <c r="CT357" s="1352" t="str">
        <f t="shared" si="1307"/>
        <v/>
      </c>
      <c r="CU357" s="553" t="str">
        <f t="shared" si="1308"/>
        <v/>
      </c>
      <c r="CV357" s="554" t="str">
        <f t="shared" si="1309"/>
        <v/>
      </c>
      <c r="CW357" s="555" t="str">
        <f t="shared" si="1310"/>
        <v/>
      </c>
      <c r="CX357" s="555" t="str">
        <f t="shared" si="1311"/>
        <v/>
      </c>
      <c r="CY357" s="555" t="str">
        <f t="shared" si="1312"/>
        <v/>
      </c>
      <c r="CZ357" s="555" t="str">
        <f t="shared" si="1313"/>
        <v/>
      </c>
      <c r="DA357" s="555" t="str">
        <f t="shared" si="1314"/>
        <v/>
      </c>
      <c r="DB357" s="556" t="str">
        <f t="shared" si="1315"/>
        <v/>
      </c>
      <c r="DC357" s="556" t="str">
        <f t="shared" si="1316"/>
        <v/>
      </c>
      <c r="DD357" s="556" t="str">
        <f t="shared" si="1317"/>
        <v/>
      </c>
      <c r="DE357" s="555" t="str">
        <f t="shared" si="1318"/>
        <v/>
      </c>
      <c r="DF357" s="555" t="str">
        <f t="shared" si="1319"/>
        <v/>
      </c>
      <c r="DG357" s="555" t="str">
        <f t="shared" si="1320"/>
        <v/>
      </c>
      <c r="DH357" s="555" t="str">
        <f t="shared" si="1321"/>
        <v/>
      </c>
      <c r="DI357" s="555" t="str">
        <f t="shared" si="1322"/>
        <v/>
      </c>
      <c r="DJ357" s="554" t="str">
        <f t="shared" si="1323"/>
        <v/>
      </c>
      <c r="DK357" s="553" t="str">
        <f t="shared" si="1324"/>
        <v/>
      </c>
      <c r="DL357" s="658">
        <f t="shared" si="1325"/>
        <v>0</v>
      </c>
      <c r="DM357" s="106">
        <f t="shared" si="1326"/>
        <v>0</v>
      </c>
      <c r="DN357" s="106">
        <f t="shared" si="1327"/>
        <v>0</v>
      </c>
      <c r="DO357" s="106">
        <f t="shared" si="1328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2"/>
        <v/>
      </c>
      <c r="CA358" s="602" t="str">
        <f t="shared" si="1303"/>
        <v/>
      </c>
      <c r="CB358" s="602" t="str">
        <f t="shared" si="1304"/>
        <v/>
      </c>
      <c r="CC358" s="692" t="str">
        <f t="shared" si="1305"/>
        <v/>
      </c>
      <c r="CD358" s="1348" t="str">
        <f t="shared" si="1306"/>
        <v/>
      </c>
      <c r="CE358" s="1349" t="str">
        <f t="shared" si="1306"/>
        <v/>
      </c>
      <c r="CF358" s="1350" t="str">
        <f t="shared" si="1306"/>
        <v/>
      </c>
      <c r="CG358" s="1350" t="str">
        <f t="shared" si="1306"/>
        <v/>
      </c>
      <c r="CH358" s="1350" t="str">
        <f t="shared" si="1306"/>
        <v/>
      </c>
      <c r="CI358" s="1350" t="str">
        <f t="shared" si="1306"/>
        <v/>
      </c>
      <c r="CJ358" s="1350" t="str">
        <f t="shared" si="1306"/>
        <v/>
      </c>
      <c r="CK358" s="1351" t="str">
        <f t="shared" si="1306"/>
        <v/>
      </c>
      <c r="CL358" s="1351" t="str">
        <f t="shared" si="1306"/>
        <v/>
      </c>
      <c r="CM358" s="1351" t="str">
        <f t="shared" si="1306"/>
        <v/>
      </c>
      <c r="CN358" s="1350" t="str">
        <f t="shared" si="1306"/>
        <v/>
      </c>
      <c r="CO358" s="1350" t="str">
        <f t="shared" si="1306"/>
        <v/>
      </c>
      <c r="CP358" s="1350" t="str">
        <f t="shared" si="1306"/>
        <v/>
      </c>
      <c r="CQ358" s="1350" t="str">
        <f t="shared" si="1306"/>
        <v/>
      </c>
      <c r="CR358" s="1350" t="str">
        <f t="shared" si="1306"/>
        <v/>
      </c>
      <c r="CS358" s="1349" t="str">
        <f t="shared" si="1306"/>
        <v/>
      </c>
      <c r="CT358" s="1352" t="str">
        <f t="shared" si="1307"/>
        <v/>
      </c>
      <c r="CU358" s="553" t="str">
        <f t="shared" si="1308"/>
        <v/>
      </c>
      <c r="CV358" s="554" t="str">
        <f t="shared" si="1309"/>
        <v/>
      </c>
      <c r="CW358" s="555" t="str">
        <f t="shared" si="1310"/>
        <v/>
      </c>
      <c r="CX358" s="555" t="str">
        <f t="shared" si="1311"/>
        <v/>
      </c>
      <c r="CY358" s="555" t="str">
        <f t="shared" si="1312"/>
        <v/>
      </c>
      <c r="CZ358" s="555" t="str">
        <f t="shared" si="1313"/>
        <v/>
      </c>
      <c r="DA358" s="555" t="str">
        <f t="shared" si="1314"/>
        <v/>
      </c>
      <c r="DB358" s="556" t="str">
        <f t="shared" si="1315"/>
        <v/>
      </c>
      <c r="DC358" s="556" t="str">
        <f t="shared" si="1316"/>
        <v/>
      </c>
      <c r="DD358" s="556" t="str">
        <f t="shared" si="1317"/>
        <v/>
      </c>
      <c r="DE358" s="555" t="str">
        <f t="shared" si="1318"/>
        <v/>
      </c>
      <c r="DF358" s="555" t="str">
        <f t="shared" si="1319"/>
        <v/>
      </c>
      <c r="DG358" s="555" t="str">
        <f t="shared" si="1320"/>
        <v/>
      </c>
      <c r="DH358" s="555" t="str">
        <f t="shared" si="1321"/>
        <v/>
      </c>
      <c r="DI358" s="555" t="str">
        <f t="shared" si="1322"/>
        <v/>
      </c>
      <c r="DJ358" s="554" t="str">
        <f t="shared" si="1323"/>
        <v/>
      </c>
      <c r="DK358" s="553" t="str">
        <f t="shared" si="1324"/>
        <v/>
      </c>
      <c r="DL358" s="658">
        <f t="shared" si="1325"/>
        <v>0</v>
      </c>
      <c r="DM358" s="106">
        <f t="shared" si="1326"/>
        <v>0</v>
      </c>
      <c r="DN358" s="106">
        <f t="shared" si="1327"/>
        <v>0</v>
      </c>
      <c r="DO358" s="106">
        <f t="shared" si="1328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3">IF(B353="","",(B353-B355-B358)*B354/B$46/365/$G$1)</f>
        <v/>
      </c>
      <c r="C359" s="637" t="str">
        <f t="shared" si="1343"/>
        <v/>
      </c>
      <c r="D359" s="637" t="str">
        <f t="shared" si="1343"/>
        <v/>
      </c>
      <c r="E359" s="637" t="str">
        <f t="shared" si="1343"/>
        <v/>
      </c>
      <c r="F359" s="637" t="str">
        <f t="shared" si="1343"/>
        <v/>
      </c>
      <c r="G359" s="637" t="str">
        <f t="shared" si="1343"/>
        <v/>
      </c>
      <c r="H359" s="637" t="str">
        <f t="shared" si="1343"/>
        <v/>
      </c>
      <c r="I359" s="637" t="str">
        <f t="shared" si="1343"/>
        <v/>
      </c>
      <c r="J359" s="637" t="str">
        <f t="shared" si="1343"/>
        <v/>
      </c>
      <c r="K359" s="637" t="str">
        <f t="shared" si="1343"/>
        <v/>
      </c>
      <c r="L359" s="637" t="str">
        <f t="shared" si="1343"/>
        <v/>
      </c>
      <c r="M359" s="637" t="str">
        <f t="shared" si="1343"/>
        <v/>
      </c>
      <c r="N359" s="637" t="str">
        <f t="shared" si="1343"/>
        <v/>
      </c>
      <c r="O359" s="637" t="str">
        <f t="shared" si="1343"/>
        <v/>
      </c>
      <c r="P359" s="637" t="str">
        <f t="shared" si="1343"/>
        <v/>
      </c>
      <c r="Q359" s="637" t="str">
        <f t="shared" si="1343"/>
        <v/>
      </c>
      <c r="R359" s="637" t="str">
        <f t="shared" si="1343"/>
        <v/>
      </c>
      <c r="S359" s="657"/>
      <c r="T359" s="637" t="str">
        <f t="shared" ref="T359:AJ359" si="1344">IF(T353="","",(T353-T355-T358)*T354/T$46/365/$G$1)</f>
        <v/>
      </c>
      <c r="U359" s="637" t="str">
        <f t="shared" si="1344"/>
        <v/>
      </c>
      <c r="V359" s="637" t="str">
        <f t="shared" si="1344"/>
        <v/>
      </c>
      <c r="W359" s="637" t="str">
        <f t="shared" si="1344"/>
        <v/>
      </c>
      <c r="X359" s="637" t="str">
        <f t="shared" si="1344"/>
        <v/>
      </c>
      <c r="Y359" s="637" t="str">
        <f t="shared" si="1344"/>
        <v/>
      </c>
      <c r="Z359" s="637" t="str">
        <f t="shared" si="1344"/>
        <v/>
      </c>
      <c r="AA359" s="637" t="str">
        <f t="shared" si="1344"/>
        <v/>
      </c>
      <c r="AB359" s="637" t="str">
        <f t="shared" si="1344"/>
        <v/>
      </c>
      <c r="AC359" s="637" t="str">
        <f t="shared" si="1344"/>
        <v/>
      </c>
      <c r="AD359" s="637" t="str">
        <f t="shared" si="1344"/>
        <v/>
      </c>
      <c r="AE359" s="637" t="str">
        <f t="shared" si="1344"/>
        <v/>
      </c>
      <c r="AF359" s="637" t="str">
        <f t="shared" si="1344"/>
        <v/>
      </c>
      <c r="AG359" s="637" t="str">
        <f t="shared" si="1344"/>
        <v/>
      </c>
      <c r="AH359" s="637" t="str">
        <f t="shared" si="1344"/>
        <v/>
      </c>
      <c r="AI359" s="637" t="str">
        <f t="shared" si="1344"/>
        <v/>
      </c>
      <c r="AJ359" s="637" t="str">
        <f t="shared" si="1344"/>
        <v/>
      </c>
      <c r="AK359" s="657"/>
      <c r="AL359" s="637" t="str">
        <f t="shared" ref="AL359:BB359" si="1345">IF(AL353="","",(AL353-AL355-AL358)*AL354/AL$46/365/$G$1)</f>
        <v/>
      </c>
      <c r="AM359" s="637" t="str">
        <f t="shared" si="1345"/>
        <v/>
      </c>
      <c r="AN359" s="637" t="str">
        <f t="shared" si="1345"/>
        <v/>
      </c>
      <c r="AO359" s="637" t="str">
        <f t="shared" si="1345"/>
        <v/>
      </c>
      <c r="AP359" s="637" t="str">
        <f t="shared" si="1345"/>
        <v/>
      </c>
      <c r="AQ359" s="637" t="str">
        <f t="shared" si="1345"/>
        <v/>
      </c>
      <c r="AR359" s="637" t="str">
        <f t="shared" si="1345"/>
        <v/>
      </c>
      <c r="AS359" s="637" t="str">
        <f t="shared" si="1345"/>
        <v/>
      </c>
      <c r="AT359" s="637" t="str">
        <f t="shared" si="1345"/>
        <v/>
      </c>
      <c r="AU359" s="637" t="str">
        <f t="shared" si="1345"/>
        <v/>
      </c>
      <c r="AV359" s="637" t="str">
        <f t="shared" si="1345"/>
        <v/>
      </c>
      <c r="AW359" s="637" t="str">
        <f t="shared" si="1345"/>
        <v/>
      </c>
      <c r="AX359" s="637" t="str">
        <f t="shared" si="1345"/>
        <v/>
      </c>
      <c r="AY359" s="637" t="str">
        <f t="shared" si="1345"/>
        <v/>
      </c>
      <c r="AZ359" s="637" t="str">
        <f t="shared" si="1345"/>
        <v/>
      </c>
      <c r="BA359" s="637" t="str">
        <f t="shared" si="1345"/>
        <v/>
      </c>
      <c r="BB359" s="637" t="str">
        <f t="shared" si="1345"/>
        <v/>
      </c>
      <c r="BC359" s="657"/>
      <c r="BD359" s="637" t="str">
        <f t="shared" ref="BD359:BM359" si="1346">IF(BD353="","",(BD353-BD355-BD358)*BD354/BD$46/365/$G$1)</f>
        <v/>
      </c>
      <c r="BE359" s="637" t="str">
        <f t="shared" si="1346"/>
        <v/>
      </c>
      <c r="BF359" s="637" t="str">
        <f t="shared" si="1346"/>
        <v/>
      </c>
      <c r="BG359" s="637" t="str">
        <f t="shared" si="1346"/>
        <v/>
      </c>
      <c r="BH359" s="637" t="str">
        <f t="shared" si="1346"/>
        <v/>
      </c>
      <c r="BI359" s="637" t="str">
        <f t="shared" si="1346"/>
        <v/>
      </c>
      <c r="BJ359" s="637" t="str">
        <f t="shared" si="1346"/>
        <v/>
      </c>
      <c r="BK359" s="637" t="str">
        <f t="shared" si="1346"/>
        <v/>
      </c>
      <c r="BL359" s="637" t="str">
        <f t="shared" si="1346"/>
        <v/>
      </c>
      <c r="BM359" s="637" t="str">
        <f t="shared" si="1346"/>
        <v/>
      </c>
      <c r="BN359" s="637" t="str">
        <f t="shared" ref="BN359:BT359" si="1347">IF(BN353="","",(BN353-BN355-BN358)*BN354/BN$46/365/$G$1)</f>
        <v/>
      </c>
      <c r="BO359" s="637" t="str">
        <f t="shared" si="1347"/>
        <v/>
      </c>
      <c r="BP359" s="637" t="str">
        <f t="shared" si="1347"/>
        <v/>
      </c>
      <c r="BQ359" s="637" t="str">
        <f t="shared" si="1347"/>
        <v/>
      </c>
      <c r="BR359" s="637" t="str">
        <f t="shared" si="1347"/>
        <v/>
      </c>
      <c r="BS359" s="637" t="str">
        <f t="shared" si="1347"/>
        <v/>
      </c>
      <c r="BT359" s="637" t="str">
        <f t="shared" si="1347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2"/>
        <v/>
      </c>
      <c r="CA359" s="627" t="str">
        <f t="shared" si="1303"/>
        <v/>
      </c>
      <c r="CB359" s="627" t="str">
        <f t="shared" si="1304"/>
        <v/>
      </c>
      <c r="CC359" s="695" t="str">
        <f t="shared" si="1305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8"/>
        <v/>
      </c>
      <c r="CG359" s="1355" t="str">
        <f t="shared" si="1348"/>
        <v/>
      </c>
      <c r="CH359" s="1355" t="str">
        <f t="shared" si="1348"/>
        <v/>
      </c>
      <c r="CI359" s="1355" t="str">
        <f t="shared" si="1348"/>
        <v/>
      </c>
      <c r="CJ359" s="1355" t="str">
        <f t="shared" si="1348"/>
        <v/>
      </c>
      <c r="CK359" s="1356" t="str">
        <f t="shared" si="1348"/>
        <v/>
      </c>
      <c r="CL359" s="1356" t="str">
        <f t="shared" si="1348"/>
        <v/>
      </c>
      <c r="CM359" s="1356" t="str">
        <f t="shared" si="1348"/>
        <v/>
      </c>
      <c r="CN359" s="1355" t="str">
        <f t="shared" si="1348"/>
        <v/>
      </c>
      <c r="CO359" s="1355" t="str">
        <f t="shared" si="1348"/>
        <v/>
      </c>
      <c r="CP359" s="1355" t="str">
        <f t="shared" si="1348"/>
        <v/>
      </c>
      <c r="CQ359" s="1355" t="str">
        <f t="shared" si="1348"/>
        <v/>
      </c>
      <c r="CR359" s="1355" t="str">
        <f t="shared" si="1348"/>
        <v/>
      </c>
      <c r="CS359" s="1354" t="str">
        <f t="shared" si="1348"/>
        <v/>
      </c>
      <c r="CT359" s="1357" t="str">
        <f t="shared" si="1348"/>
        <v/>
      </c>
      <c r="CU359" s="541" t="str">
        <f t="shared" si="1308"/>
        <v/>
      </c>
      <c r="CV359" s="542" t="str">
        <f t="shared" si="1309"/>
        <v/>
      </c>
      <c r="CW359" s="543" t="str">
        <f t="shared" si="1310"/>
        <v/>
      </c>
      <c r="CX359" s="543" t="str">
        <f t="shared" si="1311"/>
        <v/>
      </c>
      <c r="CY359" s="543" t="str">
        <f t="shared" si="1312"/>
        <v/>
      </c>
      <c r="CZ359" s="543" t="str">
        <f t="shared" si="1313"/>
        <v/>
      </c>
      <c r="DA359" s="543" t="str">
        <f t="shared" si="1314"/>
        <v/>
      </c>
      <c r="DB359" s="544" t="str">
        <f t="shared" si="1315"/>
        <v/>
      </c>
      <c r="DC359" s="544" t="str">
        <f t="shared" si="1316"/>
        <v/>
      </c>
      <c r="DD359" s="544" t="str">
        <f t="shared" si="1317"/>
        <v/>
      </c>
      <c r="DE359" s="543" t="str">
        <f t="shared" si="1318"/>
        <v/>
      </c>
      <c r="DF359" s="543" t="str">
        <f t="shared" si="1319"/>
        <v/>
      </c>
      <c r="DG359" s="543" t="str">
        <f t="shared" si="1320"/>
        <v/>
      </c>
      <c r="DH359" s="543" t="str">
        <f t="shared" si="1321"/>
        <v/>
      </c>
      <c r="DI359" s="543" t="str">
        <f t="shared" si="1322"/>
        <v/>
      </c>
      <c r="DJ359" s="542" t="str">
        <f t="shared" si="1323"/>
        <v/>
      </c>
      <c r="DK359" s="541" t="str">
        <f t="shared" si="1324"/>
        <v/>
      </c>
      <c r="DL359" s="658">
        <f t="shared" si="1325"/>
        <v>0</v>
      </c>
      <c r="DM359" s="106">
        <f t="shared" si="1326"/>
        <v>0</v>
      </c>
      <c r="DN359" s="106">
        <f t="shared" si="1327"/>
        <v>0</v>
      </c>
      <c r="DO359" s="106">
        <f t="shared" si="1328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2"/>
        <v/>
      </c>
      <c r="CA360" s="594" t="str">
        <f t="shared" si="1303"/>
        <v/>
      </c>
      <c r="CB360" s="594" t="str">
        <f t="shared" si="1304"/>
        <v/>
      </c>
      <c r="CC360" s="691" t="str">
        <f t="shared" si="1305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200</v>
      </c>
      <c r="F361" s="162">
        <v>1000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02"/>
        <v>544</v>
      </c>
      <c r="CA361" s="602" t="str">
        <f t="shared" si="1303"/>
        <v/>
      </c>
      <c r="CB361" s="602" t="str">
        <f t="shared" si="1304"/>
        <v/>
      </c>
      <c r="CC361" s="692" t="str">
        <f t="shared" si="1305"/>
        <v/>
      </c>
      <c r="CD361" s="1348" t="str">
        <f t="shared" ref="CD361:CT361" si="134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9"/>
        <v/>
      </c>
      <c r="CF361" s="1350" t="str">
        <f t="shared" si="1349"/>
        <v/>
      </c>
      <c r="CG361" s="1350" t="str">
        <f t="shared" si="1349"/>
        <v/>
      </c>
      <c r="CH361" s="1350" t="str">
        <f t="shared" si="1349"/>
        <v/>
      </c>
      <c r="CI361" s="1350">
        <f t="shared" si="1349"/>
        <v>72</v>
      </c>
      <c r="CJ361" s="1350">
        <f t="shared" si="1349"/>
        <v>200</v>
      </c>
      <c r="CK361" s="1351">
        <f t="shared" si="1349"/>
        <v>200</v>
      </c>
      <c r="CL361" s="1351">
        <f t="shared" si="1349"/>
        <v>600</v>
      </c>
      <c r="CM361" s="1351">
        <f t="shared" si="1349"/>
        <v>720</v>
      </c>
      <c r="CN361" s="1350">
        <f t="shared" si="1349"/>
        <v>1000</v>
      </c>
      <c r="CO361" s="1350">
        <f t="shared" si="1349"/>
        <v>1500</v>
      </c>
      <c r="CP361" s="1350" t="str">
        <f t="shared" si="1349"/>
        <v/>
      </c>
      <c r="CQ361" s="1350" t="str">
        <f t="shared" si="1349"/>
        <v/>
      </c>
      <c r="CR361" s="1350" t="str">
        <f t="shared" si="1349"/>
        <v/>
      </c>
      <c r="CS361" s="1349" t="str">
        <f t="shared" si="1349"/>
        <v/>
      </c>
      <c r="CT361" s="1352" t="str">
        <f t="shared" si="1349"/>
        <v/>
      </c>
      <c r="CU361" s="553" t="str">
        <f t="shared" ref="CU361:DK361" si="135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50"/>
        <v/>
      </c>
      <c r="CW361" s="555" t="str">
        <f t="shared" si="1350"/>
        <v/>
      </c>
      <c r="CX361" s="555" t="str">
        <f t="shared" si="1350"/>
        <v/>
      </c>
      <c r="CY361" s="555" t="str">
        <f t="shared" si="1350"/>
        <v/>
      </c>
      <c r="CZ361" s="555" t="str">
        <f t="shared" si="1350"/>
        <v/>
      </c>
      <c r="DA361" s="555" t="str">
        <f t="shared" si="1350"/>
        <v/>
      </c>
      <c r="DB361" s="556" t="str">
        <f t="shared" si="1350"/>
        <v/>
      </c>
      <c r="DC361" s="556">
        <f t="shared" si="1350"/>
        <v>200</v>
      </c>
      <c r="DD361" s="556" t="str">
        <f t="shared" si="1350"/>
        <v/>
      </c>
      <c r="DE361" s="555" t="str">
        <f t="shared" si="1350"/>
        <v/>
      </c>
      <c r="DF361" s="555" t="str">
        <f t="shared" si="1350"/>
        <v/>
      </c>
      <c r="DG361" s="555" t="str">
        <f t="shared" si="1350"/>
        <v/>
      </c>
      <c r="DH361" s="555" t="str">
        <f t="shared" si="1350"/>
        <v/>
      </c>
      <c r="DI361" s="555" t="str">
        <f t="shared" si="1350"/>
        <v/>
      </c>
      <c r="DJ361" s="554" t="str">
        <f t="shared" si="1350"/>
        <v/>
      </c>
      <c r="DK361" s="553" t="str">
        <f t="shared" si="1350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833</v>
      </c>
      <c r="E362" s="162" t="s">
        <v>833</v>
      </c>
      <c r="F362" s="162" t="s">
        <v>833</v>
      </c>
      <c r="G362" s="162" t="s">
        <v>845</v>
      </c>
      <c r="H362" s="162" t="s">
        <v>833</v>
      </c>
      <c r="I362" s="162" t="s">
        <v>833</v>
      </c>
      <c r="J362" s="162" t="s">
        <v>833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833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5</v>
      </c>
      <c r="E363" s="162">
        <v>1</v>
      </c>
      <c r="F363" s="162">
        <v>1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1</v>
      </c>
      <c r="BW363" s="162"/>
      <c r="BX363" s="162"/>
      <c r="BY363" s="162"/>
      <c r="BZ363" s="602">
        <f t="shared" ref="BZ363:BZ372" si="1351">IF(DL363&lt;3,"",(SUM(B363:R363)-MIN(B363:R363)-MAX(B363:R363))/(DL363-2))</f>
        <v>1</v>
      </c>
      <c r="CA363" s="602" t="str">
        <f t="shared" ref="CA363:CA372" si="1352">IF(DM363&lt;3,"",(SUM(T363:AJ363)-MIN(T363:AJ363)-MAX(T363:AJ363))/(DM363-2))</f>
        <v/>
      </c>
      <c r="CB363" s="602" t="str">
        <f t="shared" ref="CB363:CB372" si="1353">IF(DN363&lt;3,"",(SUM(AL363:BB363)-MIN(AL363:BB363)-MAX(AL363:BB363))/(DN363-2))</f>
        <v/>
      </c>
      <c r="CC363" s="692" t="str">
        <f t="shared" ref="CC363:CC372" si="1354">IF(DO363&lt;3,"",(SUM(BD363:BT363)-MIN(BD363:BT363)-MAX(BD363:BT363))/(DO363-2))</f>
        <v/>
      </c>
      <c r="CD363" s="1348" t="str">
        <f t="shared" ref="CD363:CS369" si="135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5"/>
        <v/>
      </c>
      <c r="CF363" s="1350" t="str">
        <f t="shared" si="1355"/>
        <v/>
      </c>
      <c r="CG363" s="1350" t="str">
        <f t="shared" si="1355"/>
        <v/>
      </c>
      <c r="CH363" s="1350" t="str">
        <f t="shared" si="1355"/>
        <v/>
      </c>
      <c r="CI363" s="1350">
        <f t="shared" si="1355"/>
        <v>0.2</v>
      </c>
      <c r="CJ363" s="1350">
        <f t="shared" si="1355"/>
        <v>1</v>
      </c>
      <c r="CK363" s="1351">
        <f t="shared" si="1355"/>
        <v>1</v>
      </c>
      <c r="CL363" s="1351">
        <f t="shared" si="1355"/>
        <v>1</v>
      </c>
      <c r="CM363" s="1351">
        <f t="shared" si="1355"/>
        <v>1</v>
      </c>
      <c r="CN363" s="1350">
        <f t="shared" si="1355"/>
        <v>1</v>
      </c>
      <c r="CO363" s="1350">
        <f t="shared" si="1355"/>
        <v>5</v>
      </c>
      <c r="CP363" s="1350" t="str">
        <f t="shared" si="1355"/>
        <v/>
      </c>
      <c r="CQ363" s="1350" t="str">
        <f t="shared" si="1355"/>
        <v/>
      </c>
      <c r="CR363" s="1350" t="str">
        <f t="shared" si="1355"/>
        <v/>
      </c>
      <c r="CS363" s="1349" t="str">
        <f t="shared" si="1355"/>
        <v/>
      </c>
      <c r="CT363" s="1352" t="str">
        <f t="shared" ref="CT363:CT369" si="135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6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6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>
        <f t="shared" ref="DC363:DC370" si="136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6" t="str">
        <f t="shared" ref="DD363:DD370" si="136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7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7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4">COUNT(B363:R363)</f>
        <v>7</v>
      </c>
      <c r="DM363" s="106">
        <f t="shared" ref="DM363:DM370" si="1375">COUNT(T363:AJ363)</f>
        <v>1</v>
      </c>
      <c r="DN363" s="106">
        <f t="shared" ref="DN363:DN370" si="1376">COUNT(AL363:BB363)</f>
        <v>0</v>
      </c>
      <c r="DO363" s="106">
        <f t="shared" ref="DO363:DO370" si="1377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8">IF(B361="","",B361*B363)</f>
        <v/>
      </c>
      <c r="C364" s="634" t="str">
        <f t="shared" si="1378"/>
        <v/>
      </c>
      <c r="D364" s="634">
        <f t="shared" si="1378"/>
        <v>360</v>
      </c>
      <c r="E364" s="634">
        <f t="shared" si="1378"/>
        <v>200</v>
      </c>
      <c r="F364" s="634">
        <f t="shared" si="1378"/>
        <v>1000</v>
      </c>
      <c r="G364" s="634">
        <f t="shared" si="1378"/>
        <v>300</v>
      </c>
      <c r="H364" s="634">
        <f t="shared" si="1378"/>
        <v>200</v>
      </c>
      <c r="I364" s="634">
        <f t="shared" si="1378"/>
        <v>600</v>
      </c>
      <c r="J364" s="634">
        <f t="shared" si="1378"/>
        <v>720</v>
      </c>
      <c r="K364" s="634" t="str">
        <f t="shared" si="1378"/>
        <v/>
      </c>
      <c r="L364" s="634" t="str">
        <f t="shared" si="1378"/>
        <v/>
      </c>
      <c r="M364" s="634" t="str">
        <f t="shared" si="1378"/>
        <v/>
      </c>
      <c r="N364" s="634" t="str">
        <f t="shared" si="1378"/>
        <v/>
      </c>
      <c r="O364" s="634" t="str">
        <f t="shared" si="1378"/>
        <v/>
      </c>
      <c r="P364" s="634" t="str">
        <f t="shared" si="1378"/>
        <v/>
      </c>
      <c r="Q364" s="634" t="str">
        <f t="shared" si="1378"/>
        <v/>
      </c>
      <c r="R364" s="634" t="str">
        <f t="shared" si="1378"/>
        <v/>
      </c>
      <c r="S364" s="667"/>
      <c r="T364" s="634" t="str">
        <f t="shared" ref="T364:AJ364" si="1379">IF(T361="","",T361*T363)</f>
        <v/>
      </c>
      <c r="U364" s="634" t="str">
        <f t="shared" si="1379"/>
        <v/>
      </c>
      <c r="V364" s="634" t="str">
        <f t="shared" si="1379"/>
        <v/>
      </c>
      <c r="W364" s="634" t="str">
        <f t="shared" si="1379"/>
        <v/>
      </c>
      <c r="X364" s="634" t="str">
        <f t="shared" si="1379"/>
        <v/>
      </c>
      <c r="Y364" s="634" t="str">
        <f t="shared" si="1379"/>
        <v/>
      </c>
      <c r="Z364" s="634">
        <f t="shared" si="1379"/>
        <v>200</v>
      </c>
      <c r="AA364" s="634" t="str">
        <f t="shared" si="1379"/>
        <v/>
      </c>
      <c r="AB364" s="634" t="str">
        <f t="shared" si="1379"/>
        <v/>
      </c>
      <c r="AC364" s="634" t="str">
        <f t="shared" si="1379"/>
        <v/>
      </c>
      <c r="AD364" s="634" t="str">
        <f t="shared" si="1379"/>
        <v/>
      </c>
      <c r="AE364" s="634" t="str">
        <f t="shared" si="1379"/>
        <v/>
      </c>
      <c r="AF364" s="634" t="str">
        <f t="shared" si="1379"/>
        <v/>
      </c>
      <c r="AG364" s="634" t="str">
        <f t="shared" si="1379"/>
        <v/>
      </c>
      <c r="AH364" s="634" t="str">
        <f t="shared" si="1379"/>
        <v/>
      </c>
      <c r="AI364" s="634" t="str">
        <f t="shared" si="1379"/>
        <v/>
      </c>
      <c r="AJ364" s="634" t="str">
        <f t="shared" si="1379"/>
        <v/>
      </c>
      <c r="AK364" s="667"/>
      <c r="AL364" s="634" t="str">
        <f t="shared" ref="AL364:BB364" si="1380">IF(AL361="","",AL361*AL363)</f>
        <v/>
      </c>
      <c r="AM364" s="634" t="str">
        <f t="shared" si="1380"/>
        <v/>
      </c>
      <c r="AN364" s="634" t="str">
        <f t="shared" si="1380"/>
        <v/>
      </c>
      <c r="AO364" s="634" t="str">
        <f t="shared" si="1380"/>
        <v/>
      </c>
      <c r="AP364" s="634" t="str">
        <f t="shared" si="1380"/>
        <v/>
      </c>
      <c r="AQ364" s="634" t="str">
        <f t="shared" si="1380"/>
        <v/>
      </c>
      <c r="AR364" s="634" t="str">
        <f t="shared" si="1380"/>
        <v/>
      </c>
      <c r="AS364" s="634" t="str">
        <f t="shared" si="1380"/>
        <v/>
      </c>
      <c r="AT364" s="634" t="str">
        <f t="shared" si="1380"/>
        <v/>
      </c>
      <c r="AU364" s="634" t="str">
        <f t="shared" si="1380"/>
        <v/>
      </c>
      <c r="AV364" s="634" t="str">
        <f t="shared" si="1380"/>
        <v/>
      </c>
      <c r="AW364" s="634" t="str">
        <f t="shared" si="1380"/>
        <v/>
      </c>
      <c r="AX364" s="634" t="str">
        <f t="shared" si="1380"/>
        <v/>
      </c>
      <c r="AY364" s="634" t="str">
        <f t="shared" si="1380"/>
        <v/>
      </c>
      <c r="AZ364" s="634" t="str">
        <f t="shared" si="1380"/>
        <v/>
      </c>
      <c r="BA364" s="634" t="str">
        <f t="shared" si="1380"/>
        <v/>
      </c>
      <c r="BB364" s="634" t="str">
        <f t="shared" si="1380"/>
        <v/>
      </c>
      <c r="BC364" s="667"/>
      <c r="BD364" s="634" t="str">
        <f t="shared" ref="BD364:BM364" si="1381">IF(BD361="","",BD361*BD363)</f>
        <v/>
      </c>
      <c r="BE364" s="634" t="str">
        <f t="shared" si="1381"/>
        <v/>
      </c>
      <c r="BF364" s="634" t="str">
        <f t="shared" si="1381"/>
        <v/>
      </c>
      <c r="BG364" s="634" t="str">
        <f t="shared" si="1381"/>
        <v/>
      </c>
      <c r="BH364" s="634" t="str">
        <f t="shared" si="1381"/>
        <v/>
      </c>
      <c r="BI364" s="634" t="str">
        <f t="shared" si="1381"/>
        <v/>
      </c>
      <c r="BJ364" s="634" t="str">
        <f t="shared" si="1381"/>
        <v/>
      </c>
      <c r="BK364" s="634" t="str">
        <f t="shared" si="1381"/>
        <v/>
      </c>
      <c r="BL364" s="634" t="str">
        <f t="shared" si="1381"/>
        <v/>
      </c>
      <c r="BM364" s="634" t="str">
        <f t="shared" si="1381"/>
        <v/>
      </c>
      <c r="BN364" s="634" t="str">
        <f t="shared" ref="BN364:BT364" si="1382">IF(BN361="","",BN361*BN363)</f>
        <v/>
      </c>
      <c r="BO364" s="634" t="str">
        <f t="shared" si="1382"/>
        <v/>
      </c>
      <c r="BP364" s="634" t="str">
        <f t="shared" si="1382"/>
        <v/>
      </c>
      <c r="BQ364" s="634" t="str">
        <f t="shared" si="1382"/>
        <v/>
      </c>
      <c r="BR364" s="634" t="str">
        <f t="shared" si="1382"/>
        <v/>
      </c>
      <c r="BS364" s="634" t="str">
        <f t="shared" si="1382"/>
        <v/>
      </c>
      <c r="BT364" s="634" t="str">
        <f t="shared" si="1382"/>
        <v/>
      </c>
      <c r="BU364" s="667"/>
      <c r="BV364" s="634">
        <f>IF(BV361="","",BV361*BV363)</f>
        <v>300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51"/>
        <v>436</v>
      </c>
      <c r="CA364" s="602" t="str">
        <f t="shared" si="1352"/>
        <v/>
      </c>
      <c r="CB364" s="602" t="str">
        <f t="shared" si="1353"/>
        <v/>
      </c>
      <c r="CC364" s="692" t="str">
        <f t="shared" si="1354"/>
        <v/>
      </c>
      <c r="CD364" s="1348" t="str">
        <f t="shared" si="1355"/>
        <v/>
      </c>
      <c r="CE364" s="1349" t="str">
        <f t="shared" si="1355"/>
        <v/>
      </c>
      <c r="CF364" s="1350" t="str">
        <f t="shared" si="1355"/>
        <v/>
      </c>
      <c r="CG364" s="1350" t="str">
        <f t="shared" si="1355"/>
        <v/>
      </c>
      <c r="CH364" s="1350" t="str">
        <f t="shared" si="1355"/>
        <v/>
      </c>
      <c r="CI364" s="1350">
        <f t="shared" si="1355"/>
        <v>200</v>
      </c>
      <c r="CJ364" s="1350">
        <f t="shared" si="1355"/>
        <v>200</v>
      </c>
      <c r="CK364" s="1351">
        <f t="shared" si="1355"/>
        <v>300</v>
      </c>
      <c r="CL364" s="1351">
        <f t="shared" si="1355"/>
        <v>360</v>
      </c>
      <c r="CM364" s="1351">
        <f t="shared" si="1355"/>
        <v>600</v>
      </c>
      <c r="CN364" s="1350">
        <f t="shared" si="1355"/>
        <v>720</v>
      </c>
      <c r="CO364" s="1350">
        <f t="shared" si="1355"/>
        <v>1000</v>
      </c>
      <c r="CP364" s="1350" t="str">
        <f t="shared" si="1355"/>
        <v/>
      </c>
      <c r="CQ364" s="1350" t="str">
        <f t="shared" si="1355"/>
        <v/>
      </c>
      <c r="CR364" s="1350" t="str">
        <f t="shared" si="1355"/>
        <v/>
      </c>
      <c r="CS364" s="1349" t="str">
        <f t="shared" si="1355"/>
        <v/>
      </c>
      <c r="CT364" s="1352" t="str">
        <f t="shared" si="1356"/>
        <v/>
      </c>
      <c r="CU364" s="553" t="str">
        <f t="shared" si="1357"/>
        <v/>
      </c>
      <c r="CV364" s="554" t="str">
        <f t="shared" si="1358"/>
        <v/>
      </c>
      <c r="CW364" s="555" t="str">
        <f t="shared" si="1359"/>
        <v/>
      </c>
      <c r="CX364" s="555" t="str">
        <f t="shared" si="1360"/>
        <v/>
      </c>
      <c r="CY364" s="555" t="str">
        <f t="shared" si="1361"/>
        <v/>
      </c>
      <c r="CZ364" s="555" t="str">
        <f t="shared" si="1362"/>
        <v/>
      </c>
      <c r="DA364" s="555" t="str">
        <f t="shared" si="1363"/>
        <v/>
      </c>
      <c r="DB364" s="556" t="str">
        <f t="shared" si="1364"/>
        <v/>
      </c>
      <c r="DC364" s="556">
        <f t="shared" si="1365"/>
        <v>200</v>
      </c>
      <c r="DD364" s="556" t="str">
        <f t="shared" si="1366"/>
        <v/>
      </c>
      <c r="DE364" s="555" t="str">
        <f t="shared" si="1367"/>
        <v/>
      </c>
      <c r="DF364" s="555" t="str">
        <f t="shared" si="1368"/>
        <v/>
      </c>
      <c r="DG364" s="555" t="str">
        <f t="shared" si="1369"/>
        <v/>
      </c>
      <c r="DH364" s="555" t="str">
        <f t="shared" si="1370"/>
        <v/>
      </c>
      <c r="DI364" s="555" t="str">
        <f t="shared" si="1371"/>
        <v/>
      </c>
      <c r="DJ364" s="554" t="str">
        <f t="shared" si="1372"/>
        <v/>
      </c>
      <c r="DK364" s="553" t="str">
        <f t="shared" si="1373"/>
        <v/>
      </c>
      <c r="DL364" s="658">
        <f t="shared" si="1374"/>
        <v>7</v>
      </c>
      <c r="DM364" s="106">
        <f t="shared" si="1375"/>
        <v>1</v>
      </c>
      <c r="DN364" s="106">
        <f t="shared" si="1376"/>
        <v>0</v>
      </c>
      <c r="DO364" s="106">
        <f t="shared" si="1377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>
        <f t="shared" ref="B365:Q365" si="1383">280*$K$1</f>
        <v>280</v>
      </c>
      <c r="C365" s="260">
        <f t="shared" si="1383"/>
        <v>280</v>
      </c>
      <c r="D365" s="260">
        <f t="shared" si="1383"/>
        <v>280</v>
      </c>
      <c r="E365" s="260">
        <f t="shared" si="1383"/>
        <v>280</v>
      </c>
      <c r="F365" s="260">
        <f t="shared" si="1383"/>
        <v>280</v>
      </c>
      <c r="G365" s="260">
        <f t="shared" si="1383"/>
        <v>280</v>
      </c>
      <c r="H365" s="260">
        <f t="shared" si="1383"/>
        <v>280</v>
      </c>
      <c r="I365" s="260">
        <f t="shared" si="1383"/>
        <v>280</v>
      </c>
      <c r="J365" s="260">
        <f t="shared" si="1383"/>
        <v>280</v>
      </c>
      <c r="K365" s="260">
        <f t="shared" si="1383"/>
        <v>280</v>
      </c>
      <c r="L365" s="260">
        <f t="shared" si="1383"/>
        <v>280</v>
      </c>
      <c r="M365" s="260">
        <f t="shared" si="1383"/>
        <v>280</v>
      </c>
      <c r="N365" s="260">
        <f t="shared" si="1383"/>
        <v>280</v>
      </c>
      <c r="O365" s="260">
        <f t="shared" si="1383"/>
        <v>280</v>
      </c>
      <c r="P365" s="260">
        <f t="shared" si="1383"/>
        <v>280</v>
      </c>
      <c r="Q365" s="260">
        <f t="shared" si="1383"/>
        <v>280</v>
      </c>
      <c r="R365" s="260">
        <f>280*$K$1</f>
        <v>280</v>
      </c>
      <c r="S365" s="607"/>
      <c r="T365" s="260">
        <f t="shared" ref="T365:AI365" si="1384">280*$K$1</f>
        <v>280</v>
      </c>
      <c r="U365" s="260">
        <f t="shared" si="1384"/>
        <v>280</v>
      </c>
      <c r="V365" s="260">
        <f t="shared" si="1384"/>
        <v>280</v>
      </c>
      <c r="W365" s="260">
        <f t="shared" si="1384"/>
        <v>280</v>
      </c>
      <c r="X365" s="260">
        <f t="shared" si="1384"/>
        <v>280</v>
      </c>
      <c r="Y365" s="260">
        <f t="shared" si="1384"/>
        <v>280</v>
      </c>
      <c r="Z365" s="260">
        <f t="shared" si="1384"/>
        <v>280</v>
      </c>
      <c r="AA365" s="260">
        <f t="shared" si="1384"/>
        <v>280</v>
      </c>
      <c r="AB365" s="260">
        <f t="shared" si="1384"/>
        <v>280</v>
      </c>
      <c r="AC365" s="260">
        <f t="shared" si="1384"/>
        <v>280</v>
      </c>
      <c r="AD365" s="260">
        <f t="shared" si="1384"/>
        <v>280</v>
      </c>
      <c r="AE365" s="260">
        <f t="shared" si="1384"/>
        <v>280</v>
      </c>
      <c r="AF365" s="260">
        <f t="shared" si="1384"/>
        <v>280</v>
      </c>
      <c r="AG365" s="260">
        <f t="shared" si="1384"/>
        <v>280</v>
      </c>
      <c r="AH365" s="260">
        <f t="shared" si="1384"/>
        <v>280</v>
      </c>
      <c r="AI365" s="260">
        <f t="shared" si="1384"/>
        <v>280</v>
      </c>
      <c r="AJ365" s="260">
        <f>280*$K$1</f>
        <v>280</v>
      </c>
      <c r="AK365" s="607"/>
      <c r="AL365" s="260">
        <f t="shared" ref="AL365:BA365" si="1385">280*$K$1</f>
        <v>280</v>
      </c>
      <c r="AM365" s="260">
        <f t="shared" si="1385"/>
        <v>280</v>
      </c>
      <c r="AN365" s="260">
        <f t="shared" si="1385"/>
        <v>280</v>
      </c>
      <c r="AO365" s="260">
        <f t="shared" si="1385"/>
        <v>280</v>
      </c>
      <c r="AP365" s="260">
        <f t="shared" si="1385"/>
        <v>280</v>
      </c>
      <c r="AQ365" s="260">
        <f t="shared" si="1385"/>
        <v>280</v>
      </c>
      <c r="AR365" s="260">
        <f t="shared" si="1385"/>
        <v>280</v>
      </c>
      <c r="AS365" s="260">
        <f t="shared" si="1385"/>
        <v>280</v>
      </c>
      <c r="AT365" s="260">
        <f t="shared" si="1385"/>
        <v>280</v>
      </c>
      <c r="AU365" s="260">
        <f t="shared" si="1385"/>
        <v>280</v>
      </c>
      <c r="AV365" s="260">
        <f t="shared" si="1385"/>
        <v>280</v>
      </c>
      <c r="AW365" s="260">
        <f t="shared" si="1385"/>
        <v>280</v>
      </c>
      <c r="AX365" s="260">
        <f t="shared" si="1385"/>
        <v>280</v>
      </c>
      <c r="AY365" s="260">
        <f t="shared" si="1385"/>
        <v>280</v>
      </c>
      <c r="AZ365" s="260">
        <f t="shared" si="1385"/>
        <v>280</v>
      </c>
      <c r="BA365" s="260">
        <f t="shared" si="1385"/>
        <v>280</v>
      </c>
      <c r="BB365" s="260">
        <f>280*$K$1</f>
        <v>280</v>
      </c>
      <c r="BC365" s="607"/>
      <c r="BD365" s="260">
        <f t="shared" ref="BD365:BS365" si="1386">280*$K$1</f>
        <v>280</v>
      </c>
      <c r="BE365" s="260">
        <f t="shared" si="1386"/>
        <v>280</v>
      </c>
      <c r="BF365" s="260">
        <f t="shared" si="1386"/>
        <v>280</v>
      </c>
      <c r="BG365" s="260">
        <f t="shared" si="1386"/>
        <v>280</v>
      </c>
      <c r="BH365" s="260">
        <f t="shared" si="1386"/>
        <v>280</v>
      </c>
      <c r="BI365" s="260">
        <f t="shared" si="1386"/>
        <v>280</v>
      </c>
      <c r="BJ365" s="260">
        <f t="shared" si="1386"/>
        <v>280</v>
      </c>
      <c r="BK365" s="260">
        <f t="shared" si="1386"/>
        <v>280</v>
      </c>
      <c r="BL365" s="260">
        <f t="shared" si="1386"/>
        <v>280</v>
      </c>
      <c r="BM365" s="260">
        <f t="shared" si="1386"/>
        <v>280</v>
      </c>
      <c r="BN365" s="260">
        <f t="shared" si="1386"/>
        <v>280</v>
      </c>
      <c r="BO365" s="260">
        <f t="shared" si="1386"/>
        <v>280</v>
      </c>
      <c r="BP365" s="260">
        <f t="shared" si="1386"/>
        <v>280</v>
      </c>
      <c r="BQ365" s="260">
        <f t="shared" si="1386"/>
        <v>280</v>
      </c>
      <c r="BR365" s="260">
        <f t="shared" si="1386"/>
        <v>280</v>
      </c>
      <c r="BS365" s="260">
        <f t="shared" si="1386"/>
        <v>280</v>
      </c>
      <c r="BT365" s="260">
        <f>280*$K$1</f>
        <v>280</v>
      </c>
      <c r="BU365" s="607"/>
      <c r="BV365" s="260">
        <f>280*$K$1</f>
        <v>280</v>
      </c>
      <c r="BW365" s="260">
        <f t="shared" ref="BW365:BY365" si="1387">280*$K$1</f>
        <v>280</v>
      </c>
      <c r="BX365" s="260">
        <f t="shared" si="1387"/>
        <v>280</v>
      </c>
      <c r="BY365" s="260">
        <f t="shared" si="1387"/>
        <v>280</v>
      </c>
      <c r="BZ365" s="602">
        <f t="shared" si="1351"/>
        <v>280</v>
      </c>
      <c r="CA365" s="602">
        <f t="shared" si="1352"/>
        <v>280</v>
      </c>
      <c r="CB365" s="602">
        <f t="shared" si="1353"/>
        <v>280</v>
      </c>
      <c r="CC365" s="692">
        <f t="shared" si="1354"/>
        <v>280</v>
      </c>
      <c r="CD365" s="1348">
        <f t="shared" si="1355"/>
        <v>280</v>
      </c>
      <c r="CE365" s="1349">
        <f t="shared" si="1355"/>
        <v>280</v>
      </c>
      <c r="CF365" s="1350">
        <f t="shared" si="1355"/>
        <v>280</v>
      </c>
      <c r="CG365" s="1350">
        <f t="shared" si="1355"/>
        <v>280</v>
      </c>
      <c r="CH365" s="1350">
        <f t="shared" si="1355"/>
        <v>280</v>
      </c>
      <c r="CI365" s="1350">
        <f t="shared" si="1355"/>
        <v>280</v>
      </c>
      <c r="CJ365" s="1350">
        <f t="shared" si="1355"/>
        <v>280</v>
      </c>
      <c r="CK365" s="1351">
        <f t="shared" si="1355"/>
        <v>280</v>
      </c>
      <c r="CL365" s="1351">
        <f t="shared" si="1355"/>
        <v>280</v>
      </c>
      <c r="CM365" s="1351">
        <f t="shared" si="1355"/>
        <v>280</v>
      </c>
      <c r="CN365" s="1350">
        <f t="shared" si="1355"/>
        <v>280</v>
      </c>
      <c r="CO365" s="1350">
        <f t="shared" si="1355"/>
        <v>280</v>
      </c>
      <c r="CP365" s="1350">
        <f t="shared" si="1355"/>
        <v>280</v>
      </c>
      <c r="CQ365" s="1350">
        <f t="shared" si="1355"/>
        <v>280</v>
      </c>
      <c r="CR365" s="1350">
        <f t="shared" si="1355"/>
        <v>280</v>
      </c>
      <c r="CS365" s="1349">
        <f t="shared" si="1355"/>
        <v>280</v>
      </c>
      <c r="CT365" s="1352">
        <f t="shared" si="1356"/>
        <v>280</v>
      </c>
      <c r="CU365" s="553">
        <f t="shared" si="1357"/>
        <v>280</v>
      </c>
      <c r="CV365" s="554">
        <f t="shared" si="1358"/>
        <v>280</v>
      </c>
      <c r="CW365" s="555">
        <f t="shared" si="1359"/>
        <v>280</v>
      </c>
      <c r="CX365" s="555">
        <f t="shared" si="1360"/>
        <v>280</v>
      </c>
      <c r="CY365" s="555">
        <f t="shared" si="1361"/>
        <v>280</v>
      </c>
      <c r="CZ365" s="555">
        <f t="shared" si="1362"/>
        <v>280</v>
      </c>
      <c r="DA365" s="555">
        <f t="shared" si="1363"/>
        <v>280</v>
      </c>
      <c r="DB365" s="556">
        <f t="shared" si="1364"/>
        <v>280</v>
      </c>
      <c r="DC365" s="556">
        <f t="shared" si="1365"/>
        <v>280</v>
      </c>
      <c r="DD365" s="556">
        <f t="shared" si="1366"/>
        <v>280</v>
      </c>
      <c r="DE365" s="555">
        <f t="shared" si="1367"/>
        <v>280</v>
      </c>
      <c r="DF365" s="555">
        <f t="shared" si="1368"/>
        <v>280</v>
      </c>
      <c r="DG365" s="555">
        <f t="shared" si="1369"/>
        <v>280</v>
      </c>
      <c r="DH365" s="555">
        <f t="shared" si="1370"/>
        <v>280</v>
      </c>
      <c r="DI365" s="555">
        <f t="shared" si="1371"/>
        <v>280</v>
      </c>
      <c r="DJ365" s="554">
        <f t="shared" si="1372"/>
        <v>280</v>
      </c>
      <c r="DK365" s="553">
        <f t="shared" si="1373"/>
        <v>280</v>
      </c>
      <c r="DL365" s="658">
        <f t="shared" si="1374"/>
        <v>17</v>
      </c>
      <c r="DM365" s="106">
        <f t="shared" si="1375"/>
        <v>17</v>
      </c>
      <c r="DN365" s="106">
        <f t="shared" si="1376"/>
        <v>17</v>
      </c>
      <c r="DO365" s="106">
        <f t="shared" si="1377"/>
        <v>17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51"/>
        <v>60</v>
      </c>
      <c r="CA366" s="602" t="str">
        <f t="shared" si="1352"/>
        <v/>
      </c>
      <c r="CB366" s="602" t="str">
        <f t="shared" si="1353"/>
        <v/>
      </c>
      <c r="CC366" s="692" t="str">
        <f t="shared" si="1354"/>
        <v/>
      </c>
      <c r="CD366" s="1348" t="str">
        <f t="shared" si="1355"/>
        <v/>
      </c>
      <c r="CE366" s="1349" t="str">
        <f t="shared" si="1355"/>
        <v/>
      </c>
      <c r="CF366" s="1350" t="str">
        <f t="shared" si="1355"/>
        <v/>
      </c>
      <c r="CG366" s="1350" t="str">
        <f t="shared" si="1355"/>
        <v/>
      </c>
      <c r="CH366" s="1350" t="str">
        <f t="shared" si="1355"/>
        <v/>
      </c>
      <c r="CI366" s="1350">
        <f t="shared" si="1355"/>
        <v>0</v>
      </c>
      <c r="CJ366" s="1350">
        <f t="shared" si="1355"/>
        <v>0</v>
      </c>
      <c r="CK366" s="1351">
        <f t="shared" si="1355"/>
        <v>0</v>
      </c>
      <c r="CL366" s="1351">
        <f t="shared" si="1355"/>
        <v>0</v>
      </c>
      <c r="CM366" s="1351">
        <f t="shared" si="1355"/>
        <v>100</v>
      </c>
      <c r="CN366" s="1350">
        <f t="shared" si="1355"/>
        <v>200</v>
      </c>
      <c r="CO366" s="1350">
        <f t="shared" si="1355"/>
        <v>500</v>
      </c>
      <c r="CP366" s="1350" t="str">
        <f t="shared" si="1355"/>
        <v/>
      </c>
      <c r="CQ366" s="1350" t="str">
        <f t="shared" si="1355"/>
        <v/>
      </c>
      <c r="CR366" s="1350" t="str">
        <f t="shared" si="1355"/>
        <v/>
      </c>
      <c r="CS366" s="1349" t="str">
        <f t="shared" si="1355"/>
        <v/>
      </c>
      <c r="CT366" s="1352" t="str">
        <f t="shared" si="1356"/>
        <v/>
      </c>
      <c r="CU366" s="553" t="str">
        <f t="shared" si="1357"/>
        <v/>
      </c>
      <c r="CV366" s="554" t="str">
        <f t="shared" si="1358"/>
        <v/>
      </c>
      <c r="CW366" s="555" t="str">
        <f t="shared" si="1359"/>
        <v/>
      </c>
      <c r="CX366" s="555" t="str">
        <f t="shared" si="1360"/>
        <v/>
      </c>
      <c r="CY366" s="555" t="str">
        <f t="shared" si="1361"/>
        <v/>
      </c>
      <c r="CZ366" s="555" t="str">
        <f t="shared" si="1362"/>
        <v/>
      </c>
      <c r="DA366" s="555" t="str">
        <f t="shared" si="1363"/>
        <v/>
      </c>
      <c r="DB366" s="556" t="str">
        <f t="shared" si="1364"/>
        <v/>
      </c>
      <c r="DC366" s="556">
        <f t="shared" si="1365"/>
        <v>100</v>
      </c>
      <c r="DD366" s="556" t="str">
        <f t="shared" si="1366"/>
        <v/>
      </c>
      <c r="DE366" s="555" t="str">
        <f t="shared" si="1367"/>
        <v/>
      </c>
      <c r="DF366" s="555" t="str">
        <f t="shared" si="1368"/>
        <v/>
      </c>
      <c r="DG366" s="555" t="str">
        <f t="shared" si="1369"/>
        <v/>
      </c>
      <c r="DH366" s="555" t="str">
        <f t="shared" si="1370"/>
        <v/>
      </c>
      <c r="DI366" s="555" t="str">
        <f t="shared" si="1371"/>
        <v/>
      </c>
      <c r="DJ366" s="554" t="str">
        <f t="shared" si="1372"/>
        <v/>
      </c>
      <c r="DK366" s="553" t="str">
        <f t="shared" si="1373"/>
        <v/>
      </c>
      <c r="DL366" s="658">
        <f t="shared" si="1374"/>
        <v>7</v>
      </c>
      <c r="DM366" s="106">
        <f t="shared" si="1375"/>
        <v>1</v>
      </c>
      <c r="DN366" s="106">
        <f t="shared" si="1376"/>
        <v>0</v>
      </c>
      <c r="DO366" s="106">
        <f t="shared" si="1377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51"/>
        <v>1.5</v>
      </c>
      <c r="CA367" s="602" t="str">
        <f t="shared" si="1352"/>
        <v/>
      </c>
      <c r="CB367" s="602" t="str">
        <f t="shared" si="1353"/>
        <v/>
      </c>
      <c r="CC367" s="692" t="str">
        <f t="shared" si="1354"/>
        <v/>
      </c>
      <c r="CD367" s="1348" t="str">
        <f t="shared" si="1355"/>
        <v/>
      </c>
      <c r="CE367" s="1349" t="str">
        <f t="shared" si="1355"/>
        <v/>
      </c>
      <c r="CF367" s="1350" t="str">
        <f t="shared" si="1355"/>
        <v/>
      </c>
      <c r="CG367" s="1350" t="str">
        <f t="shared" si="1355"/>
        <v/>
      </c>
      <c r="CH367" s="1350" t="str">
        <f t="shared" si="1355"/>
        <v/>
      </c>
      <c r="CI367" s="1350" t="str">
        <f t="shared" si="1355"/>
        <v/>
      </c>
      <c r="CJ367" s="1350" t="str">
        <f t="shared" si="1355"/>
        <v/>
      </c>
      <c r="CK367" s="1351">
        <f t="shared" si="1355"/>
        <v>1</v>
      </c>
      <c r="CL367" s="1351">
        <f t="shared" si="1355"/>
        <v>1.5</v>
      </c>
      <c r="CM367" s="1351">
        <f t="shared" si="1355"/>
        <v>2.5</v>
      </c>
      <c r="CN367" s="1350" t="str">
        <f t="shared" si="1355"/>
        <v/>
      </c>
      <c r="CO367" s="1350" t="str">
        <f t="shared" si="1355"/>
        <v/>
      </c>
      <c r="CP367" s="1350" t="str">
        <f t="shared" si="1355"/>
        <v/>
      </c>
      <c r="CQ367" s="1350" t="str">
        <f t="shared" si="1355"/>
        <v/>
      </c>
      <c r="CR367" s="1350" t="str">
        <f t="shared" si="1355"/>
        <v/>
      </c>
      <c r="CS367" s="1349" t="str">
        <f t="shared" si="1355"/>
        <v/>
      </c>
      <c r="CT367" s="1352" t="str">
        <f t="shared" si="1356"/>
        <v/>
      </c>
      <c r="CU367" s="553" t="str">
        <f t="shared" si="1357"/>
        <v/>
      </c>
      <c r="CV367" s="554" t="str">
        <f t="shared" si="1358"/>
        <v/>
      </c>
      <c r="CW367" s="555" t="str">
        <f t="shared" si="1359"/>
        <v/>
      </c>
      <c r="CX367" s="555" t="str">
        <f t="shared" si="1360"/>
        <v/>
      </c>
      <c r="CY367" s="555" t="str">
        <f t="shared" si="1361"/>
        <v/>
      </c>
      <c r="CZ367" s="555" t="str">
        <f t="shared" si="1362"/>
        <v/>
      </c>
      <c r="DA367" s="555" t="str">
        <f t="shared" si="1363"/>
        <v/>
      </c>
      <c r="DB367" s="556" t="str">
        <f t="shared" si="1364"/>
        <v/>
      </c>
      <c r="DC367" s="556">
        <f t="shared" si="1365"/>
        <v>1</v>
      </c>
      <c r="DD367" s="556" t="str">
        <f t="shared" si="1366"/>
        <v/>
      </c>
      <c r="DE367" s="555" t="str">
        <f t="shared" si="1367"/>
        <v/>
      </c>
      <c r="DF367" s="555" t="str">
        <f t="shared" si="1368"/>
        <v/>
      </c>
      <c r="DG367" s="555" t="str">
        <f t="shared" si="1369"/>
        <v/>
      </c>
      <c r="DH367" s="555" t="str">
        <f t="shared" si="1370"/>
        <v/>
      </c>
      <c r="DI367" s="555" t="str">
        <f t="shared" si="1371"/>
        <v/>
      </c>
      <c r="DJ367" s="554" t="str">
        <f t="shared" si="1372"/>
        <v/>
      </c>
      <c r="DK367" s="553" t="str">
        <f t="shared" si="1373"/>
        <v/>
      </c>
      <c r="DL367" s="658">
        <f t="shared" si="1374"/>
        <v>3</v>
      </c>
      <c r="DM367" s="106">
        <f t="shared" si="1375"/>
        <v>1</v>
      </c>
      <c r="DN367" s="106">
        <f t="shared" si="1376"/>
        <v>0</v>
      </c>
      <c r="DO367" s="106">
        <f t="shared" si="1377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8">IF(B366="","",B366*B367)</f>
        <v/>
      </c>
      <c r="C368" s="634" t="str">
        <f t="shared" si="1388"/>
        <v/>
      </c>
      <c r="D368" s="634">
        <f t="shared" si="1388"/>
        <v>0</v>
      </c>
      <c r="E368" s="634">
        <f t="shared" si="1388"/>
        <v>0</v>
      </c>
      <c r="F368" s="634">
        <f t="shared" si="1388"/>
        <v>0</v>
      </c>
      <c r="G368" s="634">
        <f t="shared" si="1388"/>
        <v>500</v>
      </c>
      <c r="H368" s="634">
        <f t="shared" si="1388"/>
        <v>100</v>
      </c>
      <c r="I368" s="634">
        <f t="shared" si="1388"/>
        <v>0</v>
      </c>
      <c r="J368" s="634">
        <f t="shared" si="1388"/>
        <v>750</v>
      </c>
      <c r="K368" s="634" t="str">
        <f t="shared" si="1388"/>
        <v/>
      </c>
      <c r="L368" s="634" t="str">
        <f t="shared" si="1388"/>
        <v/>
      </c>
      <c r="M368" s="634" t="str">
        <f t="shared" si="1388"/>
        <v/>
      </c>
      <c r="N368" s="634" t="str">
        <f t="shared" si="1388"/>
        <v/>
      </c>
      <c r="O368" s="634" t="str">
        <f t="shared" si="1388"/>
        <v/>
      </c>
      <c r="P368" s="634" t="str">
        <f t="shared" si="1388"/>
        <v/>
      </c>
      <c r="Q368" s="634" t="str">
        <f t="shared" si="1388"/>
        <v/>
      </c>
      <c r="R368" s="634" t="str">
        <f t="shared" si="1388"/>
        <v/>
      </c>
      <c r="S368" s="667"/>
      <c r="T368" s="634" t="str">
        <f t="shared" ref="T368:AJ368" si="1389">IF(T366="","",T366*T367)</f>
        <v/>
      </c>
      <c r="U368" s="634" t="str">
        <f t="shared" si="1389"/>
        <v/>
      </c>
      <c r="V368" s="634" t="str">
        <f t="shared" si="1389"/>
        <v/>
      </c>
      <c r="W368" s="634" t="str">
        <f t="shared" si="1389"/>
        <v/>
      </c>
      <c r="X368" s="634" t="str">
        <f t="shared" si="1389"/>
        <v/>
      </c>
      <c r="Y368" s="634" t="str">
        <f t="shared" si="1389"/>
        <v/>
      </c>
      <c r="Z368" s="634">
        <f t="shared" si="1389"/>
        <v>100</v>
      </c>
      <c r="AA368" s="634" t="str">
        <f t="shared" si="1389"/>
        <v/>
      </c>
      <c r="AB368" s="634" t="str">
        <f t="shared" si="1389"/>
        <v/>
      </c>
      <c r="AC368" s="634" t="str">
        <f t="shared" si="1389"/>
        <v/>
      </c>
      <c r="AD368" s="634" t="str">
        <f t="shared" si="1389"/>
        <v/>
      </c>
      <c r="AE368" s="634" t="str">
        <f t="shared" si="1389"/>
        <v/>
      </c>
      <c r="AF368" s="634" t="str">
        <f t="shared" si="1389"/>
        <v/>
      </c>
      <c r="AG368" s="634" t="str">
        <f t="shared" si="1389"/>
        <v/>
      </c>
      <c r="AH368" s="634" t="str">
        <f t="shared" si="1389"/>
        <v/>
      </c>
      <c r="AI368" s="634" t="str">
        <f t="shared" si="1389"/>
        <v/>
      </c>
      <c r="AJ368" s="634" t="str">
        <f t="shared" si="1389"/>
        <v/>
      </c>
      <c r="AK368" s="667"/>
      <c r="AL368" s="634" t="str">
        <f t="shared" ref="AL368:BB368" si="1390">IF(AL366="","",AL366*AL367)</f>
        <v/>
      </c>
      <c r="AM368" s="634" t="str">
        <f t="shared" si="1390"/>
        <v/>
      </c>
      <c r="AN368" s="634" t="str">
        <f t="shared" si="1390"/>
        <v/>
      </c>
      <c r="AO368" s="634" t="str">
        <f t="shared" si="1390"/>
        <v/>
      </c>
      <c r="AP368" s="634" t="str">
        <f t="shared" si="1390"/>
        <v/>
      </c>
      <c r="AQ368" s="634" t="str">
        <f t="shared" si="1390"/>
        <v/>
      </c>
      <c r="AR368" s="634" t="str">
        <f t="shared" si="1390"/>
        <v/>
      </c>
      <c r="AS368" s="634" t="str">
        <f t="shared" si="1390"/>
        <v/>
      </c>
      <c r="AT368" s="634" t="str">
        <f t="shared" si="1390"/>
        <v/>
      </c>
      <c r="AU368" s="634" t="str">
        <f t="shared" si="1390"/>
        <v/>
      </c>
      <c r="AV368" s="634" t="str">
        <f t="shared" si="1390"/>
        <v/>
      </c>
      <c r="AW368" s="634" t="str">
        <f t="shared" si="1390"/>
        <v/>
      </c>
      <c r="AX368" s="634" t="str">
        <f t="shared" si="1390"/>
        <v/>
      </c>
      <c r="AY368" s="634" t="str">
        <f t="shared" si="1390"/>
        <v/>
      </c>
      <c r="AZ368" s="634" t="str">
        <f t="shared" si="1390"/>
        <v/>
      </c>
      <c r="BA368" s="634" t="str">
        <f t="shared" si="1390"/>
        <v/>
      </c>
      <c r="BB368" s="634" t="str">
        <f t="shared" si="1390"/>
        <v/>
      </c>
      <c r="BC368" s="667"/>
      <c r="BD368" s="634" t="str">
        <f t="shared" ref="BD368:BM368" si="1391">IF(BD366="","",BD366*BD367)</f>
        <v/>
      </c>
      <c r="BE368" s="634" t="str">
        <f t="shared" si="1391"/>
        <v/>
      </c>
      <c r="BF368" s="634" t="str">
        <f t="shared" si="1391"/>
        <v/>
      </c>
      <c r="BG368" s="634" t="str">
        <f t="shared" si="1391"/>
        <v/>
      </c>
      <c r="BH368" s="634" t="str">
        <f t="shared" si="1391"/>
        <v/>
      </c>
      <c r="BI368" s="634" t="str">
        <f t="shared" si="1391"/>
        <v/>
      </c>
      <c r="BJ368" s="634" t="str">
        <f t="shared" si="1391"/>
        <v/>
      </c>
      <c r="BK368" s="634" t="str">
        <f t="shared" si="1391"/>
        <v/>
      </c>
      <c r="BL368" s="634" t="str">
        <f t="shared" si="1391"/>
        <v/>
      </c>
      <c r="BM368" s="634" t="str">
        <f t="shared" si="1391"/>
        <v/>
      </c>
      <c r="BN368" s="634" t="str">
        <f t="shared" ref="BN368:BT368" si="1392">IF(BN366="","",BN366*BN367)</f>
        <v/>
      </c>
      <c r="BO368" s="634" t="str">
        <f t="shared" si="1392"/>
        <v/>
      </c>
      <c r="BP368" s="634" t="str">
        <f t="shared" si="1392"/>
        <v/>
      </c>
      <c r="BQ368" s="634" t="str">
        <f t="shared" si="1392"/>
        <v/>
      </c>
      <c r="BR368" s="634" t="str">
        <f t="shared" si="1392"/>
        <v/>
      </c>
      <c r="BS368" s="634" t="str">
        <f t="shared" si="1392"/>
        <v/>
      </c>
      <c r="BT368" s="634" t="str">
        <f t="shared" si="1392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51"/>
        <v>120</v>
      </c>
      <c r="CA368" s="602" t="str">
        <f t="shared" si="1352"/>
        <v/>
      </c>
      <c r="CB368" s="602" t="str">
        <f t="shared" si="1353"/>
        <v/>
      </c>
      <c r="CC368" s="692" t="str">
        <f t="shared" si="1354"/>
        <v/>
      </c>
      <c r="CD368" s="1348" t="str">
        <f t="shared" si="1355"/>
        <v/>
      </c>
      <c r="CE368" s="1349" t="str">
        <f t="shared" si="1355"/>
        <v/>
      </c>
      <c r="CF368" s="1350" t="str">
        <f t="shared" si="1355"/>
        <v/>
      </c>
      <c r="CG368" s="1350" t="str">
        <f t="shared" si="1355"/>
        <v/>
      </c>
      <c r="CH368" s="1350" t="str">
        <f t="shared" si="1355"/>
        <v/>
      </c>
      <c r="CI368" s="1350">
        <f t="shared" si="1355"/>
        <v>0</v>
      </c>
      <c r="CJ368" s="1350">
        <f t="shared" si="1355"/>
        <v>0</v>
      </c>
      <c r="CK368" s="1351">
        <f t="shared" si="1355"/>
        <v>0</v>
      </c>
      <c r="CL368" s="1351">
        <f t="shared" si="1355"/>
        <v>0</v>
      </c>
      <c r="CM368" s="1351">
        <f t="shared" si="1355"/>
        <v>100</v>
      </c>
      <c r="CN368" s="1350">
        <f t="shared" si="1355"/>
        <v>500</v>
      </c>
      <c r="CO368" s="1350">
        <f t="shared" si="1355"/>
        <v>750</v>
      </c>
      <c r="CP368" s="1350" t="str">
        <f t="shared" si="1355"/>
        <v/>
      </c>
      <c r="CQ368" s="1350" t="str">
        <f t="shared" si="1355"/>
        <v/>
      </c>
      <c r="CR368" s="1350" t="str">
        <f t="shared" si="1355"/>
        <v/>
      </c>
      <c r="CS368" s="1349" t="str">
        <f t="shared" si="1355"/>
        <v/>
      </c>
      <c r="CT368" s="1352" t="str">
        <f t="shared" si="1356"/>
        <v/>
      </c>
      <c r="CU368" s="553" t="str">
        <f t="shared" si="1357"/>
        <v/>
      </c>
      <c r="CV368" s="554" t="str">
        <f t="shared" si="1358"/>
        <v/>
      </c>
      <c r="CW368" s="555" t="str">
        <f t="shared" si="1359"/>
        <v/>
      </c>
      <c r="CX368" s="555" t="str">
        <f t="shared" si="1360"/>
        <v/>
      </c>
      <c r="CY368" s="555" t="str">
        <f t="shared" si="1361"/>
        <v/>
      </c>
      <c r="CZ368" s="555" t="str">
        <f t="shared" si="1362"/>
        <v/>
      </c>
      <c r="DA368" s="555" t="str">
        <f t="shared" si="1363"/>
        <v/>
      </c>
      <c r="DB368" s="556" t="str">
        <f t="shared" si="1364"/>
        <v/>
      </c>
      <c r="DC368" s="556">
        <f t="shared" si="1365"/>
        <v>100</v>
      </c>
      <c r="DD368" s="556" t="str">
        <f t="shared" si="1366"/>
        <v/>
      </c>
      <c r="DE368" s="555" t="str">
        <f t="shared" si="1367"/>
        <v/>
      </c>
      <c r="DF368" s="555" t="str">
        <f t="shared" si="1368"/>
        <v/>
      </c>
      <c r="DG368" s="555" t="str">
        <f t="shared" si="1369"/>
        <v/>
      </c>
      <c r="DH368" s="555" t="str">
        <f t="shared" si="1370"/>
        <v/>
      </c>
      <c r="DI368" s="555" t="str">
        <f t="shared" si="1371"/>
        <v/>
      </c>
      <c r="DJ368" s="554" t="str">
        <f t="shared" si="1372"/>
        <v/>
      </c>
      <c r="DK368" s="553" t="str">
        <f t="shared" si="1373"/>
        <v/>
      </c>
      <c r="DL368" s="658">
        <f t="shared" si="1374"/>
        <v>7</v>
      </c>
      <c r="DM368" s="106">
        <f t="shared" si="1375"/>
        <v>1</v>
      </c>
      <c r="DN368" s="106">
        <f t="shared" si="1376"/>
        <v>0</v>
      </c>
      <c r="DO368" s="106">
        <f t="shared" si="1377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51"/>
        <v>0</v>
      </c>
      <c r="CA369" s="602" t="str">
        <f t="shared" si="1352"/>
        <v/>
      </c>
      <c r="CB369" s="602" t="str">
        <f t="shared" si="1353"/>
        <v/>
      </c>
      <c r="CC369" s="692" t="str">
        <f t="shared" si="1354"/>
        <v/>
      </c>
      <c r="CD369" s="1348" t="str">
        <f t="shared" si="1355"/>
        <v/>
      </c>
      <c r="CE369" s="1349" t="str">
        <f t="shared" si="1355"/>
        <v/>
      </c>
      <c r="CF369" s="1350" t="str">
        <f t="shared" si="1355"/>
        <v/>
      </c>
      <c r="CG369" s="1350" t="str">
        <f t="shared" si="1355"/>
        <v/>
      </c>
      <c r="CH369" s="1350" t="str">
        <f t="shared" si="1355"/>
        <v/>
      </c>
      <c r="CI369" s="1350">
        <f t="shared" si="1355"/>
        <v>0</v>
      </c>
      <c r="CJ369" s="1350">
        <f t="shared" si="1355"/>
        <v>0</v>
      </c>
      <c r="CK369" s="1351">
        <f t="shared" si="1355"/>
        <v>0</v>
      </c>
      <c r="CL369" s="1351">
        <f t="shared" si="1355"/>
        <v>0</v>
      </c>
      <c r="CM369" s="1351">
        <f t="shared" si="1355"/>
        <v>0</v>
      </c>
      <c r="CN369" s="1350">
        <f t="shared" si="1355"/>
        <v>0</v>
      </c>
      <c r="CO369" s="1350">
        <f t="shared" si="1355"/>
        <v>0</v>
      </c>
      <c r="CP369" s="1350" t="str">
        <f t="shared" si="1355"/>
        <v/>
      </c>
      <c r="CQ369" s="1350" t="str">
        <f t="shared" si="1355"/>
        <v/>
      </c>
      <c r="CR369" s="1350" t="str">
        <f t="shared" si="1355"/>
        <v/>
      </c>
      <c r="CS369" s="1349" t="str">
        <f t="shared" si="1355"/>
        <v/>
      </c>
      <c r="CT369" s="1352" t="str">
        <f t="shared" si="1356"/>
        <v/>
      </c>
      <c r="CU369" s="553" t="str">
        <f t="shared" si="1357"/>
        <v/>
      </c>
      <c r="CV369" s="554" t="str">
        <f t="shared" si="1358"/>
        <v/>
      </c>
      <c r="CW369" s="555" t="str">
        <f t="shared" si="1359"/>
        <v/>
      </c>
      <c r="CX369" s="555" t="str">
        <f t="shared" si="1360"/>
        <v/>
      </c>
      <c r="CY369" s="555" t="str">
        <f t="shared" si="1361"/>
        <v/>
      </c>
      <c r="CZ369" s="555" t="str">
        <f t="shared" si="1362"/>
        <v/>
      </c>
      <c r="DA369" s="555" t="str">
        <f t="shared" si="1363"/>
        <v/>
      </c>
      <c r="DB369" s="556" t="str">
        <f t="shared" si="1364"/>
        <v/>
      </c>
      <c r="DC369" s="556">
        <f t="shared" si="1365"/>
        <v>0</v>
      </c>
      <c r="DD369" s="556" t="str">
        <f t="shared" si="1366"/>
        <v/>
      </c>
      <c r="DE369" s="555" t="str">
        <f t="shared" si="1367"/>
        <v/>
      </c>
      <c r="DF369" s="555" t="str">
        <f t="shared" si="1368"/>
        <v/>
      </c>
      <c r="DG369" s="555" t="str">
        <f t="shared" si="1369"/>
        <v/>
      </c>
      <c r="DH369" s="555" t="str">
        <f t="shared" si="1370"/>
        <v/>
      </c>
      <c r="DI369" s="555" t="str">
        <f t="shared" si="1371"/>
        <v/>
      </c>
      <c r="DJ369" s="554" t="str">
        <f t="shared" si="1372"/>
        <v/>
      </c>
      <c r="DK369" s="553" t="str">
        <f t="shared" si="1373"/>
        <v/>
      </c>
      <c r="DL369" s="658">
        <f t="shared" si="1374"/>
        <v>7</v>
      </c>
      <c r="DM369" s="106">
        <f t="shared" si="1375"/>
        <v>1</v>
      </c>
      <c r="DN369" s="106">
        <f t="shared" si="1376"/>
        <v>0</v>
      </c>
      <c r="DO369" s="106">
        <f t="shared" si="1377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93">IF(B364="","",(B364-B366-B369)*B365/B$46/365/$G$1)</f>
        <v/>
      </c>
      <c r="C370" s="637" t="str">
        <f t="shared" si="1393"/>
        <v/>
      </c>
      <c r="D370" s="637">
        <f t="shared" si="1393"/>
        <v>2.63013698630137E-2</v>
      </c>
      <c r="E370" s="637">
        <f t="shared" si="1393"/>
        <v>2.4353120243531201E-2</v>
      </c>
      <c r="F370" s="637">
        <f t="shared" si="1393"/>
        <v>7.3059360730593603E-2</v>
      </c>
      <c r="G370" s="637">
        <f t="shared" si="1393"/>
        <v>9.1324200913242004E-3</v>
      </c>
      <c r="H370" s="637">
        <f t="shared" si="1393"/>
        <v>9.1324200913242004E-3</v>
      </c>
      <c r="I370" s="637">
        <f t="shared" si="1393"/>
        <v>4.3835616438356165E-2</v>
      </c>
      <c r="J370" s="637">
        <f t="shared" si="1393"/>
        <v>2.678843226788432E-2</v>
      </c>
      <c r="K370" s="637" t="str">
        <f t="shared" si="1393"/>
        <v/>
      </c>
      <c r="L370" s="637" t="str">
        <f t="shared" si="1393"/>
        <v/>
      </c>
      <c r="M370" s="637" t="str">
        <f t="shared" si="1393"/>
        <v/>
      </c>
      <c r="N370" s="637" t="str">
        <f t="shared" si="1393"/>
        <v/>
      </c>
      <c r="O370" s="637" t="str">
        <f t="shared" si="1393"/>
        <v/>
      </c>
      <c r="P370" s="637" t="str">
        <f t="shared" si="1393"/>
        <v/>
      </c>
      <c r="Q370" s="637" t="str">
        <f t="shared" si="1393"/>
        <v/>
      </c>
      <c r="R370" s="637" t="str">
        <f t="shared" si="1393"/>
        <v/>
      </c>
      <c r="S370" s="657"/>
      <c r="T370" s="637" t="str">
        <f t="shared" ref="T370:AJ370" si="1394">IF(T364="","",(T364-T366-T369)*T365/T$46/365/$G$1)</f>
        <v/>
      </c>
      <c r="U370" s="637" t="str">
        <f t="shared" si="1394"/>
        <v/>
      </c>
      <c r="V370" s="637" t="str">
        <f t="shared" si="1394"/>
        <v/>
      </c>
      <c r="W370" s="637" t="str">
        <f t="shared" si="1394"/>
        <v/>
      </c>
      <c r="X370" s="637" t="str">
        <f t="shared" si="1394"/>
        <v/>
      </c>
      <c r="Y370" s="637" t="str">
        <f t="shared" si="1394"/>
        <v/>
      </c>
      <c r="Z370" s="637">
        <f t="shared" si="1394"/>
        <v>5.2185257664709717E-3</v>
      </c>
      <c r="AA370" s="637" t="str">
        <f t="shared" si="1394"/>
        <v/>
      </c>
      <c r="AB370" s="637" t="str">
        <f t="shared" si="1394"/>
        <v/>
      </c>
      <c r="AC370" s="637" t="str">
        <f t="shared" si="1394"/>
        <v/>
      </c>
      <c r="AD370" s="637" t="str">
        <f t="shared" si="1394"/>
        <v/>
      </c>
      <c r="AE370" s="637" t="str">
        <f t="shared" si="1394"/>
        <v/>
      </c>
      <c r="AF370" s="637" t="str">
        <f t="shared" si="1394"/>
        <v/>
      </c>
      <c r="AG370" s="637" t="str">
        <f t="shared" si="1394"/>
        <v/>
      </c>
      <c r="AH370" s="637" t="str">
        <f t="shared" si="1394"/>
        <v/>
      </c>
      <c r="AI370" s="637" t="str">
        <f t="shared" si="1394"/>
        <v/>
      </c>
      <c r="AJ370" s="637" t="str">
        <f t="shared" si="1394"/>
        <v/>
      </c>
      <c r="AK370" s="657"/>
      <c r="AL370" s="637" t="str">
        <f t="shared" ref="AL370:BB370" si="1395">IF(AL364="","",(AL364-AL366-AL369)*AL365/AL$46/365/$G$1)</f>
        <v/>
      </c>
      <c r="AM370" s="637" t="str">
        <f t="shared" si="1395"/>
        <v/>
      </c>
      <c r="AN370" s="637" t="str">
        <f t="shared" si="1395"/>
        <v/>
      </c>
      <c r="AO370" s="637" t="str">
        <f t="shared" si="1395"/>
        <v/>
      </c>
      <c r="AP370" s="637" t="str">
        <f t="shared" si="1395"/>
        <v/>
      </c>
      <c r="AQ370" s="637" t="str">
        <f t="shared" si="1395"/>
        <v/>
      </c>
      <c r="AR370" s="637" t="str">
        <f t="shared" si="1395"/>
        <v/>
      </c>
      <c r="AS370" s="637" t="str">
        <f t="shared" si="1395"/>
        <v/>
      </c>
      <c r="AT370" s="637" t="str">
        <f t="shared" si="1395"/>
        <v/>
      </c>
      <c r="AU370" s="637" t="str">
        <f t="shared" si="1395"/>
        <v/>
      </c>
      <c r="AV370" s="637" t="str">
        <f t="shared" si="1395"/>
        <v/>
      </c>
      <c r="AW370" s="637" t="str">
        <f t="shared" si="1395"/>
        <v/>
      </c>
      <c r="AX370" s="637" t="str">
        <f t="shared" si="1395"/>
        <v/>
      </c>
      <c r="AY370" s="637" t="str">
        <f t="shared" si="1395"/>
        <v/>
      </c>
      <c r="AZ370" s="637" t="str">
        <f t="shared" si="1395"/>
        <v/>
      </c>
      <c r="BA370" s="637" t="str">
        <f t="shared" si="1395"/>
        <v/>
      </c>
      <c r="BB370" s="637" t="str">
        <f t="shared" si="1395"/>
        <v/>
      </c>
      <c r="BC370" s="657"/>
      <c r="BD370" s="637" t="str">
        <f t="shared" ref="BD370:BM370" si="1396">IF(BD364="","",(BD364-BD366-BD369)*BD365/BD$46/365/$G$1)</f>
        <v/>
      </c>
      <c r="BE370" s="637" t="str">
        <f t="shared" si="1396"/>
        <v/>
      </c>
      <c r="BF370" s="637" t="str">
        <f t="shared" si="1396"/>
        <v/>
      </c>
      <c r="BG370" s="637" t="str">
        <f t="shared" si="1396"/>
        <v/>
      </c>
      <c r="BH370" s="637" t="str">
        <f t="shared" si="1396"/>
        <v/>
      </c>
      <c r="BI370" s="637" t="str">
        <f t="shared" si="1396"/>
        <v/>
      </c>
      <c r="BJ370" s="637" t="str">
        <f t="shared" si="1396"/>
        <v/>
      </c>
      <c r="BK370" s="637" t="str">
        <f t="shared" si="1396"/>
        <v/>
      </c>
      <c r="BL370" s="637" t="str">
        <f t="shared" si="1396"/>
        <v/>
      </c>
      <c r="BM370" s="637" t="str">
        <f t="shared" si="1396"/>
        <v/>
      </c>
      <c r="BN370" s="637" t="str">
        <f t="shared" ref="BN370:BT370" si="1397">IF(BN364="","",(BN364-BN366-BN369)*BN365/BN$46/365/$G$1)</f>
        <v/>
      </c>
      <c r="BO370" s="637" t="str">
        <f t="shared" si="1397"/>
        <v/>
      </c>
      <c r="BP370" s="637" t="str">
        <f t="shared" si="1397"/>
        <v/>
      </c>
      <c r="BQ370" s="637" t="str">
        <f t="shared" si="1397"/>
        <v/>
      </c>
      <c r="BR370" s="637" t="str">
        <f t="shared" si="1397"/>
        <v/>
      </c>
      <c r="BS370" s="637" t="str">
        <f t="shared" si="1397"/>
        <v/>
      </c>
      <c r="BT370" s="637" t="str">
        <f t="shared" si="1397"/>
        <v/>
      </c>
      <c r="BU370" s="657"/>
      <c r="BV370" s="637">
        <f>IF(BV364="","",(BV364-BV366-BV369)*BV365/BV$46/365/$G$1)</f>
        <v>2.7397260273972601E-2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51"/>
        <v>2.6082191780821922E-2</v>
      </c>
      <c r="CA370" s="627" t="str">
        <f t="shared" si="1352"/>
        <v/>
      </c>
      <c r="CB370" s="627" t="str">
        <f t="shared" si="1353"/>
        <v/>
      </c>
      <c r="CC370" s="695" t="str">
        <f t="shared" si="135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8"/>
        <v/>
      </c>
      <c r="CG370" s="1355" t="str">
        <f t="shared" si="1398"/>
        <v/>
      </c>
      <c r="CH370" s="1355" t="str">
        <f t="shared" si="1398"/>
        <v/>
      </c>
      <c r="CI370" s="1355">
        <f t="shared" si="1398"/>
        <v>9.1324200913242004E-3</v>
      </c>
      <c r="CJ370" s="1355">
        <f t="shared" si="1398"/>
        <v>9.1324200913242004E-3</v>
      </c>
      <c r="CK370" s="1356">
        <f t="shared" si="1398"/>
        <v>2.4353120243531201E-2</v>
      </c>
      <c r="CL370" s="1356">
        <f t="shared" si="1398"/>
        <v>2.63013698630137E-2</v>
      </c>
      <c r="CM370" s="1356">
        <f t="shared" si="1398"/>
        <v>2.678843226788432E-2</v>
      </c>
      <c r="CN370" s="1355">
        <f t="shared" si="1398"/>
        <v>4.3835616438356165E-2</v>
      </c>
      <c r="CO370" s="1355">
        <f t="shared" si="1398"/>
        <v>7.3059360730593603E-2</v>
      </c>
      <c r="CP370" s="1355" t="str">
        <f t="shared" si="1398"/>
        <v/>
      </c>
      <c r="CQ370" s="1355" t="str">
        <f t="shared" si="1398"/>
        <v/>
      </c>
      <c r="CR370" s="1355" t="str">
        <f t="shared" si="1398"/>
        <v/>
      </c>
      <c r="CS370" s="1354" t="str">
        <f t="shared" si="1398"/>
        <v/>
      </c>
      <c r="CT370" s="1357" t="str">
        <f t="shared" si="1398"/>
        <v/>
      </c>
      <c r="CU370" s="541" t="str">
        <f t="shared" si="1357"/>
        <v/>
      </c>
      <c r="CV370" s="542" t="str">
        <f t="shared" si="1358"/>
        <v/>
      </c>
      <c r="CW370" s="543" t="str">
        <f t="shared" si="1359"/>
        <v/>
      </c>
      <c r="CX370" s="543" t="str">
        <f t="shared" si="1360"/>
        <v/>
      </c>
      <c r="CY370" s="543" t="str">
        <f t="shared" si="1361"/>
        <v/>
      </c>
      <c r="CZ370" s="543" t="str">
        <f t="shared" si="1362"/>
        <v/>
      </c>
      <c r="DA370" s="543" t="str">
        <f t="shared" si="1363"/>
        <v/>
      </c>
      <c r="DB370" s="544" t="str">
        <f t="shared" si="1364"/>
        <v/>
      </c>
      <c r="DC370" s="544">
        <f t="shared" si="1365"/>
        <v>5.2185257664709717E-3</v>
      </c>
      <c r="DD370" s="544" t="str">
        <f t="shared" si="1366"/>
        <v/>
      </c>
      <c r="DE370" s="543" t="str">
        <f t="shared" si="1367"/>
        <v/>
      </c>
      <c r="DF370" s="543" t="str">
        <f t="shared" si="1368"/>
        <v/>
      </c>
      <c r="DG370" s="543" t="str">
        <f t="shared" si="1369"/>
        <v/>
      </c>
      <c r="DH370" s="543" t="str">
        <f t="shared" si="1370"/>
        <v/>
      </c>
      <c r="DI370" s="543" t="str">
        <f t="shared" si="1371"/>
        <v/>
      </c>
      <c r="DJ370" s="542" t="str">
        <f t="shared" si="1372"/>
        <v/>
      </c>
      <c r="DK370" s="541" t="str">
        <f t="shared" si="1373"/>
        <v/>
      </c>
      <c r="DL370" s="658">
        <f t="shared" si="1374"/>
        <v>7</v>
      </c>
      <c r="DM370" s="106">
        <f t="shared" si="1375"/>
        <v>1</v>
      </c>
      <c r="DN370" s="106">
        <f t="shared" si="1376"/>
        <v>0</v>
      </c>
      <c r="DO370" s="106">
        <f t="shared" si="1377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1014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51"/>
        <v/>
      </c>
      <c r="CA371" s="594" t="str">
        <f t="shared" si="1352"/>
        <v/>
      </c>
      <c r="CB371" s="594" t="str">
        <f t="shared" si="1353"/>
        <v/>
      </c>
      <c r="CC371" s="691" t="str">
        <f t="shared" si="135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51"/>
        <v/>
      </c>
      <c r="CA372" s="602" t="str">
        <f t="shared" si="1352"/>
        <v/>
      </c>
      <c r="CB372" s="602" t="str">
        <f t="shared" si="1353"/>
        <v/>
      </c>
      <c r="CC372" s="692" t="str">
        <f t="shared" si="1354"/>
        <v/>
      </c>
      <c r="CD372" s="1348" t="str">
        <f t="shared" ref="CD372:CT372" si="139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9"/>
        <v/>
      </c>
      <c r="CF372" s="1350" t="str">
        <f t="shared" si="1399"/>
        <v/>
      </c>
      <c r="CG372" s="1350" t="str">
        <f t="shared" si="1399"/>
        <v/>
      </c>
      <c r="CH372" s="1350" t="str">
        <f t="shared" si="1399"/>
        <v/>
      </c>
      <c r="CI372" s="1350" t="str">
        <f t="shared" si="1399"/>
        <v/>
      </c>
      <c r="CJ372" s="1350" t="str">
        <f t="shared" si="1399"/>
        <v/>
      </c>
      <c r="CK372" s="1351" t="str">
        <f t="shared" si="1399"/>
        <v/>
      </c>
      <c r="CL372" s="1351">
        <f t="shared" si="1399"/>
        <v>50</v>
      </c>
      <c r="CM372" s="1351" t="str">
        <f t="shared" si="1399"/>
        <v/>
      </c>
      <c r="CN372" s="1350" t="str">
        <f t="shared" si="1399"/>
        <v/>
      </c>
      <c r="CO372" s="1350" t="str">
        <f t="shared" si="1399"/>
        <v/>
      </c>
      <c r="CP372" s="1350" t="str">
        <f t="shared" si="1399"/>
        <v/>
      </c>
      <c r="CQ372" s="1350" t="str">
        <f t="shared" si="1399"/>
        <v/>
      </c>
      <c r="CR372" s="1350" t="str">
        <f t="shared" si="1399"/>
        <v/>
      </c>
      <c r="CS372" s="1349" t="str">
        <f t="shared" si="1399"/>
        <v/>
      </c>
      <c r="CT372" s="1352" t="str">
        <f t="shared" si="1399"/>
        <v/>
      </c>
      <c r="CU372" s="553" t="str">
        <f t="shared" ref="CU372:DK372" si="1400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400"/>
        <v/>
      </c>
      <c r="CW372" s="555" t="str">
        <f t="shared" si="1400"/>
        <v/>
      </c>
      <c r="CX372" s="555" t="str">
        <f t="shared" si="1400"/>
        <v/>
      </c>
      <c r="CY372" s="555" t="str">
        <f t="shared" si="1400"/>
        <v/>
      </c>
      <c r="CZ372" s="555" t="str">
        <f t="shared" si="1400"/>
        <v/>
      </c>
      <c r="DA372" s="555" t="str">
        <f t="shared" si="1400"/>
        <v/>
      </c>
      <c r="DB372" s="556" t="str">
        <f t="shared" si="1400"/>
        <v/>
      </c>
      <c r="DC372" s="556" t="str">
        <f t="shared" si="1400"/>
        <v/>
      </c>
      <c r="DD372" s="556" t="str">
        <f t="shared" si="1400"/>
        <v/>
      </c>
      <c r="DE372" s="555" t="str">
        <f t="shared" si="1400"/>
        <v/>
      </c>
      <c r="DF372" s="555" t="str">
        <f t="shared" si="1400"/>
        <v/>
      </c>
      <c r="DG372" s="555" t="str">
        <f t="shared" si="1400"/>
        <v/>
      </c>
      <c r="DH372" s="555" t="str">
        <f t="shared" si="1400"/>
        <v/>
      </c>
      <c r="DI372" s="555" t="str">
        <f t="shared" si="1400"/>
        <v/>
      </c>
      <c r="DJ372" s="554" t="str">
        <f t="shared" si="1400"/>
        <v/>
      </c>
      <c r="DK372" s="553" t="str">
        <f t="shared" si="1400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401">IF(DL374&lt;3,"",(SUM(B374:R374)-MIN(B374:R374)-MAX(B374:R374))/(DL374-2))</f>
        <v/>
      </c>
      <c r="CA374" s="602" t="str">
        <f t="shared" ref="CA374:CA382" si="1402">IF(DM374&lt;3,"",(SUM(T374:AJ374)-MIN(T374:AJ374)-MAX(T374:AJ374))/(DM374-2))</f>
        <v/>
      </c>
      <c r="CB374" s="602" t="str">
        <f t="shared" ref="CB374:CB382" si="1403">IF(DN374&lt;3,"",(SUM(AL374:BB374)-MIN(AL374:BB374)-MAX(AL374:BB374))/(DN374-2))</f>
        <v/>
      </c>
      <c r="CC374" s="692" t="str">
        <f t="shared" ref="CC374:CC382" si="1404">IF(DO374&lt;3,"",(SUM(BD374:BT374)-MIN(BD374:BT374)-MAX(BD374:BT374))/(DO374-2))</f>
        <v/>
      </c>
      <c r="CD374" s="1348" t="str">
        <f t="shared" ref="CD374:CS380" si="140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405"/>
        <v/>
      </c>
      <c r="CF374" s="1350" t="str">
        <f t="shared" si="1405"/>
        <v/>
      </c>
      <c r="CG374" s="1350" t="str">
        <f t="shared" si="1405"/>
        <v/>
      </c>
      <c r="CH374" s="1350" t="str">
        <f t="shared" si="1405"/>
        <v/>
      </c>
      <c r="CI374" s="1350" t="str">
        <f t="shared" si="1405"/>
        <v/>
      </c>
      <c r="CJ374" s="1350" t="str">
        <f t="shared" si="1405"/>
        <v/>
      </c>
      <c r="CK374" s="1351" t="str">
        <f t="shared" si="1405"/>
        <v/>
      </c>
      <c r="CL374" s="1351">
        <f t="shared" si="1405"/>
        <v>3</v>
      </c>
      <c r="CM374" s="1351" t="str">
        <f t="shared" si="1405"/>
        <v/>
      </c>
      <c r="CN374" s="1350" t="str">
        <f t="shared" si="1405"/>
        <v/>
      </c>
      <c r="CO374" s="1350" t="str">
        <f t="shared" si="1405"/>
        <v/>
      </c>
      <c r="CP374" s="1350" t="str">
        <f t="shared" si="1405"/>
        <v/>
      </c>
      <c r="CQ374" s="1350" t="str">
        <f t="shared" si="1405"/>
        <v/>
      </c>
      <c r="CR374" s="1350" t="str">
        <f t="shared" si="1405"/>
        <v/>
      </c>
      <c r="CS374" s="1349" t="str">
        <f t="shared" si="1405"/>
        <v/>
      </c>
      <c r="CT374" s="1352" t="str">
        <f t="shared" ref="CT374:CT380" si="1406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1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1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1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1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1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1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1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9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20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21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22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23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24">COUNT(B374:R374)</f>
        <v>1</v>
      </c>
      <c r="DM374" s="106">
        <f t="shared" ref="DM374:DM381" si="1425">COUNT(T374:AJ374)</f>
        <v>0</v>
      </c>
      <c r="DN374" s="106">
        <f t="shared" ref="DN374:DN381" si="1426">COUNT(AL374:BB374)</f>
        <v>0</v>
      </c>
      <c r="DO374" s="106">
        <f t="shared" ref="DO374:DO381" si="1427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8">IF(B372="","",B372*B374)</f>
        <v/>
      </c>
      <c r="C375" s="634" t="str">
        <f t="shared" si="1428"/>
        <v/>
      </c>
      <c r="D375" s="634" t="str">
        <f t="shared" si="1428"/>
        <v/>
      </c>
      <c r="E375" s="634" t="str">
        <f t="shared" si="1428"/>
        <v/>
      </c>
      <c r="F375" s="634">
        <f t="shared" si="1428"/>
        <v>150</v>
      </c>
      <c r="G375" s="634" t="str">
        <f t="shared" si="1428"/>
        <v/>
      </c>
      <c r="H375" s="634" t="str">
        <f t="shared" si="1428"/>
        <v/>
      </c>
      <c r="I375" s="634" t="str">
        <f t="shared" si="1428"/>
        <v/>
      </c>
      <c r="J375" s="634" t="str">
        <f t="shared" si="1428"/>
        <v/>
      </c>
      <c r="K375" s="634" t="str">
        <f t="shared" si="1428"/>
        <v/>
      </c>
      <c r="L375" s="634" t="str">
        <f t="shared" si="1428"/>
        <v/>
      </c>
      <c r="M375" s="634" t="str">
        <f t="shared" si="1428"/>
        <v/>
      </c>
      <c r="N375" s="634" t="str">
        <f t="shared" si="1428"/>
        <v/>
      </c>
      <c r="O375" s="634" t="str">
        <f t="shared" si="1428"/>
        <v/>
      </c>
      <c r="P375" s="634" t="str">
        <f t="shared" si="1428"/>
        <v/>
      </c>
      <c r="Q375" s="634" t="str">
        <f t="shared" si="1428"/>
        <v/>
      </c>
      <c r="R375" s="634" t="str">
        <f t="shared" si="1428"/>
        <v/>
      </c>
      <c r="S375" s="667"/>
      <c r="T375" s="634" t="str">
        <f t="shared" ref="T375:AJ375" si="1429">IF(T372="","",T372*T374)</f>
        <v/>
      </c>
      <c r="U375" s="634" t="str">
        <f>IF(U372="","",U372*U374)</f>
        <v/>
      </c>
      <c r="V375" s="634" t="str">
        <f t="shared" si="1429"/>
        <v/>
      </c>
      <c r="W375" s="634" t="str">
        <f t="shared" si="1429"/>
        <v/>
      </c>
      <c r="X375" s="634" t="str">
        <f t="shared" si="1429"/>
        <v/>
      </c>
      <c r="Y375" s="634" t="str">
        <f t="shared" si="1429"/>
        <v/>
      </c>
      <c r="Z375" s="634" t="str">
        <f t="shared" si="1429"/>
        <v/>
      </c>
      <c r="AA375" s="634" t="str">
        <f t="shared" si="1429"/>
        <v/>
      </c>
      <c r="AB375" s="634" t="str">
        <f t="shared" si="1429"/>
        <v/>
      </c>
      <c r="AC375" s="634" t="str">
        <f t="shared" si="1429"/>
        <v/>
      </c>
      <c r="AD375" s="634" t="str">
        <f t="shared" si="1429"/>
        <v/>
      </c>
      <c r="AE375" s="634" t="str">
        <f t="shared" si="1429"/>
        <v/>
      </c>
      <c r="AF375" s="634" t="str">
        <f t="shared" si="1429"/>
        <v/>
      </c>
      <c r="AG375" s="634" t="str">
        <f t="shared" si="1429"/>
        <v/>
      </c>
      <c r="AH375" s="634" t="str">
        <f t="shared" si="1429"/>
        <v/>
      </c>
      <c r="AI375" s="634" t="str">
        <f t="shared" si="1429"/>
        <v/>
      </c>
      <c r="AJ375" s="634" t="str">
        <f t="shared" si="1429"/>
        <v/>
      </c>
      <c r="AK375" s="667"/>
      <c r="AL375" s="634" t="str">
        <f t="shared" ref="AL375:BB375" si="1430">IF(AL372="","",AL372*AL374)</f>
        <v/>
      </c>
      <c r="AM375" s="634" t="str">
        <f t="shared" si="1430"/>
        <v/>
      </c>
      <c r="AN375" s="634" t="str">
        <f t="shared" si="1430"/>
        <v/>
      </c>
      <c r="AO375" s="634" t="str">
        <f t="shared" si="1430"/>
        <v/>
      </c>
      <c r="AP375" s="634" t="str">
        <f t="shared" si="1430"/>
        <v/>
      </c>
      <c r="AQ375" s="634" t="str">
        <f t="shared" si="1430"/>
        <v/>
      </c>
      <c r="AR375" s="634" t="str">
        <f t="shared" si="1430"/>
        <v/>
      </c>
      <c r="AS375" s="634" t="str">
        <f t="shared" si="1430"/>
        <v/>
      </c>
      <c r="AT375" s="634" t="str">
        <f t="shared" si="1430"/>
        <v/>
      </c>
      <c r="AU375" s="634" t="str">
        <f t="shared" si="1430"/>
        <v/>
      </c>
      <c r="AV375" s="634" t="str">
        <f t="shared" si="1430"/>
        <v/>
      </c>
      <c r="AW375" s="634" t="str">
        <f t="shared" si="1430"/>
        <v/>
      </c>
      <c r="AX375" s="634" t="str">
        <f t="shared" si="1430"/>
        <v/>
      </c>
      <c r="AY375" s="634" t="str">
        <f t="shared" si="1430"/>
        <v/>
      </c>
      <c r="AZ375" s="634" t="str">
        <f t="shared" si="1430"/>
        <v/>
      </c>
      <c r="BA375" s="634" t="str">
        <f t="shared" si="1430"/>
        <v/>
      </c>
      <c r="BB375" s="634" t="str">
        <f t="shared" si="1430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31">IF(BF372="","",BF372*BF374)</f>
        <v/>
      </c>
      <c r="BG375" s="634" t="str">
        <f t="shared" si="1431"/>
        <v/>
      </c>
      <c r="BH375" s="634" t="str">
        <f t="shared" si="1431"/>
        <v/>
      </c>
      <c r="BI375" s="634" t="str">
        <f t="shared" si="1431"/>
        <v/>
      </c>
      <c r="BJ375" s="634" t="str">
        <f t="shared" si="1431"/>
        <v/>
      </c>
      <c r="BK375" s="634" t="str">
        <f t="shared" si="1431"/>
        <v/>
      </c>
      <c r="BL375" s="634" t="str">
        <f t="shared" si="1431"/>
        <v/>
      </c>
      <c r="BM375" s="634" t="str">
        <f t="shared" si="1431"/>
        <v/>
      </c>
      <c r="BN375" s="634" t="str">
        <f t="shared" si="1431"/>
        <v/>
      </c>
      <c r="BO375" s="634" t="str">
        <f t="shared" si="1431"/>
        <v/>
      </c>
      <c r="BP375" s="634" t="str">
        <f t="shared" si="1431"/>
        <v/>
      </c>
      <c r="BQ375" s="634" t="str">
        <f t="shared" si="1431"/>
        <v/>
      </c>
      <c r="BR375" s="634" t="str">
        <f t="shared" si="1431"/>
        <v/>
      </c>
      <c r="BS375" s="634" t="str">
        <f t="shared" si="1431"/>
        <v/>
      </c>
      <c r="BT375" s="634" t="str">
        <f t="shared" si="1431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401"/>
        <v/>
      </c>
      <c r="CA375" s="602" t="str">
        <f t="shared" si="1402"/>
        <v/>
      </c>
      <c r="CB375" s="602" t="str">
        <f t="shared" si="1403"/>
        <v/>
      </c>
      <c r="CC375" s="692" t="str">
        <f t="shared" si="1404"/>
        <v/>
      </c>
      <c r="CD375" s="1348" t="str">
        <f t="shared" si="1405"/>
        <v/>
      </c>
      <c r="CE375" s="1349" t="str">
        <f t="shared" si="1405"/>
        <v/>
      </c>
      <c r="CF375" s="1350" t="str">
        <f t="shared" si="1405"/>
        <v/>
      </c>
      <c r="CG375" s="1350" t="str">
        <f t="shared" si="1405"/>
        <v/>
      </c>
      <c r="CH375" s="1350" t="str">
        <f t="shared" si="1405"/>
        <v/>
      </c>
      <c r="CI375" s="1350" t="str">
        <f t="shared" si="1405"/>
        <v/>
      </c>
      <c r="CJ375" s="1350" t="str">
        <f t="shared" si="1405"/>
        <v/>
      </c>
      <c r="CK375" s="1351" t="str">
        <f t="shared" si="1405"/>
        <v/>
      </c>
      <c r="CL375" s="1351">
        <f t="shared" si="1405"/>
        <v>150</v>
      </c>
      <c r="CM375" s="1351" t="str">
        <f t="shared" si="1405"/>
        <v/>
      </c>
      <c r="CN375" s="1350" t="str">
        <f t="shared" si="1405"/>
        <v/>
      </c>
      <c r="CO375" s="1350" t="str">
        <f t="shared" si="1405"/>
        <v/>
      </c>
      <c r="CP375" s="1350" t="str">
        <f t="shared" si="1405"/>
        <v/>
      </c>
      <c r="CQ375" s="1350" t="str">
        <f t="shared" si="1405"/>
        <v/>
      </c>
      <c r="CR375" s="1350" t="str">
        <f t="shared" si="1405"/>
        <v/>
      </c>
      <c r="CS375" s="1349" t="str">
        <f t="shared" si="1405"/>
        <v/>
      </c>
      <c r="CT375" s="1352" t="str">
        <f t="shared" si="1406"/>
        <v/>
      </c>
      <c r="CU375" s="553" t="str">
        <f t="shared" si="1407"/>
        <v/>
      </c>
      <c r="CV375" s="554" t="str">
        <f t="shared" si="1408"/>
        <v/>
      </c>
      <c r="CW375" s="555" t="str">
        <f t="shared" si="1409"/>
        <v/>
      </c>
      <c r="CX375" s="555" t="str">
        <f t="shared" si="1410"/>
        <v/>
      </c>
      <c r="CY375" s="555" t="str">
        <f t="shared" si="1411"/>
        <v/>
      </c>
      <c r="CZ375" s="555" t="str">
        <f t="shared" si="1412"/>
        <v/>
      </c>
      <c r="DA375" s="555" t="str">
        <f t="shared" si="1413"/>
        <v/>
      </c>
      <c r="DB375" s="556" t="str">
        <f t="shared" si="1414"/>
        <v/>
      </c>
      <c r="DC375" s="556" t="str">
        <f t="shared" si="1415"/>
        <v/>
      </c>
      <c r="DD375" s="556" t="str">
        <f t="shared" si="1416"/>
        <v/>
      </c>
      <c r="DE375" s="555" t="str">
        <f t="shared" si="1417"/>
        <v/>
      </c>
      <c r="DF375" s="555" t="str">
        <f t="shared" si="1418"/>
        <v/>
      </c>
      <c r="DG375" s="555" t="str">
        <f t="shared" si="1419"/>
        <v/>
      </c>
      <c r="DH375" s="555" t="str">
        <f t="shared" si="1420"/>
        <v/>
      </c>
      <c r="DI375" s="555" t="str">
        <f t="shared" si="1421"/>
        <v/>
      </c>
      <c r="DJ375" s="554" t="str">
        <f t="shared" si="1422"/>
        <v/>
      </c>
      <c r="DK375" s="553" t="str">
        <f t="shared" si="1423"/>
        <v/>
      </c>
      <c r="DL375" s="658">
        <f t="shared" si="1424"/>
        <v>1</v>
      </c>
      <c r="DM375" s="106">
        <f t="shared" si="1425"/>
        <v>0</v>
      </c>
      <c r="DN375" s="106">
        <f t="shared" si="1426"/>
        <v>0</v>
      </c>
      <c r="DO375" s="106">
        <f t="shared" si="1427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401"/>
        <v>1090</v>
      </c>
      <c r="CA376" s="602">
        <f t="shared" si="1402"/>
        <v>1090</v>
      </c>
      <c r="CB376" s="602">
        <f t="shared" si="1403"/>
        <v>1090</v>
      </c>
      <c r="CC376" s="692">
        <f t="shared" si="1404"/>
        <v>1090</v>
      </c>
      <c r="CD376" s="1348">
        <f t="shared" si="1405"/>
        <v>1090</v>
      </c>
      <c r="CE376" s="1349">
        <f t="shared" si="1405"/>
        <v>1090</v>
      </c>
      <c r="CF376" s="1350">
        <f t="shared" si="1405"/>
        <v>1090</v>
      </c>
      <c r="CG376" s="1350">
        <f t="shared" si="1405"/>
        <v>1090</v>
      </c>
      <c r="CH376" s="1350">
        <f t="shared" si="1405"/>
        <v>1090</v>
      </c>
      <c r="CI376" s="1350">
        <f t="shared" si="1405"/>
        <v>1090</v>
      </c>
      <c r="CJ376" s="1350">
        <f t="shared" si="1405"/>
        <v>1090</v>
      </c>
      <c r="CK376" s="1351">
        <f t="shared" si="1405"/>
        <v>1090</v>
      </c>
      <c r="CL376" s="1351">
        <f t="shared" si="1405"/>
        <v>1090</v>
      </c>
      <c r="CM376" s="1351">
        <f t="shared" si="1405"/>
        <v>1090</v>
      </c>
      <c r="CN376" s="1350">
        <f t="shared" si="1405"/>
        <v>1090</v>
      </c>
      <c r="CO376" s="1350">
        <f t="shared" si="1405"/>
        <v>1090</v>
      </c>
      <c r="CP376" s="1350">
        <f t="shared" si="1405"/>
        <v>1090</v>
      </c>
      <c r="CQ376" s="1350">
        <f t="shared" si="1405"/>
        <v>1090</v>
      </c>
      <c r="CR376" s="1350">
        <f t="shared" si="1405"/>
        <v>1090</v>
      </c>
      <c r="CS376" s="1349">
        <f t="shared" si="1405"/>
        <v>1090</v>
      </c>
      <c r="CT376" s="1352">
        <f t="shared" si="1406"/>
        <v>1090</v>
      </c>
      <c r="CU376" s="553">
        <f t="shared" si="1407"/>
        <v>1090</v>
      </c>
      <c r="CV376" s="554">
        <f t="shared" si="1408"/>
        <v>1090</v>
      </c>
      <c r="CW376" s="555">
        <f t="shared" si="1409"/>
        <v>1090</v>
      </c>
      <c r="CX376" s="555">
        <f t="shared" si="1410"/>
        <v>1090</v>
      </c>
      <c r="CY376" s="555">
        <f t="shared" si="1411"/>
        <v>1090</v>
      </c>
      <c r="CZ376" s="555">
        <f t="shared" si="1412"/>
        <v>1090</v>
      </c>
      <c r="DA376" s="555">
        <f t="shared" si="1413"/>
        <v>1090</v>
      </c>
      <c r="DB376" s="556">
        <f t="shared" si="1414"/>
        <v>1090</v>
      </c>
      <c r="DC376" s="556">
        <f t="shared" si="1415"/>
        <v>1090</v>
      </c>
      <c r="DD376" s="556">
        <f t="shared" si="1416"/>
        <v>1090</v>
      </c>
      <c r="DE376" s="555">
        <f t="shared" si="1417"/>
        <v>1090</v>
      </c>
      <c r="DF376" s="555">
        <f t="shared" si="1418"/>
        <v>1090</v>
      </c>
      <c r="DG376" s="555">
        <f t="shared" si="1419"/>
        <v>1090</v>
      </c>
      <c r="DH376" s="555">
        <f t="shared" si="1420"/>
        <v>1090</v>
      </c>
      <c r="DI376" s="555">
        <f t="shared" si="1421"/>
        <v>1090</v>
      </c>
      <c r="DJ376" s="554">
        <f t="shared" si="1422"/>
        <v>1090</v>
      </c>
      <c r="DK376" s="553">
        <f t="shared" si="1423"/>
        <v>1090</v>
      </c>
      <c r="DL376" s="658">
        <f t="shared" si="1424"/>
        <v>17</v>
      </c>
      <c r="DM376" s="106">
        <f t="shared" si="1425"/>
        <v>17</v>
      </c>
      <c r="DN376" s="106">
        <f t="shared" si="1426"/>
        <v>17</v>
      </c>
      <c r="DO376" s="106">
        <f t="shared" si="1427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401"/>
        <v/>
      </c>
      <c r="CA377" s="602" t="str">
        <f t="shared" si="1402"/>
        <v/>
      </c>
      <c r="CB377" s="602" t="str">
        <f t="shared" si="1403"/>
        <v/>
      </c>
      <c r="CC377" s="692" t="str">
        <f t="shared" si="1404"/>
        <v/>
      </c>
      <c r="CD377" s="1348" t="str">
        <f t="shared" si="1405"/>
        <v/>
      </c>
      <c r="CE377" s="1349" t="str">
        <f t="shared" si="1405"/>
        <v/>
      </c>
      <c r="CF377" s="1350" t="str">
        <f t="shared" si="1405"/>
        <v/>
      </c>
      <c r="CG377" s="1350" t="str">
        <f t="shared" si="1405"/>
        <v/>
      </c>
      <c r="CH377" s="1350" t="str">
        <f t="shared" si="1405"/>
        <v/>
      </c>
      <c r="CI377" s="1350" t="str">
        <f t="shared" si="1405"/>
        <v/>
      </c>
      <c r="CJ377" s="1350" t="str">
        <f t="shared" si="1405"/>
        <v/>
      </c>
      <c r="CK377" s="1351" t="str">
        <f t="shared" si="1405"/>
        <v/>
      </c>
      <c r="CL377" s="1351">
        <f t="shared" si="1405"/>
        <v>75</v>
      </c>
      <c r="CM377" s="1351" t="str">
        <f t="shared" si="1405"/>
        <v/>
      </c>
      <c r="CN377" s="1350" t="str">
        <f t="shared" si="1405"/>
        <v/>
      </c>
      <c r="CO377" s="1350" t="str">
        <f t="shared" si="1405"/>
        <v/>
      </c>
      <c r="CP377" s="1350" t="str">
        <f t="shared" si="1405"/>
        <v/>
      </c>
      <c r="CQ377" s="1350" t="str">
        <f t="shared" si="1405"/>
        <v/>
      </c>
      <c r="CR377" s="1350" t="str">
        <f t="shared" si="1405"/>
        <v/>
      </c>
      <c r="CS377" s="1349" t="str">
        <f t="shared" si="1405"/>
        <v/>
      </c>
      <c r="CT377" s="1352" t="str">
        <f t="shared" si="1406"/>
        <v/>
      </c>
      <c r="CU377" s="553" t="str">
        <f t="shared" si="1407"/>
        <v/>
      </c>
      <c r="CV377" s="554" t="str">
        <f t="shared" si="1408"/>
        <v/>
      </c>
      <c r="CW377" s="555" t="str">
        <f t="shared" si="1409"/>
        <v/>
      </c>
      <c r="CX377" s="555" t="str">
        <f t="shared" si="1410"/>
        <v/>
      </c>
      <c r="CY377" s="555" t="str">
        <f t="shared" si="1411"/>
        <v/>
      </c>
      <c r="CZ377" s="555" t="str">
        <f t="shared" si="1412"/>
        <v/>
      </c>
      <c r="DA377" s="555" t="str">
        <f t="shared" si="1413"/>
        <v/>
      </c>
      <c r="DB377" s="556" t="str">
        <f t="shared" si="1414"/>
        <v/>
      </c>
      <c r="DC377" s="556" t="str">
        <f t="shared" si="1415"/>
        <v/>
      </c>
      <c r="DD377" s="556" t="str">
        <f t="shared" si="1416"/>
        <v/>
      </c>
      <c r="DE377" s="555" t="str">
        <f t="shared" si="1417"/>
        <v/>
      </c>
      <c r="DF377" s="555" t="str">
        <f t="shared" si="1418"/>
        <v/>
      </c>
      <c r="DG377" s="555" t="str">
        <f t="shared" si="1419"/>
        <v/>
      </c>
      <c r="DH377" s="555" t="str">
        <f t="shared" si="1420"/>
        <v/>
      </c>
      <c r="DI377" s="555" t="str">
        <f t="shared" si="1421"/>
        <v/>
      </c>
      <c r="DJ377" s="554" t="str">
        <f t="shared" si="1422"/>
        <v/>
      </c>
      <c r="DK377" s="553" t="str">
        <f t="shared" si="1423"/>
        <v/>
      </c>
      <c r="DL377" s="658">
        <f t="shared" si="1424"/>
        <v>1</v>
      </c>
      <c r="DM377" s="106">
        <f t="shared" si="1425"/>
        <v>0</v>
      </c>
      <c r="DN377" s="106">
        <f t="shared" si="1426"/>
        <v>0</v>
      </c>
      <c r="DO377" s="106">
        <f t="shared" si="1427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401"/>
        <v/>
      </c>
      <c r="CA378" s="602" t="str">
        <f t="shared" si="1402"/>
        <v/>
      </c>
      <c r="CB378" s="602" t="str">
        <f t="shared" si="1403"/>
        <v/>
      </c>
      <c r="CC378" s="692" t="str">
        <f t="shared" si="1404"/>
        <v/>
      </c>
      <c r="CD378" s="1348" t="str">
        <f t="shared" si="1405"/>
        <v/>
      </c>
      <c r="CE378" s="1349" t="str">
        <f t="shared" si="1405"/>
        <v/>
      </c>
      <c r="CF378" s="1350" t="str">
        <f t="shared" si="1405"/>
        <v/>
      </c>
      <c r="CG378" s="1350" t="str">
        <f t="shared" si="1405"/>
        <v/>
      </c>
      <c r="CH378" s="1350" t="str">
        <f t="shared" si="1405"/>
        <v/>
      </c>
      <c r="CI378" s="1350" t="str">
        <f t="shared" si="1405"/>
        <v/>
      </c>
      <c r="CJ378" s="1350" t="str">
        <f t="shared" si="1405"/>
        <v/>
      </c>
      <c r="CK378" s="1351" t="str">
        <f t="shared" si="1405"/>
        <v/>
      </c>
      <c r="CL378" s="1351">
        <f t="shared" si="1405"/>
        <v>3.33</v>
      </c>
      <c r="CM378" s="1351" t="str">
        <f t="shared" si="1405"/>
        <v/>
      </c>
      <c r="CN378" s="1350" t="str">
        <f t="shared" si="1405"/>
        <v/>
      </c>
      <c r="CO378" s="1350" t="str">
        <f t="shared" si="1405"/>
        <v/>
      </c>
      <c r="CP378" s="1350" t="str">
        <f t="shared" si="1405"/>
        <v/>
      </c>
      <c r="CQ378" s="1350" t="str">
        <f t="shared" si="1405"/>
        <v/>
      </c>
      <c r="CR378" s="1350" t="str">
        <f t="shared" si="1405"/>
        <v/>
      </c>
      <c r="CS378" s="1349" t="str">
        <f t="shared" si="1405"/>
        <v/>
      </c>
      <c r="CT378" s="1352" t="str">
        <f t="shared" si="1406"/>
        <v/>
      </c>
      <c r="CU378" s="553" t="str">
        <f t="shared" si="1407"/>
        <v/>
      </c>
      <c r="CV378" s="554" t="str">
        <f t="shared" si="1408"/>
        <v/>
      </c>
      <c r="CW378" s="555" t="str">
        <f t="shared" si="1409"/>
        <v/>
      </c>
      <c r="CX378" s="555" t="str">
        <f t="shared" si="1410"/>
        <v/>
      </c>
      <c r="CY378" s="555" t="str">
        <f t="shared" si="1411"/>
        <v/>
      </c>
      <c r="CZ378" s="555" t="str">
        <f t="shared" si="1412"/>
        <v/>
      </c>
      <c r="DA378" s="555" t="str">
        <f t="shared" si="1413"/>
        <v/>
      </c>
      <c r="DB378" s="556" t="str">
        <f t="shared" si="1414"/>
        <v/>
      </c>
      <c r="DC378" s="556" t="str">
        <f t="shared" si="1415"/>
        <v/>
      </c>
      <c r="DD378" s="556" t="str">
        <f t="shared" si="1416"/>
        <v/>
      </c>
      <c r="DE378" s="555" t="str">
        <f t="shared" si="1417"/>
        <v/>
      </c>
      <c r="DF378" s="555" t="str">
        <f t="shared" si="1418"/>
        <v/>
      </c>
      <c r="DG378" s="555" t="str">
        <f t="shared" si="1419"/>
        <v/>
      </c>
      <c r="DH378" s="555" t="str">
        <f t="shared" si="1420"/>
        <v/>
      </c>
      <c r="DI378" s="555" t="str">
        <f t="shared" si="1421"/>
        <v/>
      </c>
      <c r="DJ378" s="554" t="str">
        <f t="shared" si="1422"/>
        <v/>
      </c>
      <c r="DK378" s="553" t="str">
        <f t="shared" si="1423"/>
        <v/>
      </c>
      <c r="DL378" s="658">
        <f t="shared" si="1424"/>
        <v>1</v>
      </c>
      <c r="DM378" s="106">
        <f t="shared" si="1425"/>
        <v>0</v>
      </c>
      <c r="DN378" s="106">
        <f t="shared" si="1426"/>
        <v>0</v>
      </c>
      <c r="DO378" s="106">
        <f t="shared" si="1427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32">IF(B377="","",B377*B378)</f>
        <v/>
      </c>
      <c r="C379" s="634" t="str">
        <f t="shared" si="1432"/>
        <v/>
      </c>
      <c r="D379" s="634" t="str">
        <f t="shared" si="1432"/>
        <v/>
      </c>
      <c r="E379" s="634" t="str">
        <f t="shared" si="1432"/>
        <v/>
      </c>
      <c r="F379" s="634">
        <f t="shared" si="1432"/>
        <v>249.75</v>
      </c>
      <c r="G379" s="634" t="str">
        <f t="shared" si="1432"/>
        <v/>
      </c>
      <c r="H379" s="634" t="str">
        <f t="shared" si="1432"/>
        <v/>
      </c>
      <c r="I379" s="634" t="str">
        <f t="shared" si="1432"/>
        <v/>
      </c>
      <c r="J379" s="634" t="str">
        <f t="shared" si="1432"/>
        <v/>
      </c>
      <c r="K379" s="634" t="str">
        <f t="shared" si="1432"/>
        <v/>
      </c>
      <c r="L379" s="634" t="str">
        <f t="shared" si="1432"/>
        <v/>
      </c>
      <c r="M379" s="634" t="str">
        <f t="shared" si="1432"/>
        <v/>
      </c>
      <c r="N379" s="634" t="str">
        <f t="shared" si="1432"/>
        <v/>
      </c>
      <c r="O379" s="634" t="str">
        <f t="shared" si="1432"/>
        <v/>
      </c>
      <c r="P379" s="634" t="str">
        <f t="shared" si="1432"/>
        <v/>
      </c>
      <c r="Q379" s="634" t="str">
        <f t="shared" si="1432"/>
        <v/>
      </c>
      <c r="R379" s="634" t="str">
        <f t="shared" si="1432"/>
        <v/>
      </c>
      <c r="S379" s="667"/>
      <c r="T379" s="634" t="str">
        <f t="shared" ref="T379:AB379" si="1433">IF(T377="","",T377*T378)</f>
        <v/>
      </c>
      <c r="U379" s="634" t="str">
        <f t="shared" si="1433"/>
        <v/>
      </c>
      <c r="V379" s="634" t="str">
        <f t="shared" si="1433"/>
        <v/>
      </c>
      <c r="W379" s="634" t="str">
        <f t="shared" si="1433"/>
        <v/>
      </c>
      <c r="X379" s="634" t="str">
        <f t="shared" si="1433"/>
        <v/>
      </c>
      <c r="Y379" s="634" t="str">
        <f t="shared" si="1433"/>
        <v/>
      </c>
      <c r="Z379" s="634" t="str">
        <f t="shared" si="1433"/>
        <v/>
      </c>
      <c r="AA379" s="634" t="str">
        <f t="shared" si="1433"/>
        <v/>
      </c>
      <c r="AB379" s="634" t="str">
        <f t="shared" si="1433"/>
        <v/>
      </c>
      <c r="AC379" s="634" t="str">
        <f t="shared" ref="AC379:AJ379" si="1434">IF(AC377="","",AC377*AC378)</f>
        <v/>
      </c>
      <c r="AD379" s="634" t="str">
        <f t="shared" si="1434"/>
        <v/>
      </c>
      <c r="AE379" s="634" t="str">
        <f t="shared" si="1434"/>
        <v/>
      </c>
      <c r="AF379" s="634" t="str">
        <f t="shared" si="1434"/>
        <v/>
      </c>
      <c r="AG379" s="634" t="str">
        <f t="shared" si="1434"/>
        <v/>
      </c>
      <c r="AH379" s="634" t="str">
        <f t="shared" si="1434"/>
        <v/>
      </c>
      <c r="AI379" s="634" t="str">
        <f t="shared" si="1434"/>
        <v/>
      </c>
      <c r="AJ379" s="634" t="str">
        <f t="shared" si="1434"/>
        <v/>
      </c>
      <c r="AK379" s="667"/>
      <c r="AL379" s="634" t="str">
        <f t="shared" ref="AL379:BB379" si="1435">IF(AL377="","",AL377*AL378)</f>
        <v/>
      </c>
      <c r="AM379" s="634" t="str">
        <f t="shared" si="1435"/>
        <v/>
      </c>
      <c r="AN379" s="634" t="str">
        <f t="shared" si="1435"/>
        <v/>
      </c>
      <c r="AO379" s="634" t="str">
        <f t="shared" si="1435"/>
        <v/>
      </c>
      <c r="AP379" s="634" t="str">
        <f t="shared" si="1435"/>
        <v/>
      </c>
      <c r="AQ379" s="634" t="str">
        <f t="shared" si="1435"/>
        <v/>
      </c>
      <c r="AR379" s="634" t="str">
        <f t="shared" si="1435"/>
        <v/>
      </c>
      <c r="AS379" s="634" t="str">
        <f t="shared" si="1435"/>
        <v/>
      </c>
      <c r="AT379" s="634" t="str">
        <f t="shared" si="1435"/>
        <v/>
      </c>
      <c r="AU379" s="634" t="str">
        <f t="shared" si="1435"/>
        <v/>
      </c>
      <c r="AV379" s="634" t="str">
        <f t="shared" si="1435"/>
        <v/>
      </c>
      <c r="AW379" s="634" t="str">
        <f t="shared" si="1435"/>
        <v/>
      </c>
      <c r="AX379" s="634" t="str">
        <f t="shared" si="1435"/>
        <v/>
      </c>
      <c r="AY379" s="634" t="str">
        <f t="shared" si="1435"/>
        <v/>
      </c>
      <c r="AZ379" s="634" t="str">
        <f t="shared" si="1435"/>
        <v/>
      </c>
      <c r="BA379" s="634" t="str">
        <f t="shared" si="1435"/>
        <v/>
      </c>
      <c r="BB379" s="634" t="str">
        <f t="shared" si="1435"/>
        <v/>
      </c>
      <c r="BC379" s="667"/>
      <c r="BD379" s="634" t="str">
        <f t="shared" ref="BD379:BM379" si="1436">IF(BD377="","",BD377*BD378)</f>
        <v/>
      </c>
      <c r="BE379" s="634" t="str">
        <f t="shared" si="1436"/>
        <v/>
      </c>
      <c r="BF379" s="634" t="str">
        <f t="shared" si="1436"/>
        <v/>
      </c>
      <c r="BG379" s="634" t="str">
        <f t="shared" si="1436"/>
        <v/>
      </c>
      <c r="BH379" s="634" t="str">
        <f t="shared" si="1436"/>
        <v/>
      </c>
      <c r="BI379" s="634" t="str">
        <f t="shared" si="1436"/>
        <v/>
      </c>
      <c r="BJ379" s="634" t="str">
        <f t="shared" si="1436"/>
        <v/>
      </c>
      <c r="BK379" s="634" t="str">
        <f t="shared" si="1436"/>
        <v/>
      </c>
      <c r="BL379" s="634" t="str">
        <f t="shared" si="1436"/>
        <v/>
      </c>
      <c r="BM379" s="634" t="str">
        <f t="shared" si="1436"/>
        <v/>
      </c>
      <c r="BN379" s="634" t="str">
        <f t="shared" ref="BN379:BT379" si="1437">IF(BN377="","",BN377*BN378)</f>
        <v/>
      </c>
      <c r="BO379" s="634" t="str">
        <f t="shared" si="1437"/>
        <v/>
      </c>
      <c r="BP379" s="634" t="str">
        <f t="shared" si="1437"/>
        <v/>
      </c>
      <c r="BQ379" s="634" t="str">
        <f t="shared" si="1437"/>
        <v/>
      </c>
      <c r="BR379" s="634" t="str">
        <f t="shared" si="1437"/>
        <v/>
      </c>
      <c r="BS379" s="634" t="str">
        <f t="shared" si="1437"/>
        <v/>
      </c>
      <c r="BT379" s="634" t="str">
        <f t="shared" si="1437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401"/>
        <v/>
      </c>
      <c r="CA379" s="602" t="str">
        <f t="shared" si="1402"/>
        <v/>
      </c>
      <c r="CB379" s="602" t="str">
        <f t="shared" si="1403"/>
        <v/>
      </c>
      <c r="CC379" s="692" t="str">
        <f t="shared" si="1404"/>
        <v/>
      </c>
      <c r="CD379" s="1348" t="str">
        <f t="shared" si="1405"/>
        <v/>
      </c>
      <c r="CE379" s="1349" t="str">
        <f t="shared" si="1405"/>
        <v/>
      </c>
      <c r="CF379" s="1350" t="str">
        <f t="shared" si="1405"/>
        <v/>
      </c>
      <c r="CG379" s="1350" t="str">
        <f t="shared" si="1405"/>
        <v/>
      </c>
      <c r="CH379" s="1350" t="str">
        <f t="shared" si="1405"/>
        <v/>
      </c>
      <c r="CI379" s="1350" t="str">
        <f t="shared" si="1405"/>
        <v/>
      </c>
      <c r="CJ379" s="1350" t="str">
        <f t="shared" si="1405"/>
        <v/>
      </c>
      <c r="CK379" s="1351" t="str">
        <f t="shared" si="1405"/>
        <v/>
      </c>
      <c r="CL379" s="1351">
        <f t="shared" si="1405"/>
        <v>249.75</v>
      </c>
      <c r="CM379" s="1351" t="str">
        <f t="shared" si="1405"/>
        <v/>
      </c>
      <c r="CN379" s="1350" t="str">
        <f t="shared" si="1405"/>
        <v/>
      </c>
      <c r="CO379" s="1350" t="str">
        <f t="shared" si="1405"/>
        <v/>
      </c>
      <c r="CP379" s="1350" t="str">
        <f t="shared" si="1405"/>
        <v/>
      </c>
      <c r="CQ379" s="1350" t="str">
        <f t="shared" si="1405"/>
        <v/>
      </c>
      <c r="CR379" s="1350" t="str">
        <f t="shared" si="1405"/>
        <v/>
      </c>
      <c r="CS379" s="1349" t="str">
        <f t="shared" si="1405"/>
        <v/>
      </c>
      <c r="CT379" s="1352" t="str">
        <f t="shared" si="1406"/>
        <v/>
      </c>
      <c r="CU379" s="553" t="str">
        <f t="shared" si="1407"/>
        <v/>
      </c>
      <c r="CV379" s="554" t="str">
        <f t="shared" si="1408"/>
        <v/>
      </c>
      <c r="CW379" s="555" t="str">
        <f t="shared" si="1409"/>
        <v/>
      </c>
      <c r="CX379" s="555" t="str">
        <f t="shared" si="1410"/>
        <v/>
      </c>
      <c r="CY379" s="555" t="str">
        <f t="shared" si="1411"/>
        <v/>
      </c>
      <c r="CZ379" s="555" t="str">
        <f t="shared" si="1412"/>
        <v/>
      </c>
      <c r="DA379" s="555" t="str">
        <f t="shared" si="1413"/>
        <v/>
      </c>
      <c r="DB379" s="556" t="str">
        <f t="shared" si="1414"/>
        <v/>
      </c>
      <c r="DC379" s="556" t="str">
        <f t="shared" si="1415"/>
        <v/>
      </c>
      <c r="DD379" s="556" t="str">
        <f t="shared" si="1416"/>
        <v/>
      </c>
      <c r="DE379" s="555" t="str">
        <f t="shared" si="1417"/>
        <v/>
      </c>
      <c r="DF379" s="555" t="str">
        <f t="shared" si="1418"/>
        <v/>
      </c>
      <c r="DG379" s="555" t="str">
        <f t="shared" si="1419"/>
        <v/>
      </c>
      <c r="DH379" s="555" t="str">
        <f t="shared" si="1420"/>
        <v/>
      </c>
      <c r="DI379" s="555" t="str">
        <f t="shared" si="1421"/>
        <v/>
      </c>
      <c r="DJ379" s="554" t="str">
        <f t="shared" si="1422"/>
        <v/>
      </c>
      <c r="DK379" s="553" t="str">
        <f t="shared" si="1423"/>
        <v/>
      </c>
      <c r="DL379" s="658">
        <f t="shared" si="1424"/>
        <v>1</v>
      </c>
      <c r="DM379" s="106">
        <f t="shared" si="1425"/>
        <v>0</v>
      </c>
      <c r="DN379" s="106">
        <f t="shared" si="1426"/>
        <v>0</v>
      </c>
      <c r="DO379" s="106">
        <f t="shared" si="1427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401"/>
        <v/>
      </c>
      <c r="CA380" s="602" t="str">
        <f t="shared" si="1402"/>
        <v/>
      </c>
      <c r="CB380" s="602" t="str">
        <f t="shared" si="1403"/>
        <v/>
      </c>
      <c r="CC380" s="692" t="str">
        <f t="shared" si="1404"/>
        <v/>
      </c>
      <c r="CD380" s="1348" t="str">
        <f t="shared" si="1405"/>
        <v/>
      </c>
      <c r="CE380" s="1349" t="str">
        <f t="shared" si="1405"/>
        <v/>
      </c>
      <c r="CF380" s="1350" t="str">
        <f t="shared" si="1405"/>
        <v/>
      </c>
      <c r="CG380" s="1350" t="str">
        <f t="shared" si="1405"/>
        <v/>
      </c>
      <c r="CH380" s="1350" t="str">
        <f t="shared" si="1405"/>
        <v/>
      </c>
      <c r="CI380" s="1350" t="str">
        <f t="shared" si="1405"/>
        <v/>
      </c>
      <c r="CJ380" s="1350" t="str">
        <f t="shared" si="1405"/>
        <v/>
      </c>
      <c r="CK380" s="1351" t="str">
        <f t="shared" si="1405"/>
        <v/>
      </c>
      <c r="CL380" s="1351">
        <f t="shared" si="1405"/>
        <v>0</v>
      </c>
      <c r="CM380" s="1351" t="str">
        <f t="shared" si="1405"/>
        <v/>
      </c>
      <c r="CN380" s="1350" t="str">
        <f t="shared" si="1405"/>
        <v/>
      </c>
      <c r="CO380" s="1350" t="str">
        <f t="shared" si="1405"/>
        <v/>
      </c>
      <c r="CP380" s="1350" t="str">
        <f t="shared" si="1405"/>
        <v/>
      </c>
      <c r="CQ380" s="1350" t="str">
        <f t="shared" si="1405"/>
        <v/>
      </c>
      <c r="CR380" s="1350" t="str">
        <f t="shared" si="1405"/>
        <v/>
      </c>
      <c r="CS380" s="1349" t="str">
        <f t="shared" si="1405"/>
        <v/>
      </c>
      <c r="CT380" s="1352" t="str">
        <f t="shared" si="1406"/>
        <v/>
      </c>
      <c r="CU380" s="553" t="str">
        <f t="shared" si="1407"/>
        <v/>
      </c>
      <c r="CV380" s="554" t="str">
        <f t="shared" si="1408"/>
        <v/>
      </c>
      <c r="CW380" s="555" t="str">
        <f t="shared" si="1409"/>
        <v/>
      </c>
      <c r="CX380" s="555" t="str">
        <f t="shared" si="1410"/>
        <v/>
      </c>
      <c r="CY380" s="555" t="str">
        <f t="shared" si="1411"/>
        <v/>
      </c>
      <c r="CZ380" s="555" t="str">
        <f t="shared" si="1412"/>
        <v/>
      </c>
      <c r="DA380" s="555" t="str">
        <f t="shared" si="1413"/>
        <v/>
      </c>
      <c r="DB380" s="556" t="str">
        <f t="shared" si="1414"/>
        <v/>
      </c>
      <c r="DC380" s="556" t="str">
        <f t="shared" si="1415"/>
        <v/>
      </c>
      <c r="DD380" s="556" t="str">
        <f t="shared" si="1416"/>
        <v/>
      </c>
      <c r="DE380" s="555" t="str">
        <f t="shared" si="1417"/>
        <v/>
      </c>
      <c r="DF380" s="555" t="str">
        <f t="shared" si="1418"/>
        <v/>
      </c>
      <c r="DG380" s="555" t="str">
        <f t="shared" si="1419"/>
        <v/>
      </c>
      <c r="DH380" s="555" t="str">
        <f t="shared" si="1420"/>
        <v/>
      </c>
      <c r="DI380" s="555" t="str">
        <f t="shared" si="1421"/>
        <v/>
      </c>
      <c r="DJ380" s="554" t="str">
        <f t="shared" si="1422"/>
        <v/>
      </c>
      <c r="DK380" s="553" t="str">
        <f t="shared" si="1423"/>
        <v/>
      </c>
      <c r="DL380" s="658">
        <f t="shared" si="1424"/>
        <v>1</v>
      </c>
      <c r="DM380" s="106">
        <f t="shared" si="1425"/>
        <v>0</v>
      </c>
      <c r="DN380" s="106">
        <f t="shared" si="1426"/>
        <v>0</v>
      </c>
      <c r="DO380" s="106">
        <f t="shared" si="1427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8">IF(B375="","",(B375-B377-B380)*B376/B$46/365/$G$1)</f>
        <v/>
      </c>
      <c r="C381" s="637" t="str">
        <f t="shared" si="1438"/>
        <v/>
      </c>
      <c r="D381" s="637" t="str">
        <f t="shared" si="1438"/>
        <v/>
      </c>
      <c r="E381" s="637" t="str">
        <f t="shared" si="1438"/>
        <v/>
      </c>
      <c r="F381" s="637">
        <f t="shared" si="1438"/>
        <v>2.1330724070450096E-2</v>
      </c>
      <c r="G381" s="637" t="str">
        <f t="shared" si="1438"/>
        <v/>
      </c>
      <c r="H381" s="637" t="str">
        <f t="shared" si="1438"/>
        <v/>
      </c>
      <c r="I381" s="637" t="str">
        <f t="shared" si="1438"/>
        <v/>
      </c>
      <c r="J381" s="637" t="str">
        <f t="shared" si="1438"/>
        <v/>
      </c>
      <c r="K381" s="637" t="str">
        <f t="shared" si="1438"/>
        <v/>
      </c>
      <c r="L381" s="637" t="str">
        <f t="shared" si="1438"/>
        <v/>
      </c>
      <c r="M381" s="637" t="str">
        <f t="shared" si="1438"/>
        <v/>
      </c>
      <c r="N381" s="637" t="str">
        <f t="shared" si="1438"/>
        <v/>
      </c>
      <c r="O381" s="637" t="str">
        <f t="shared" si="1438"/>
        <v/>
      </c>
      <c r="P381" s="637" t="str">
        <f t="shared" si="1438"/>
        <v/>
      </c>
      <c r="Q381" s="637" t="str">
        <f t="shared" si="1438"/>
        <v/>
      </c>
      <c r="R381" s="637" t="str">
        <f t="shared" si="1438"/>
        <v/>
      </c>
      <c r="S381" s="657"/>
      <c r="T381" s="637" t="str">
        <f t="shared" ref="T381:AJ381" si="1439">IF(T375="","",(T375-T377-T380)*T376/T$46/365/$G$1)</f>
        <v/>
      </c>
      <c r="U381" s="637" t="str">
        <f t="shared" si="1439"/>
        <v/>
      </c>
      <c r="V381" s="637" t="str">
        <f t="shared" si="1439"/>
        <v/>
      </c>
      <c r="W381" s="637" t="str">
        <f t="shared" si="1439"/>
        <v/>
      </c>
      <c r="X381" s="637" t="str">
        <f t="shared" si="1439"/>
        <v/>
      </c>
      <c r="Y381" s="637" t="str">
        <f t="shared" si="1439"/>
        <v/>
      </c>
      <c r="Z381" s="637" t="str">
        <f t="shared" si="1439"/>
        <v/>
      </c>
      <c r="AA381" s="637" t="str">
        <f t="shared" si="1439"/>
        <v/>
      </c>
      <c r="AB381" s="637" t="str">
        <f t="shared" si="1439"/>
        <v/>
      </c>
      <c r="AC381" s="637" t="str">
        <f t="shared" si="1439"/>
        <v/>
      </c>
      <c r="AD381" s="637" t="str">
        <f t="shared" si="1439"/>
        <v/>
      </c>
      <c r="AE381" s="637" t="str">
        <f t="shared" si="1439"/>
        <v/>
      </c>
      <c r="AF381" s="637" t="str">
        <f t="shared" si="1439"/>
        <v/>
      </c>
      <c r="AG381" s="637" t="str">
        <f t="shared" si="1439"/>
        <v/>
      </c>
      <c r="AH381" s="637" t="str">
        <f t="shared" si="1439"/>
        <v/>
      </c>
      <c r="AI381" s="637" t="str">
        <f t="shared" si="1439"/>
        <v/>
      </c>
      <c r="AJ381" s="637" t="str">
        <f t="shared" si="1439"/>
        <v/>
      </c>
      <c r="AK381" s="657"/>
      <c r="AL381" s="637" t="str">
        <f t="shared" ref="AL381:BB381" si="1440">IF(AL375="","",(AL375-AL377-AL380)*AL376/AL$46/365/$G$1)</f>
        <v/>
      </c>
      <c r="AM381" s="637" t="str">
        <f t="shared" si="1440"/>
        <v/>
      </c>
      <c r="AN381" s="637" t="str">
        <f t="shared" si="1440"/>
        <v/>
      </c>
      <c r="AO381" s="637" t="str">
        <f t="shared" si="1440"/>
        <v/>
      </c>
      <c r="AP381" s="637" t="str">
        <f t="shared" si="1440"/>
        <v/>
      </c>
      <c r="AQ381" s="637" t="str">
        <f t="shared" si="1440"/>
        <v/>
      </c>
      <c r="AR381" s="637" t="str">
        <f t="shared" si="1440"/>
        <v/>
      </c>
      <c r="AS381" s="637" t="str">
        <f t="shared" si="1440"/>
        <v/>
      </c>
      <c r="AT381" s="637" t="str">
        <f t="shared" si="1440"/>
        <v/>
      </c>
      <c r="AU381" s="637" t="str">
        <f t="shared" si="1440"/>
        <v/>
      </c>
      <c r="AV381" s="637" t="str">
        <f t="shared" si="1440"/>
        <v/>
      </c>
      <c r="AW381" s="637" t="str">
        <f t="shared" si="1440"/>
        <v/>
      </c>
      <c r="AX381" s="637" t="str">
        <f t="shared" si="1440"/>
        <v/>
      </c>
      <c r="AY381" s="637" t="str">
        <f t="shared" si="1440"/>
        <v/>
      </c>
      <c r="AZ381" s="637" t="str">
        <f t="shared" si="1440"/>
        <v/>
      </c>
      <c r="BA381" s="637" t="str">
        <f t="shared" si="1440"/>
        <v/>
      </c>
      <c r="BB381" s="637" t="str">
        <f t="shared" si="1440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41">IF(BF375="","",(BF375-BF377-BF380)*BF376/BF$46/365/$G$1)</f>
        <v/>
      </c>
      <c r="BG381" s="637" t="str">
        <f t="shared" si="1441"/>
        <v/>
      </c>
      <c r="BH381" s="637" t="str">
        <f t="shared" si="1441"/>
        <v/>
      </c>
      <c r="BI381" s="637" t="str">
        <f t="shared" si="1441"/>
        <v/>
      </c>
      <c r="BJ381" s="637" t="str">
        <f t="shared" si="1441"/>
        <v/>
      </c>
      <c r="BK381" s="637" t="str">
        <f t="shared" si="1441"/>
        <v/>
      </c>
      <c r="BL381" s="637" t="str">
        <f t="shared" si="1441"/>
        <v/>
      </c>
      <c r="BM381" s="637" t="str">
        <f t="shared" si="1441"/>
        <v/>
      </c>
      <c r="BN381" s="637" t="str">
        <f t="shared" si="1441"/>
        <v/>
      </c>
      <c r="BO381" s="637" t="str">
        <f t="shared" si="1441"/>
        <v/>
      </c>
      <c r="BP381" s="637" t="str">
        <f t="shared" si="1441"/>
        <v/>
      </c>
      <c r="BQ381" s="637" t="str">
        <f t="shared" si="1441"/>
        <v/>
      </c>
      <c r="BR381" s="637" t="str">
        <f t="shared" si="1441"/>
        <v/>
      </c>
      <c r="BS381" s="637" t="str">
        <f t="shared" si="1441"/>
        <v/>
      </c>
      <c r="BT381" s="637" t="str">
        <f t="shared" si="1441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401"/>
        <v/>
      </c>
      <c r="CA381" s="627" t="str">
        <f t="shared" si="1402"/>
        <v/>
      </c>
      <c r="CB381" s="627" t="str">
        <f t="shared" si="1403"/>
        <v/>
      </c>
      <c r="CC381" s="695" t="str">
        <f t="shared" si="1404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4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42"/>
        <v/>
      </c>
      <c r="CG381" s="1355" t="str">
        <f t="shared" si="1442"/>
        <v/>
      </c>
      <c r="CH381" s="1355" t="str">
        <f t="shared" si="1442"/>
        <v/>
      </c>
      <c r="CI381" s="1355" t="str">
        <f t="shared" si="1442"/>
        <v/>
      </c>
      <c r="CJ381" s="1355" t="str">
        <f t="shared" si="1442"/>
        <v/>
      </c>
      <c r="CK381" s="1356" t="str">
        <f t="shared" si="1442"/>
        <v/>
      </c>
      <c r="CL381" s="1356">
        <f t="shared" si="1442"/>
        <v>2.1330724070450096E-2</v>
      </c>
      <c r="CM381" s="1356" t="str">
        <f t="shared" si="1442"/>
        <v/>
      </c>
      <c r="CN381" s="1355" t="str">
        <f t="shared" si="1442"/>
        <v/>
      </c>
      <c r="CO381" s="1355" t="str">
        <f t="shared" si="1442"/>
        <v/>
      </c>
      <c r="CP381" s="1355" t="str">
        <f t="shared" si="1442"/>
        <v/>
      </c>
      <c r="CQ381" s="1355" t="str">
        <f t="shared" si="1442"/>
        <v/>
      </c>
      <c r="CR381" s="1355" t="str">
        <f t="shared" si="1442"/>
        <v/>
      </c>
      <c r="CS381" s="1354" t="str">
        <f t="shared" si="1442"/>
        <v/>
      </c>
      <c r="CT381" s="1357" t="str">
        <f t="shared" si="1442"/>
        <v/>
      </c>
      <c r="CU381" s="541" t="str">
        <f t="shared" si="1407"/>
        <v/>
      </c>
      <c r="CV381" s="542" t="str">
        <f t="shared" si="1408"/>
        <v/>
      </c>
      <c r="CW381" s="543" t="str">
        <f t="shared" si="1409"/>
        <v/>
      </c>
      <c r="CX381" s="543" t="str">
        <f t="shared" si="1410"/>
        <v/>
      </c>
      <c r="CY381" s="543" t="str">
        <f t="shared" si="1411"/>
        <v/>
      </c>
      <c r="CZ381" s="543" t="str">
        <f t="shared" si="1412"/>
        <v/>
      </c>
      <c r="DA381" s="543" t="str">
        <f t="shared" si="1413"/>
        <v/>
      </c>
      <c r="DB381" s="544" t="str">
        <f t="shared" si="1414"/>
        <v/>
      </c>
      <c r="DC381" s="544" t="str">
        <f t="shared" si="1415"/>
        <v/>
      </c>
      <c r="DD381" s="544" t="str">
        <f t="shared" si="1416"/>
        <v/>
      </c>
      <c r="DE381" s="543" t="str">
        <f t="shared" si="1417"/>
        <v/>
      </c>
      <c r="DF381" s="543" t="str">
        <f t="shared" si="1418"/>
        <v/>
      </c>
      <c r="DG381" s="543" t="str">
        <f t="shared" si="1419"/>
        <v/>
      </c>
      <c r="DH381" s="543" t="str">
        <f t="shared" si="1420"/>
        <v/>
      </c>
      <c r="DI381" s="543" t="str">
        <f t="shared" si="1421"/>
        <v/>
      </c>
      <c r="DJ381" s="542" t="str">
        <f t="shared" si="1422"/>
        <v/>
      </c>
      <c r="DK381" s="541" t="str">
        <f t="shared" si="1423"/>
        <v/>
      </c>
      <c r="DL381" s="658">
        <f t="shared" si="1424"/>
        <v>1</v>
      </c>
      <c r="DM381" s="106">
        <f t="shared" si="1425"/>
        <v>0</v>
      </c>
      <c r="DN381" s="106">
        <f t="shared" si="1426"/>
        <v>0</v>
      </c>
      <c r="DO381" s="106">
        <f t="shared" si="1427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1013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401"/>
        <v/>
      </c>
      <c r="CA382" s="594" t="str">
        <f t="shared" si="1402"/>
        <v/>
      </c>
      <c r="CB382" s="594" t="str">
        <f t="shared" si="1403"/>
        <v/>
      </c>
      <c r="CC382" s="691" t="str">
        <f t="shared" si="1404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833</v>
      </c>
      <c r="F383" s="162"/>
      <c r="G383" s="162"/>
      <c r="H383" s="162"/>
      <c r="I383" s="162" t="s">
        <v>833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43">IF(DL384&lt;3,"",(SUM(B384:R384)-MIN(B384:R384)-MAX(B384:R384))/(DL384-2))</f>
        <v/>
      </c>
      <c r="CA384" s="602">
        <f t="shared" ref="CA384:CA418" si="1444">IF(DM384&lt;3,"",(SUM(T384:AJ384)-MIN(T384:AJ384)-MAX(T384:AJ384))/(DM384-2))</f>
        <v>0</v>
      </c>
      <c r="CB384" s="602" t="str">
        <f t="shared" ref="CB384:CB418" si="1445">IF(DN384&lt;3,"",(SUM(AL384:BB384)-MIN(AL384:BB384)-MAX(AL384:BB384))/(DN384-2))</f>
        <v/>
      </c>
      <c r="CC384" s="692" t="str">
        <f t="shared" ref="CC384:CC418" si="1446">IF(DO384&lt;3,"",(SUM(BD384:BT384)-MIN(BD384:BT384)-MAX(BD384:BT384))/(DO384-2))</f>
        <v/>
      </c>
      <c r="CD384" s="1348" t="str">
        <f t="shared" ref="CD384:CS390" si="144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7"/>
        <v/>
      </c>
      <c r="CF384" s="1350" t="str">
        <f t="shared" si="1447"/>
        <v/>
      </c>
      <c r="CG384" s="1350" t="str">
        <f t="shared" si="1447"/>
        <v/>
      </c>
      <c r="CH384" s="1350" t="str">
        <f t="shared" si="1447"/>
        <v/>
      </c>
      <c r="CI384" s="1350" t="str">
        <f t="shared" si="1447"/>
        <v/>
      </c>
      <c r="CJ384" s="1350" t="str">
        <f t="shared" si="1447"/>
        <v/>
      </c>
      <c r="CK384" s="1351" t="str">
        <f t="shared" si="1447"/>
        <v/>
      </c>
      <c r="CL384" s="1351">
        <f t="shared" si="1447"/>
        <v>1</v>
      </c>
      <c r="CM384" s="1351">
        <f t="shared" si="1447"/>
        <v>1</v>
      </c>
      <c r="CN384" s="1350" t="str">
        <f t="shared" si="1447"/>
        <v/>
      </c>
      <c r="CO384" s="1350" t="str">
        <f t="shared" si="1447"/>
        <v/>
      </c>
      <c r="CP384" s="1350" t="str">
        <f t="shared" si="1447"/>
        <v/>
      </c>
      <c r="CQ384" s="1350" t="str">
        <f t="shared" si="1447"/>
        <v/>
      </c>
      <c r="CR384" s="1350" t="str">
        <f t="shared" si="1447"/>
        <v/>
      </c>
      <c r="CS384" s="1349" t="str">
        <f t="shared" si="1447"/>
        <v/>
      </c>
      <c r="CT384" s="1352" t="str">
        <f t="shared" ref="CT384:CT390" si="144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5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5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5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5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5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5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>
        <f t="shared" ref="DB384:DB418" si="145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0</v>
      </c>
      <c r="DC384" s="556">
        <f t="shared" ref="DC384:DC418" si="145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6">
        <f t="shared" ref="DD384:DD418" si="145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30</v>
      </c>
      <c r="DE384" s="555" t="str">
        <f t="shared" ref="DE384:DE418" si="145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6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6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6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6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6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6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66">COUNT(B384:R384)</f>
        <v>2</v>
      </c>
      <c r="DM384" s="106">
        <f t="shared" ref="DM384:DM418" si="1467">COUNT(T384:AJ384)</f>
        <v>3</v>
      </c>
      <c r="DN384" s="106">
        <f t="shared" ref="DN384:DN418" si="1468">COUNT(AL384:BB384)</f>
        <v>0</v>
      </c>
      <c r="DO384" s="106">
        <f t="shared" ref="DO384:DO418" si="1469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70">IF(B382="","",B382*B384)</f>
        <v/>
      </c>
      <c r="C385" s="634" t="str">
        <f t="shared" si="1470"/>
        <v/>
      </c>
      <c r="D385" s="634" t="str">
        <f t="shared" si="1470"/>
        <v/>
      </c>
      <c r="E385" s="634">
        <f>IF(E382="","",E382*E384)</f>
        <v>120</v>
      </c>
      <c r="F385" s="634" t="str">
        <f t="shared" si="1470"/>
        <v/>
      </c>
      <c r="G385" s="634" t="str">
        <f t="shared" si="1470"/>
        <v/>
      </c>
      <c r="H385" s="634" t="str">
        <f t="shared" si="1470"/>
        <v/>
      </c>
      <c r="I385" s="634">
        <f t="shared" si="1470"/>
        <v>100</v>
      </c>
      <c r="J385" s="634" t="str">
        <f t="shared" si="1470"/>
        <v/>
      </c>
      <c r="K385" s="634" t="str">
        <f t="shared" ref="K385:R385" si="1471">IF(K382="","",K382*K384)</f>
        <v/>
      </c>
      <c r="L385" s="634" t="str">
        <f t="shared" si="1471"/>
        <v/>
      </c>
      <c r="M385" s="634" t="str">
        <f t="shared" si="1471"/>
        <v/>
      </c>
      <c r="N385" s="634" t="str">
        <f t="shared" si="1471"/>
        <v/>
      </c>
      <c r="O385" s="634" t="str">
        <f t="shared" si="1471"/>
        <v/>
      </c>
      <c r="P385" s="634" t="str">
        <f t="shared" si="1471"/>
        <v/>
      </c>
      <c r="Q385" s="634" t="str">
        <f t="shared" si="1471"/>
        <v/>
      </c>
      <c r="R385" s="634" t="str">
        <f t="shared" si="1471"/>
        <v/>
      </c>
      <c r="S385" s="667"/>
      <c r="T385" s="634" t="str">
        <f t="shared" ref="T385:AJ385" si="1472">IF(T382="","",T382*T384)</f>
        <v/>
      </c>
      <c r="U385" s="634" t="str">
        <f t="shared" si="1472"/>
        <v/>
      </c>
      <c r="V385" s="634" t="str">
        <f t="shared" si="1472"/>
        <v/>
      </c>
      <c r="W385" s="634" t="str">
        <f t="shared" si="1472"/>
        <v/>
      </c>
      <c r="X385" s="634" t="str">
        <f t="shared" si="1472"/>
        <v/>
      </c>
      <c r="Y385" s="634" t="str">
        <f t="shared" si="1472"/>
        <v/>
      </c>
      <c r="Z385" s="634" t="str">
        <f t="shared" si="1472"/>
        <v/>
      </c>
      <c r="AA385" s="634" t="str">
        <f t="shared" si="1472"/>
        <v/>
      </c>
      <c r="AB385" s="634" t="str">
        <f t="shared" si="1472"/>
        <v/>
      </c>
      <c r="AC385" s="634" t="str">
        <f t="shared" si="1472"/>
        <v/>
      </c>
      <c r="AD385" s="634" t="str">
        <f t="shared" si="1472"/>
        <v/>
      </c>
      <c r="AE385" s="634" t="str">
        <f t="shared" si="1472"/>
        <v/>
      </c>
      <c r="AF385" s="634" t="str">
        <f t="shared" si="1472"/>
        <v/>
      </c>
      <c r="AG385" s="634" t="str">
        <f t="shared" si="1472"/>
        <v/>
      </c>
      <c r="AH385" s="634" t="str">
        <f t="shared" si="1472"/>
        <v/>
      </c>
      <c r="AI385" s="634" t="str">
        <f t="shared" si="1472"/>
        <v/>
      </c>
      <c r="AJ385" s="634" t="str">
        <f t="shared" si="1472"/>
        <v/>
      </c>
      <c r="AK385" s="667"/>
      <c r="AL385" s="634" t="str">
        <f t="shared" ref="AL385:BB385" si="1473">IF(AL382="","",AL382*AL384)</f>
        <v/>
      </c>
      <c r="AM385" s="634" t="str">
        <f t="shared" si="1473"/>
        <v/>
      </c>
      <c r="AN385" s="634" t="str">
        <f t="shared" si="1473"/>
        <v/>
      </c>
      <c r="AO385" s="634" t="str">
        <f t="shared" si="1473"/>
        <v/>
      </c>
      <c r="AP385" s="634" t="str">
        <f t="shared" si="1473"/>
        <v/>
      </c>
      <c r="AQ385" s="634" t="str">
        <f t="shared" si="1473"/>
        <v/>
      </c>
      <c r="AR385" s="634" t="str">
        <f t="shared" si="1473"/>
        <v/>
      </c>
      <c r="AS385" s="634" t="str">
        <f t="shared" si="1473"/>
        <v/>
      </c>
      <c r="AT385" s="634" t="str">
        <f t="shared" si="1473"/>
        <v/>
      </c>
      <c r="AU385" s="634" t="str">
        <f t="shared" si="1473"/>
        <v/>
      </c>
      <c r="AV385" s="634" t="str">
        <f t="shared" si="1473"/>
        <v/>
      </c>
      <c r="AW385" s="634" t="str">
        <f t="shared" si="1473"/>
        <v/>
      </c>
      <c r="AX385" s="634" t="str">
        <f t="shared" si="1473"/>
        <v/>
      </c>
      <c r="AY385" s="634" t="str">
        <f t="shared" si="1473"/>
        <v/>
      </c>
      <c r="AZ385" s="634" t="str">
        <f t="shared" si="1473"/>
        <v/>
      </c>
      <c r="BA385" s="634" t="str">
        <f t="shared" si="1473"/>
        <v/>
      </c>
      <c r="BB385" s="634" t="str">
        <f t="shared" si="1473"/>
        <v/>
      </c>
      <c r="BC385" s="667"/>
      <c r="BD385" s="634" t="str">
        <f t="shared" ref="BD385:BL385" si="1474">IF(BD382="","",BD382*BD384)</f>
        <v/>
      </c>
      <c r="BE385" s="634" t="str">
        <f t="shared" si="1474"/>
        <v/>
      </c>
      <c r="BF385" s="634" t="str">
        <f t="shared" si="1474"/>
        <v/>
      </c>
      <c r="BG385" s="634" t="str">
        <f t="shared" si="1474"/>
        <v/>
      </c>
      <c r="BH385" s="634" t="str">
        <f t="shared" si="1474"/>
        <v/>
      </c>
      <c r="BI385" s="634" t="str">
        <f t="shared" si="1474"/>
        <v/>
      </c>
      <c r="BJ385" s="634" t="str">
        <f t="shared" si="1474"/>
        <v/>
      </c>
      <c r="BK385" s="634" t="str">
        <f t="shared" si="1474"/>
        <v/>
      </c>
      <c r="BL385" s="634" t="str">
        <f t="shared" si="1474"/>
        <v/>
      </c>
      <c r="BM385" s="634" t="str">
        <f t="shared" ref="BM385:BT385" si="1475">IF(BM382="","",BM382*BM384)</f>
        <v/>
      </c>
      <c r="BN385" s="634" t="str">
        <f t="shared" si="1475"/>
        <v/>
      </c>
      <c r="BO385" s="634" t="str">
        <f t="shared" si="1475"/>
        <v/>
      </c>
      <c r="BP385" s="634" t="str">
        <f t="shared" si="1475"/>
        <v/>
      </c>
      <c r="BQ385" s="634" t="str">
        <f t="shared" si="1475"/>
        <v/>
      </c>
      <c r="BR385" s="634" t="str">
        <f t="shared" si="1475"/>
        <v/>
      </c>
      <c r="BS385" s="634" t="str">
        <f t="shared" si="1475"/>
        <v/>
      </c>
      <c r="BT385" s="634" t="str">
        <f t="shared" si="1475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43"/>
        <v/>
      </c>
      <c r="CA385" s="602" t="str">
        <f t="shared" si="1444"/>
        <v/>
      </c>
      <c r="CB385" s="602" t="str">
        <f t="shared" si="1445"/>
        <v/>
      </c>
      <c r="CC385" s="692" t="str">
        <f t="shared" si="1446"/>
        <v/>
      </c>
      <c r="CD385" s="1348" t="str">
        <f t="shared" si="1447"/>
        <v/>
      </c>
      <c r="CE385" s="1349" t="str">
        <f t="shared" si="1447"/>
        <v/>
      </c>
      <c r="CF385" s="1350" t="str">
        <f t="shared" si="1447"/>
        <v/>
      </c>
      <c r="CG385" s="1350" t="str">
        <f t="shared" si="1447"/>
        <v/>
      </c>
      <c r="CH385" s="1350" t="str">
        <f t="shared" si="1447"/>
        <v/>
      </c>
      <c r="CI385" s="1350" t="str">
        <f t="shared" si="1447"/>
        <v/>
      </c>
      <c r="CJ385" s="1350" t="str">
        <f t="shared" si="1447"/>
        <v/>
      </c>
      <c r="CK385" s="1351" t="str">
        <f t="shared" si="1447"/>
        <v/>
      </c>
      <c r="CL385" s="1351">
        <f t="shared" si="1447"/>
        <v>100</v>
      </c>
      <c r="CM385" s="1351">
        <f t="shared" si="1447"/>
        <v>120</v>
      </c>
      <c r="CN385" s="1350" t="str">
        <f t="shared" si="1447"/>
        <v/>
      </c>
      <c r="CO385" s="1350" t="str">
        <f t="shared" si="1447"/>
        <v/>
      </c>
      <c r="CP385" s="1350" t="str">
        <f t="shared" si="1447"/>
        <v/>
      </c>
      <c r="CQ385" s="1350" t="str">
        <f t="shared" si="1447"/>
        <v/>
      </c>
      <c r="CR385" s="1350" t="str">
        <f t="shared" si="1447"/>
        <v/>
      </c>
      <c r="CS385" s="1349" t="str">
        <f t="shared" si="1447"/>
        <v/>
      </c>
      <c r="CT385" s="1352" t="str">
        <f t="shared" si="1448"/>
        <v/>
      </c>
      <c r="CU385" s="553" t="str">
        <f t="shared" si="1449"/>
        <v/>
      </c>
      <c r="CV385" s="554" t="str">
        <f t="shared" si="1450"/>
        <v/>
      </c>
      <c r="CW385" s="555" t="str">
        <f t="shared" si="1451"/>
        <v/>
      </c>
      <c r="CX385" s="555" t="str">
        <f t="shared" si="1452"/>
        <v/>
      </c>
      <c r="CY385" s="555" t="str">
        <f t="shared" si="1453"/>
        <v/>
      </c>
      <c r="CZ385" s="555" t="str">
        <f t="shared" si="1454"/>
        <v/>
      </c>
      <c r="DA385" s="555" t="str">
        <f t="shared" si="1455"/>
        <v/>
      </c>
      <c r="DB385" s="556" t="str">
        <f t="shared" si="1456"/>
        <v/>
      </c>
      <c r="DC385" s="556" t="str">
        <f t="shared" si="1457"/>
        <v/>
      </c>
      <c r="DD385" s="556" t="str">
        <f t="shared" si="1458"/>
        <v/>
      </c>
      <c r="DE385" s="555" t="str">
        <f t="shared" si="1459"/>
        <v/>
      </c>
      <c r="DF385" s="555" t="str">
        <f t="shared" si="1460"/>
        <v/>
      </c>
      <c r="DG385" s="555" t="str">
        <f t="shared" si="1461"/>
        <v/>
      </c>
      <c r="DH385" s="555" t="str">
        <f t="shared" si="1462"/>
        <v/>
      </c>
      <c r="DI385" s="555" t="str">
        <f t="shared" si="1463"/>
        <v/>
      </c>
      <c r="DJ385" s="554" t="str">
        <f t="shared" si="1464"/>
        <v/>
      </c>
      <c r="DK385" s="553" t="str">
        <f t="shared" si="1465"/>
        <v/>
      </c>
      <c r="DL385" s="658">
        <f t="shared" si="1466"/>
        <v>2</v>
      </c>
      <c r="DM385" s="106">
        <f t="shared" si="1467"/>
        <v>0</v>
      </c>
      <c r="DN385" s="106">
        <f t="shared" si="1468"/>
        <v>0</v>
      </c>
      <c r="DO385" s="106">
        <f t="shared" si="1469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43"/>
        <v/>
      </c>
      <c r="CA386" s="602" t="str">
        <f t="shared" si="1444"/>
        <v/>
      </c>
      <c r="CB386" s="602" t="str">
        <f t="shared" si="1445"/>
        <v/>
      </c>
      <c r="CC386" s="692" t="str">
        <f t="shared" si="1446"/>
        <v/>
      </c>
      <c r="CD386" s="1348" t="str">
        <f t="shared" si="1447"/>
        <v/>
      </c>
      <c r="CE386" s="1349" t="str">
        <f t="shared" si="1447"/>
        <v/>
      </c>
      <c r="CF386" s="1350" t="str">
        <f t="shared" si="1447"/>
        <v/>
      </c>
      <c r="CG386" s="1350" t="str">
        <f t="shared" si="1447"/>
        <v/>
      </c>
      <c r="CH386" s="1350" t="str">
        <f t="shared" si="1447"/>
        <v/>
      </c>
      <c r="CI386" s="1350" t="str">
        <f t="shared" si="1447"/>
        <v/>
      </c>
      <c r="CJ386" s="1350" t="str">
        <f t="shared" si="1447"/>
        <v/>
      </c>
      <c r="CK386" s="1351" t="str">
        <f t="shared" si="1447"/>
        <v/>
      </c>
      <c r="CL386" s="1351">
        <f t="shared" si="1447"/>
        <v>480</v>
      </c>
      <c r="CM386" s="1351">
        <f t="shared" si="1447"/>
        <v>480</v>
      </c>
      <c r="CN386" s="1350" t="str">
        <f t="shared" si="1447"/>
        <v/>
      </c>
      <c r="CO386" s="1350" t="str">
        <f t="shared" si="1447"/>
        <v/>
      </c>
      <c r="CP386" s="1350" t="str">
        <f t="shared" si="1447"/>
        <v/>
      </c>
      <c r="CQ386" s="1350" t="str">
        <f t="shared" si="1447"/>
        <v/>
      </c>
      <c r="CR386" s="1350" t="str">
        <f t="shared" si="1447"/>
        <v/>
      </c>
      <c r="CS386" s="1349" t="str">
        <f t="shared" si="1447"/>
        <v/>
      </c>
      <c r="CT386" s="1352" t="str">
        <f t="shared" si="1448"/>
        <v/>
      </c>
      <c r="CU386" s="553" t="str">
        <f t="shared" si="1449"/>
        <v/>
      </c>
      <c r="CV386" s="554" t="str">
        <f t="shared" si="1450"/>
        <v/>
      </c>
      <c r="CW386" s="555" t="str">
        <f t="shared" si="1451"/>
        <v/>
      </c>
      <c r="CX386" s="555" t="str">
        <f t="shared" si="1452"/>
        <v/>
      </c>
      <c r="CY386" s="555" t="str">
        <f t="shared" si="1453"/>
        <v/>
      </c>
      <c r="CZ386" s="555" t="str">
        <f t="shared" si="1454"/>
        <v/>
      </c>
      <c r="DA386" s="555" t="str">
        <f t="shared" si="1455"/>
        <v/>
      </c>
      <c r="DB386" s="556" t="str">
        <f t="shared" si="1456"/>
        <v/>
      </c>
      <c r="DC386" s="556">
        <f t="shared" si="1457"/>
        <v>9581</v>
      </c>
      <c r="DD386" s="556" t="str">
        <f t="shared" si="1458"/>
        <v/>
      </c>
      <c r="DE386" s="555" t="str">
        <f t="shared" si="1459"/>
        <v/>
      </c>
      <c r="DF386" s="555" t="str">
        <f t="shared" si="1460"/>
        <v/>
      </c>
      <c r="DG386" s="555" t="str">
        <f t="shared" si="1461"/>
        <v/>
      </c>
      <c r="DH386" s="555" t="str">
        <f t="shared" si="1462"/>
        <v/>
      </c>
      <c r="DI386" s="555" t="str">
        <f t="shared" si="1463"/>
        <v/>
      </c>
      <c r="DJ386" s="554" t="str">
        <f t="shared" si="1464"/>
        <v/>
      </c>
      <c r="DK386" s="553" t="str">
        <f t="shared" si="1465"/>
        <v/>
      </c>
      <c r="DL386" s="658">
        <f t="shared" si="1466"/>
        <v>2</v>
      </c>
      <c r="DM386" s="106">
        <f t="shared" si="1467"/>
        <v>1</v>
      </c>
      <c r="DN386" s="106">
        <f t="shared" si="1468"/>
        <v>0</v>
      </c>
      <c r="DO386" s="106">
        <f t="shared" si="1469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43"/>
        <v/>
      </c>
      <c r="CA387" s="602" t="str">
        <f t="shared" si="1444"/>
        <v/>
      </c>
      <c r="CB387" s="602" t="str">
        <f t="shared" si="1445"/>
        <v/>
      </c>
      <c r="CC387" s="692" t="str">
        <f t="shared" si="1446"/>
        <v/>
      </c>
      <c r="CD387" s="1348" t="str">
        <f t="shared" si="1447"/>
        <v/>
      </c>
      <c r="CE387" s="1349" t="str">
        <f t="shared" si="1447"/>
        <v/>
      </c>
      <c r="CF387" s="1350" t="str">
        <f t="shared" si="1447"/>
        <v/>
      </c>
      <c r="CG387" s="1350" t="str">
        <f t="shared" si="1447"/>
        <v/>
      </c>
      <c r="CH387" s="1350" t="str">
        <f t="shared" si="1447"/>
        <v/>
      </c>
      <c r="CI387" s="1350" t="str">
        <f t="shared" si="1447"/>
        <v/>
      </c>
      <c r="CJ387" s="1350" t="str">
        <f t="shared" si="1447"/>
        <v/>
      </c>
      <c r="CK387" s="1351" t="str">
        <f t="shared" si="1447"/>
        <v/>
      </c>
      <c r="CL387" s="1351">
        <f t="shared" si="1447"/>
        <v>20</v>
      </c>
      <c r="CM387" s="1351">
        <f t="shared" si="1447"/>
        <v>100</v>
      </c>
      <c r="CN387" s="1350" t="str">
        <f t="shared" si="1447"/>
        <v/>
      </c>
      <c r="CO387" s="1350" t="str">
        <f t="shared" si="1447"/>
        <v/>
      </c>
      <c r="CP387" s="1350" t="str">
        <f t="shared" si="1447"/>
        <v/>
      </c>
      <c r="CQ387" s="1350" t="str">
        <f t="shared" si="1447"/>
        <v/>
      </c>
      <c r="CR387" s="1350" t="str">
        <f t="shared" si="1447"/>
        <v/>
      </c>
      <c r="CS387" s="1349" t="str">
        <f t="shared" si="1447"/>
        <v/>
      </c>
      <c r="CT387" s="1352" t="str">
        <f t="shared" si="1448"/>
        <v/>
      </c>
      <c r="CU387" s="553" t="str">
        <f t="shared" si="1449"/>
        <v/>
      </c>
      <c r="CV387" s="554" t="str">
        <f t="shared" si="1450"/>
        <v/>
      </c>
      <c r="CW387" s="555" t="str">
        <f t="shared" si="1451"/>
        <v/>
      </c>
      <c r="CX387" s="555" t="str">
        <f t="shared" si="1452"/>
        <v/>
      </c>
      <c r="CY387" s="555" t="str">
        <f t="shared" si="1453"/>
        <v/>
      </c>
      <c r="CZ387" s="555" t="str">
        <f t="shared" si="1454"/>
        <v/>
      </c>
      <c r="DA387" s="555" t="str">
        <f t="shared" si="1455"/>
        <v/>
      </c>
      <c r="DB387" s="556" t="str">
        <f t="shared" si="1456"/>
        <v/>
      </c>
      <c r="DC387" s="556">
        <f t="shared" si="1457"/>
        <v>9</v>
      </c>
      <c r="DD387" s="556" t="str">
        <f t="shared" si="1458"/>
        <v/>
      </c>
      <c r="DE387" s="555" t="str">
        <f t="shared" si="1459"/>
        <v/>
      </c>
      <c r="DF387" s="555" t="str">
        <f t="shared" si="1460"/>
        <v/>
      </c>
      <c r="DG387" s="555" t="str">
        <f t="shared" si="1461"/>
        <v/>
      </c>
      <c r="DH387" s="555" t="str">
        <f t="shared" si="1462"/>
        <v/>
      </c>
      <c r="DI387" s="555" t="str">
        <f t="shared" si="1463"/>
        <v/>
      </c>
      <c r="DJ387" s="554" t="str">
        <f t="shared" si="1464"/>
        <v/>
      </c>
      <c r="DK387" s="553" t="str">
        <f t="shared" si="1465"/>
        <v/>
      </c>
      <c r="DL387" s="658">
        <f t="shared" si="1466"/>
        <v>2</v>
      </c>
      <c r="DM387" s="106">
        <f t="shared" si="1467"/>
        <v>1</v>
      </c>
      <c r="DN387" s="106">
        <f t="shared" si="1468"/>
        <v>0</v>
      </c>
      <c r="DO387" s="106">
        <f t="shared" si="1469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43"/>
        <v/>
      </c>
      <c r="CA388" s="602" t="str">
        <f t="shared" si="1444"/>
        <v/>
      </c>
      <c r="CB388" s="602" t="str">
        <f t="shared" si="1445"/>
        <v/>
      </c>
      <c r="CC388" s="692" t="str">
        <f t="shared" si="1446"/>
        <v/>
      </c>
      <c r="CD388" s="1348" t="str">
        <f t="shared" si="1447"/>
        <v/>
      </c>
      <c r="CE388" s="1349" t="str">
        <f t="shared" si="1447"/>
        <v/>
      </c>
      <c r="CF388" s="1350" t="str">
        <f t="shared" si="1447"/>
        <v/>
      </c>
      <c r="CG388" s="1350" t="str">
        <f t="shared" si="1447"/>
        <v/>
      </c>
      <c r="CH388" s="1350" t="str">
        <f t="shared" si="1447"/>
        <v/>
      </c>
      <c r="CI388" s="1350" t="str">
        <f t="shared" si="1447"/>
        <v/>
      </c>
      <c r="CJ388" s="1350" t="str">
        <f t="shared" si="1447"/>
        <v/>
      </c>
      <c r="CK388" s="1351" t="str">
        <f t="shared" si="1447"/>
        <v/>
      </c>
      <c r="CL388" s="1351">
        <f t="shared" si="1447"/>
        <v>1</v>
      </c>
      <c r="CM388" s="1351">
        <f t="shared" si="1447"/>
        <v>1</v>
      </c>
      <c r="CN388" s="1350" t="str">
        <f t="shared" si="1447"/>
        <v/>
      </c>
      <c r="CO388" s="1350" t="str">
        <f t="shared" si="1447"/>
        <v/>
      </c>
      <c r="CP388" s="1350" t="str">
        <f t="shared" si="1447"/>
        <v/>
      </c>
      <c r="CQ388" s="1350" t="str">
        <f t="shared" si="1447"/>
        <v/>
      </c>
      <c r="CR388" s="1350" t="str">
        <f t="shared" si="1447"/>
        <v/>
      </c>
      <c r="CS388" s="1349" t="str">
        <f t="shared" si="1447"/>
        <v/>
      </c>
      <c r="CT388" s="1352" t="str">
        <f t="shared" si="1448"/>
        <v/>
      </c>
      <c r="CU388" s="553" t="str">
        <f t="shared" si="1449"/>
        <v/>
      </c>
      <c r="CV388" s="554" t="str">
        <f t="shared" si="1450"/>
        <v/>
      </c>
      <c r="CW388" s="555" t="str">
        <f t="shared" si="1451"/>
        <v/>
      </c>
      <c r="CX388" s="555" t="str">
        <f t="shared" si="1452"/>
        <v/>
      </c>
      <c r="CY388" s="555" t="str">
        <f t="shared" si="1453"/>
        <v/>
      </c>
      <c r="CZ388" s="555" t="str">
        <f t="shared" si="1454"/>
        <v/>
      </c>
      <c r="DA388" s="555" t="str">
        <f t="shared" si="1455"/>
        <v/>
      </c>
      <c r="DB388" s="556" t="str">
        <f t="shared" si="1456"/>
        <v/>
      </c>
      <c r="DC388" s="556">
        <f t="shared" si="1457"/>
        <v>60</v>
      </c>
      <c r="DD388" s="556" t="str">
        <f t="shared" si="1458"/>
        <v/>
      </c>
      <c r="DE388" s="555" t="str">
        <f t="shared" si="1459"/>
        <v/>
      </c>
      <c r="DF388" s="555" t="str">
        <f t="shared" si="1460"/>
        <v/>
      </c>
      <c r="DG388" s="555" t="str">
        <f t="shared" si="1461"/>
        <v/>
      </c>
      <c r="DH388" s="555" t="str">
        <f t="shared" si="1462"/>
        <v/>
      </c>
      <c r="DI388" s="555" t="str">
        <f t="shared" si="1463"/>
        <v/>
      </c>
      <c r="DJ388" s="554" t="str">
        <f t="shared" si="1464"/>
        <v/>
      </c>
      <c r="DK388" s="553" t="str">
        <f t="shared" si="1465"/>
        <v/>
      </c>
      <c r="DL388" s="658">
        <f t="shared" si="1466"/>
        <v>2</v>
      </c>
      <c r="DM388" s="106">
        <f t="shared" si="1467"/>
        <v>1</v>
      </c>
      <c r="DN388" s="106">
        <f t="shared" si="1468"/>
        <v>0</v>
      </c>
      <c r="DO388" s="106">
        <f t="shared" si="1469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76">IF(B387="","",B387*B388)</f>
        <v/>
      </c>
      <c r="C389" s="634" t="str">
        <f t="shared" si="1476"/>
        <v/>
      </c>
      <c r="D389" s="634" t="str">
        <f t="shared" si="1476"/>
        <v/>
      </c>
      <c r="E389" s="634">
        <f t="shared" si="1476"/>
        <v>20</v>
      </c>
      <c r="F389" s="634" t="str">
        <f t="shared" si="1476"/>
        <v/>
      </c>
      <c r="G389" s="634" t="str">
        <f t="shared" si="1476"/>
        <v/>
      </c>
      <c r="H389" s="634" t="str">
        <f t="shared" si="1476"/>
        <v/>
      </c>
      <c r="I389" s="634">
        <f t="shared" si="1476"/>
        <v>100</v>
      </c>
      <c r="J389" s="634" t="str">
        <f t="shared" si="1476"/>
        <v/>
      </c>
      <c r="K389" s="634" t="str">
        <f t="shared" ref="K389:R389" si="1477">IF(K387="","",K387*K388)</f>
        <v/>
      </c>
      <c r="L389" s="634" t="str">
        <f t="shared" si="1477"/>
        <v/>
      </c>
      <c r="M389" s="634" t="str">
        <f t="shared" si="1477"/>
        <v/>
      </c>
      <c r="N389" s="634" t="str">
        <f t="shared" si="1477"/>
        <v/>
      </c>
      <c r="O389" s="634" t="str">
        <f t="shared" si="1477"/>
        <v/>
      </c>
      <c r="P389" s="634" t="str">
        <f t="shared" si="1477"/>
        <v/>
      </c>
      <c r="Q389" s="634" t="str">
        <f t="shared" si="1477"/>
        <v/>
      </c>
      <c r="R389" s="634" t="str">
        <f t="shared" si="1477"/>
        <v/>
      </c>
      <c r="S389" s="667"/>
      <c r="T389" s="634" t="str">
        <f t="shared" ref="T389:AJ389" si="1478">IF(T387="","",T387*T388)</f>
        <v/>
      </c>
      <c r="U389" s="634" t="str">
        <f t="shared" si="1478"/>
        <v/>
      </c>
      <c r="V389" s="634">
        <f t="shared" si="1478"/>
        <v>540</v>
      </c>
      <c r="W389" s="634" t="str">
        <f t="shared" si="1478"/>
        <v/>
      </c>
      <c r="X389" s="634" t="str">
        <f t="shared" si="1478"/>
        <v/>
      </c>
      <c r="Y389" s="634" t="str">
        <f t="shared" si="1478"/>
        <v/>
      </c>
      <c r="Z389" s="634" t="str">
        <f t="shared" si="1478"/>
        <v/>
      </c>
      <c r="AA389" s="634" t="str">
        <f t="shared" si="1478"/>
        <v/>
      </c>
      <c r="AB389" s="634" t="str">
        <f t="shared" si="1478"/>
        <v/>
      </c>
      <c r="AC389" s="634" t="str">
        <f t="shared" si="1478"/>
        <v/>
      </c>
      <c r="AD389" s="634" t="str">
        <f t="shared" si="1478"/>
        <v/>
      </c>
      <c r="AE389" s="634" t="str">
        <f t="shared" si="1478"/>
        <v/>
      </c>
      <c r="AF389" s="634" t="str">
        <f t="shared" si="1478"/>
        <v/>
      </c>
      <c r="AG389" s="634" t="str">
        <f t="shared" si="1478"/>
        <v/>
      </c>
      <c r="AH389" s="634" t="str">
        <f t="shared" si="1478"/>
        <v/>
      </c>
      <c r="AI389" s="634" t="str">
        <f t="shared" si="1478"/>
        <v/>
      </c>
      <c r="AJ389" s="634" t="str">
        <f t="shared" si="1478"/>
        <v/>
      </c>
      <c r="AK389" s="667"/>
      <c r="AL389" s="634" t="str">
        <f t="shared" ref="AL389:BB389" si="1479">IF(AL387="","",AL387*AL388)</f>
        <v/>
      </c>
      <c r="AM389" s="634" t="str">
        <f t="shared" si="1479"/>
        <v/>
      </c>
      <c r="AN389" s="634" t="str">
        <f t="shared" si="1479"/>
        <v/>
      </c>
      <c r="AO389" s="634" t="str">
        <f t="shared" si="1479"/>
        <v/>
      </c>
      <c r="AP389" s="634" t="str">
        <f t="shared" si="1479"/>
        <v/>
      </c>
      <c r="AQ389" s="634" t="str">
        <f t="shared" si="1479"/>
        <v/>
      </c>
      <c r="AR389" s="634" t="str">
        <f t="shared" si="1479"/>
        <v/>
      </c>
      <c r="AS389" s="634" t="str">
        <f t="shared" si="1479"/>
        <v/>
      </c>
      <c r="AT389" s="634" t="str">
        <f t="shared" si="1479"/>
        <v/>
      </c>
      <c r="AU389" s="634" t="str">
        <f t="shared" si="1479"/>
        <v/>
      </c>
      <c r="AV389" s="634" t="str">
        <f t="shared" si="1479"/>
        <v/>
      </c>
      <c r="AW389" s="634" t="str">
        <f t="shared" si="1479"/>
        <v/>
      </c>
      <c r="AX389" s="634" t="str">
        <f t="shared" si="1479"/>
        <v/>
      </c>
      <c r="AY389" s="634" t="str">
        <f t="shared" si="1479"/>
        <v/>
      </c>
      <c r="AZ389" s="634" t="str">
        <f t="shared" si="1479"/>
        <v/>
      </c>
      <c r="BA389" s="634" t="str">
        <f t="shared" si="1479"/>
        <v/>
      </c>
      <c r="BB389" s="634" t="str">
        <f t="shared" si="1479"/>
        <v/>
      </c>
      <c r="BC389" s="667"/>
      <c r="BD389" s="634" t="str">
        <f t="shared" ref="BD389:BL389" si="1480">IF(BD387="","",BD387*BD388)</f>
        <v/>
      </c>
      <c r="BE389" s="634" t="str">
        <f t="shared" si="1480"/>
        <v/>
      </c>
      <c r="BF389" s="634" t="str">
        <f t="shared" si="1480"/>
        <v/>
      </c>
      <c r="BG389" s="634" t="str">
        <f t="shared" si="1480"/>
        <v/>
      </c>
      <c r="BH389" s="634" t="str">
        <f t="shared" si="1480"/>
        <v/>
      </c>
      <c r="BI389" s="634" t="str">
        <f t="shared" si="1480"/>
        <v/>
      </c>
      <c r="BJ389" s="634" t="str">
        <f t="shared" si="1480"/>
        <v/>
      </c>
      <c r="BK389" s="634" t="str">
        <f t="shared" si="1480"/>
        <v/>
      </c>
      <c r="BL389" s="634" t="str">
        <f t="shared" si="1480"/>
        <v/>
      </c>
      <c r="BM389" s="634" t="str">
        <f t="shared" ref="BM389:BT389" si="1481">IF(BM387="","",BM387*BM388)</f>
        <v/>
      </c>
      <c r="BN389" s="634" t="str">
        <f t="shared" si="1481"/>
        <v/>
      </c>
      <c r="BO389" s="634" t="str">
        <f t="shared" si="1481"/>
        <v/>
      </c>
      <c r="BP389" s="634" t="str">
        <f t="shared" si="1481"/>
        <v/>
      </c>
      <c r="BQ389" s="634" t="str">
        <f t="shared" si="1481"/>
        <v/>
      </c>
      <c r="BR389" s="634" t="str">
        <f t="shared" si="1481"/>
        <v/>
      </c>
      <c r="BS389" s="634" t="str">
        <f t="shared" si="1481"/>
        <v/>
      </c>
      <c r="BT389" s="634" t="str">
        <f t="shared" si="1481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43"/>
        <v/>
      </c>
      <c r="CA389" s="602" t="str">
        <f t="shared" si="1444"/>
        <v/>
      </c>
      <c r="CB389" s="602" t="str">
        <f t="shared" si="1445"/>
        <v/>
      </c>
      <c r="CC389" s="692" t="str">
        <f t="shared" si="1446"/>
        <v/>
      </c>
      <c r="CD389" s="1348" t="str">
        <f t="shared" si="1447"/>
        <v/>
      </c>
      <c r="CE389" s="1349" t="str">
        <f t="shared" si="1447"/>
        <v/>
      </c>
      <c r="CF389" s="1350" t="str">
        <f t="shared" si="1447"/>
        <v/>
      </c>
      <c r="CG389" s="1350" t="str">
        <f t="shared" si="1447"/>
        <v/>
      </c>
      <c r="CH389" s="1350" t="str">
        <f t="shared" si="1447"/>
        <v/>
      </c>
      <c r="CI389" s="1350" t="str">
        <f t="shared" si="1447"/>
        <v/>
      </c>
      <c r="CJ389" s="1350" t="str">
        <f t="shared" si="1447"/>
        <v/>
      </c>
      <c r="CK389" s="1351" t="str">
        <f t="shared" si="1447"/>
        <v/>
      </c>
      <c r="CL389" s="1351">
        <f t="shared" si="1447"/>
        <v>20</v>
      </c>
      <c r="CM389" s="1351">
        <f t="shared" si="1447"/>
        <v>100</v>
      </c>
      <c r="CN389" s="1350" t="str">
        <f t="shared" si="1447"/>
        <v/>
      </c>
      <c r="CO389" s="1350" t="str">
        <f t="shared" si="1447"/>
        <v/>
      </c>
      <c r="CP389" s="1350" t="str">
        <f t="shared" si="1447"/>
        <v/>
      </c>
      <c r="CQ389" s="1350" t="str">
        <f t="shared" si="1447"/>
        <v/>
      </c>
      <c r="CR389" s="1350" t="str">
        <f t="shared" si="1447"/>
        <v/>
      </c>
      <c r="CS389" s="1349" t="str">
        <f t="shared" si="1447"/>
        <v/>
      </c>
      <c r="CT389" s="1352" t="str">
        <f t="shared" si="1448"/>
        <v/>
      </c>
      <c r="CU389" s="553" t="str">
        <f t="shared" si="1449"/>
        <v/>
      </c>
      <c r="CV389" s="554" t="str">
        <f t="shared" si="1450"/>
        <v/>
      </c>
      <c r="CW389" s="555" t="str">
        <f t="shared" si="1451"/>
        <v/>
      </c>
      <c r="CX389" s="555" t="str">
        <f t="shared" si="1452"/>
        <v/>
      </c>
      <c r="CY389" s="555" t="str">
        <f t="shared" si="1453"/>
        <v/>
      </c>
      <c r="CZ389" s="555" t="str">
        <f t="shared" si="1454"/>
        <v/>
      </c>
      <c r="DA389" s="555" t="str">
        <f t="shared" si="1455"/>
        <v/>
      </c>
      <c r="DB389" s="556" t="str">
        <f t="shared" si="1456"/>
        <v/>
      </c>
      <c r="DC389" s="556">
        <f t="shared" si="1457"/>
        <v>540</v>
      </c>
      <c r="DD389" s="556" t="str">
        <f t="shared" si="1458"/>
        <v/>
      </c>
      <c r="DE389" s="555" t="str">
        <f t="shared" si="1459"/>
        <v/>
      </c>
      <c r="DF389" s="555" t="str">
        <f t="shared" si="1460"/>
        <v/>
      </c>
      <c r="DG389" s="555" t="str">
        <f t="shared" si="1461"/>
        <v/>
      </c>
      <c r="DH389" s="555" t="str">
        <f t="shared" si="1462"/>
        <v/>
      </c>
      <c r="DI389" s="555" t="str">
        <f t="shared" si="1463"/>
        <v/>
      </c>
      <c r="DJ389" s="554" t="str">
        <f t="shared" si="1464"/>
        <v/>
      </c>
      <c r="DK389" s="553" t="str">
        <f t="shared" si="1465"/>
        <v/>
      </c>
      <c r="DL389" s="658">
        <f t="shared" si="1466"/>
        <v>2</v>
      </c>
      <c r="DM389" s="106">
        <f t="shared" si="1467"/>
        <v>1</v>
      </c>
      <c r="DN389" s="106">
        <f t="shared" si="1468"/>
        <v>0</v>
      </c>
      <c r="DO389" s="106">
        <f t="shared" si="1469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43"/>
        <v/>
      </c>
      <c r="CA390" s="602" t="str">
        <f t="shared" si="1444"/>
        <v/>
      </c>
      <c r="CB390" s="602" t="str">
        <f t="shared" si="1445"/>
        <v/>
      </c>
      <c r="CC390" s="692" t="str">
        <f t="shared" si="1446"/>
        <v/>
      </c>
      <c r="CD390" s="1348" t="str">
        <f t="shared" si="1447"/>
        <v/>
      </c>
      <c r="CE390" s="1349" t="str">
        <f t="shared" si="1447"/>
        <v/>
      </c>
      <c r="CF390" s="1350" t="str">
        <f t="shared" si="1447"/>
        <v/>
      </c>
      <c r="CG390" s="1350" t="str">
        <f t="shared" si="1447"/>
        <v/>
      </c>
      <c r="CH390" s="1350" t="str">
        <f t="shared" si="1447"/>
        <v/>
      </c>
      <c r="CI390" s="1350" t="str">
        <f t="shared" si="1447"/>
        <v/>
      </c>
      <c r="CJ390" s="1350" t="str">
        <f t="shared" si="1447"/>
        <v/>
      </c>
      <c r="CK390" s="1351" t="str">
        <f t="shared" si="1447"/>
        <v/>
      </c>
      <c r="CL390" s="1351">
        <f t="shared" si="1447"/>
        <v>0</v>
      </c>
      <c r="CM390" s="1351">
        <f t="shared" si="1447"/>
        <v>0</v>
      </c>
      <c r="CN390" s="1350" t="str">
        <f t="shared" si="1447"/>
        <v/>
      </c>
      <c r="CO390" s="1350" t="str">
        <f t="shared" si="1447"/>
        <v/>
      </c>
      <c r="CP390" s="1350" t="str">
        <f t="shared" si="1447"/>
        <v/>
      </c>
      <c r="CQ390" s="1350" t="str">
        <f t="shared" si="1447"/>
        <v/>
      </c>
      <c r="CR390" s="1350" t="str">
        <f t="shared" si="1447"/>
        <v/>
      </c>
      <c r="CS390" s="1349" t="str">
        <f t="shared" si="1447"/>
        <v/>
      </c>
      <c r="CT390" s="1352" t="str">
        <f t="shared" si="1448"/>
        <v/>
      </c>
      <c r="CU390" s="553" t="str">
        <f t="shared" si="1449"/>
        <v/>
      </c>
      <c r="CV390" s="554" t="str">
        <f t="shared" si="1450"/>
        <v/>
      </c>
      <c r="CW390" s="555" t="str">
        <f t="shared" si="1451"/>
        <v/>
      </c>
      <c r="CX390" s="555" t="str">
        <f t="shared" si="1452"/>
        <v/>
      </c>
      <c r="CY390" s="555" t="str">
        <f t="shared" si="1453"/>
        <v/>
      </c>
      <c r="CZ390" s="555" t="str">
        <f t="shared" si="1454"/>
        <v/>
      </c>
      <c r="DA390" s="555" t="str">
        <f t="shared" si="1455"/>
        <v/>
      </c>
      <c r="DB390" s="556" t="str">
        <f t="shared" si="1456"/>
        <v/>
      </c>
      <c r="DC390" s="556" t="str">
        <f t="shared" si="1457"/>
        <v/>
      </c>
      <c r="DD390" s="556" t="str">
        <f t="shared" si="1458"/>
        <v/>
      </c>
      <c r="DE390" s="555" t="str">
        <f t="shared" si="1459"/>
        <v/>
      </c>
      <c r="DF390" s="555" t="str">
        <f t="shared" si="1460"/>
        <v/>
      </c>
      <c r="DG390" s="555" t="str">
        <f t="shared" si="1461"/>
        <v/>
      </c>
      <c r="DH390" s="555" t="str">
        <f t="shared" si="1462"/>
        <v/>
      </c>
      <c r="DI390" s="555" t="str">
        <f t="shared" si="1463"/>
        <v/>
      </c>
      <c r="DJ390" s="554" t="str">
        <f t="shared" si="1464"/>
        <v/>
      </c>
      <c r="DK390" s="553" t="str">
        <f t="shared" si="1465"/>
        <v/>
      </c>
      <c r="DL390" s="658">
        <f t="shared" si="1466"/>
        <v>2</v>
      </c>
      <c r="DM390" s="106">
        <f t="shared" si="1467"/>
        <v>0</v>
      </c>
      <c r="DN390" s="106">
        <f t="shared" si="1468"/>
        <v>0</v>
      </c>
      <c r="DO390" s="106">
        <f t="shared" si="1469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82">IF(B385="","",(B385-B387-B390)*B386/B$46/365/$G$1)</f>
        <v/>
      </c>
      <c r="C391" s="637" t="str">
        <f t="shared" si="1482"/>
        <v/>
      </c>
      <c r="D391" s="637" t="str">
        <f t="shared" si="1482"/>
        <v/>
      </c>
      <c r="E391" s="637">
        <f t="shared" si="1482"/>
        <v>2.0874103065883887E-2</v>
      </c>
      <c r="F391" s="637" t="str">
        <f t="shared" si="1482"/>
        <v/>
      </c>
      <c r="G391" s="637" t="str">
        <f t="shared" si="1482"/>
        <v/>
      </c>
      <c r="H391" s="637" t="str">
        <f t="shared" si="1482"/>
        <v/>
      </c>
      <c r="I391" s="637">
        <f t="shared" si="1482"/>
        <v>0</v>
      </c>
      <c r="J391" s="637" t="str">
        <f t="shared" ref="J391:R391" si="1483">IF(J385="","",(J385-J387-J390)*J386/J$46/365/$G$1)</f>
        <v/>
      </c>
      <c r="K391" s="637" t="str">
        <f t="shared" si="1483"/>
        <v/>
      </c>
      <c r="L391" s="637" t="str">
        <f t="shared" si="1483"/>
        <v/>
      </c>
      <c r="M391" s="637" t="str">
        <f t="shared" si="1483"/>
        <v/>
      </c>
      <c r="N391" s="637" t="str">
        <f t="shared" si="1483"/>
        <v/>
      </c>
      <c r="O391" s="637" t="str">
        <f t="shared" si="1483"/>
        <v/>
      </c>
      <c r="P391" s="637" t="str">
        <f t="shared" si="1483"/>
        <v/>
      </c>
      <c r="Q391" s="637" t="str">
        <f t="shared" si="1483"/>
        <v/>
      </c>
      <c r="R391" s="637" t="str">
        <f t="shared" si="1483"/>
        <v/>
      </c>
      <c r="S391" s="657"/>
      <c r="T391" s="637" t="str">
        <f t="shared" ref="T391:AJ391" si="1484">IF(T385="","",(T385-T387-T390)*T386/T$46/365/$G$1)</f>
        <v/>
      </c>
      <c r="U391" s="637" t="str">
        <f t="shared" si="1484"/>
        <v/>
      </c>
      <c r="V391" s="637" t="str">
        <f t="shared" si="1484"/>
        <v/>
      </c>
      <c r="W391" s="637" t="str">
        <f t="shared" si="1484"/>
        <v/>
      </c>
      <c r="X391" s="637" t="str">
        <f t="shared" si="1484"/>
        <v/>
      </c>
      <c r="Y391" s="637" t="str">
        <f t="shared" si="1484"/>
        <v/>
      </c>
      <c r="Z391" s="637" t="str">
        <f t="shared" si="1484"/>
        <v/>
      </c>
      <c r="AA391" s="637" t="str">
        <f t="shared" si="1484"/>
        <v/>
      </c>
      <c r="AB391" s="637" t="str">
        <f t="shared" si="1484"/>
        <v/>
      </c>
      <c r="AC391" s="637" t="str">
        <f t="shared" si="1484"/>
        <v/>
      </c>
      <c r="AD391" s="637" t="str">
        <f t="shared" si="1484"/>
        <v/>
      </c>
      <c r="AE391" s="637" t="str">
        <f t="shared" si="1484"/>
        <v/>
      </c>
      <c r="AF391" s="637" t="str">
        <f t="shared" si="1484"/>
        <v/>
      </c>
      <c r="AG391" s="637" t="str">
        <f t="shared" si="1484"/>
        <v/>
      </c>
      <c r="AH391" s="637" t="str">
        <f t="shared" si="1484"/>
        <v/>
      </c>
      <c r="AI391" s="637" t="str">
        <f t="shared" si="1484"/>
        <v/>
      </c>
      <c r="AJ391" s="637" t="str">
        <f t="shared" si="1484"/>
        <v/>
      </c>
      <c r="AK391" s="657"/>
      <c r="AL391" s="637" t="str">
        <f t="shared" ref="AL391:BB391" si="1485">IF(AL385="","",(AL385-AL387-AL390)*AL386/AL$46/365/$G$1)</f>
        <v/>
      </c>
      <c r="AM391" s="637" t="str">
        <f t="shared" si="1485"/>
        <v/>
      </c>
      <c r="AN391" s="637" t="str">
        <f t="shared" si="1485"/>
        <v/>
      </c>
      <c r="AO391" s="637" t="str">
        <f t="shared" si="1485"/>
        <v/>
      </c>
      <c r="AP391" s="637" t="str">
        <f t="shared" si="1485"/>
        <v/>
      </c>
      <c r="AQ391" s="637" t="str">
        <f t="shared" si="1485"/>
        <v/>
      </c>
      <c r="AR391" s="637" t="str">
        <f t="shared" si="1485"/>
        <v/>
      </c>
      <c r="AS391" s="637" t="str">
        <f t="shared" si="1485"/>
        <v/>
      </c>
      <c r="AT391" s="637" t="str">
        <f t="shared" si="1485"/>
        <v/>
      </c>
      <c r="AU391" s="637" t="str">
        <f t="shared" si="1485"/>
        <v/>
      </c>
      <c r="AV391" s="637" t="str">
        <f t="shared" si="1485"/>
        <v/>
      </c>
      <c r="AW391" s="637" t="str">
        <f t="shared" si="1485"/>
        <v/>
      </c>
      <c r="AX391" s="637" t="str">
        <f t="shared" si="1485"/>
        <v/>
      </c>
      <c r="AY391" s="637" t="str">
        <f t="shared" si="1485"/>
        <v/>
      </c>
      <c r="AZ391" s="637" t="str">
        <f t="shared" si="1485"/>
        <v/>
      </c>
      <c r="BA391" s="637" t="str">
        <f t="shared" si="1485"/>
        <v/>
      </c>
      <c r="BB391" s="637" t="str">
        <f t="shared" si="1485"/>
        <v/>
      </c>
      <c r="BC391" s="657"/>
      <c r="BD391" s="637" t="str">
        <f t="shared" ref="BD391:BL391" si="1486">IF(BD385="","",(BD385-BD387-BD390)*BD386/BD$46/365/$G$1)</f>
        <v/>
      </c>
      <c r="BE391" s="637" t="str">
        <f t="shared" si="1486"/>
        <v/>
      </c>
      <c r="BF391" s="637" t="str">
        <f t="shared" si="1486"/>
        <v/>
      </c>
      <c r="BG391" s="637" t="str">
        <f t="shared" si="1486"/>
        <v/>
      </c>
      <c r="BH391" s="637" t="str">
        <f t="shared" si="1486"/>
        <v/>
      </c>
      <c r="BI391" s="637" t="str">
        <f t="shared" si="1486"/>
        <v/>
      </c>
      <c r="BJ391" s="637" t="str">
        <f t="shared" si="1486"/>
        <v/>
      </c>
      <c r="BK391" s="637" t="str">
        <f t="shared" si="1486"/>
        <v/>
      </c>
      <c r="BL391" s="637" t="str">
        <f t="shared" si="1486"/>
        <v/>
      </c>
      <c r="BM391" s="637" t="str">
        <f t="shared" ref="BM391:BT391" si="1487">IF(BM385="","",(BM385-BM387-BM390)*BM386/BM$46/365/$G$1)</f>
        <v/>
      </c>
      <c r="BN391" s="637" t="str">
        <f t="shared" si="1487"/>
        <v/>
      </c>
      <c r="BO391" s="637" t="str">
        <f t="shared" si="1487"/>
        <v/>
      </c>
      <c r="BP391" s="637" t="str">
        <f t="shared" si="1487"/>
        <v/>
      </c>
      <c r="BQ391" s="637" t="str">
        <f t="shared" si="1487"/>
        <v/>
      </c>
      <c r="BR391" s="637" t="str">
        <f t="shared" si="1487"/>
        <v/>
      </c>
      <c r="BS391" s="637" t="str">
        <f t="shared" si="1487"/>
        <v/>
      </c>
      <c r="BT391" s="637" t="str">
        <f t="shared" si="1487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43"/>
        <v/>
      </c>
      <c r="CA391" s="627" t="str">
        <f t="shared" si="1444"/>
        <v/>
      </c>
      <c r="CB391" s="627" t="str">
        <f t="shared" si="1445"/>
        <v/>
      </c>
      <c r="CC391" s="695" t="str">
        <f t="shared" si="1446"/>
        <v/>
      </c>
      <c r="CD391" s="1353" t="str">
        <f t="shared" ref="CD391:CD418" si="148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9"/>
        <v/>
      </c>
      <c r="CG391" s="1355" t="str">
        <f t="shared" si="1489"/>
        <v/>
      </c>
      <c r="CH391" s="1355" t="str">
        <f t="shared" si="1489"/>
        <v/>
      </c>
      <c r="CI391" s="1355" t="str">
        <f t="shared" si="1489"/>
        <v/>
      </c>
      <c r="CJ391" s="1355" t="str">
        <f t="shared" si="1489"/>
        <v/>
      </c>
      <c r="CK391" s="1356" t="str">
        <f t="shared" si="1489"/>
        <v/>
      </c>
      <c r="CL391" s="1356">
        <f t="shared" si="1489"/>
        <v>0</v>
      </c>
      <c r="CM391" s="1356">
        <f t="shared" si="1489"/>
        <v>2.0874103065883887E-2</v>
      </c>
      <c r="CN391" s="1355" t="str">
        <f t="shared" si="1489"/>
        <v/>
      </c>
      <c r="CO391" s="1355" t="str">
        <f t="shared" si="1489"/>
        <v/>
      </c>
      <c r="CP391" s="1355" t="str">
        <f t="shared" si="1489"/>
        <v/>
      </c>
      <c r="CQ391" s="1355" t="str">
        <f t="shared" si="1489"/>
        <v/>
      </c>
      <c r="CR391" s="1355" t="str">
        <f t="shared" si="1489"/>
        <v/>
      </c>
      <c r="CS391" s="1354" t="str">
        <f t="shared" si="1489"/>
        <v/>
      </c>
      <c r="CT391" s="1357" t="str">
        <f t="shared" si="1489"/>
        <v/>
      </c>
      <c r="CU391" s="541" t="str">
        <f t="shared" si="1449"/>
        <v/>
      </c>
      <c r="CV391" s="542" t="str">
        <f t="shared" si="1450"/>
        <v/>
      </c>
      <c r="CW391" s="543" t="str">
        <f t="shared" si="1451"/>
        <v/>
      </c>
      <c r="CX391" s="543" t="str">
        <f t="shared" si="1452"/>
        <v/>
      </c>
      <c r="CY391" s="543" t="str">
        <f t="shared" si="1453"/>
        <v/>
      </c>
      <c r="CZ391" s="543" t="str">
        <f t="shared" si="1454"/>
        <v/>
      </c>
      <c r="DA391" s="543" t="str">
        <f t="shared" si="1455"/>
        <v/>
      </c>
      <c r="DB391" s="544" t="str">
        <f t="shared" si="1456"/>
        <v/>
      </c>
      <c r="DC391" s="544" t="str">
        <f t="shared" si="1457"/>
        <v/>
      </c>
      <c r="DD391" s="544" t="str">
        <f t="shared" si="1458"/>
        <v/>
      </c>
      <c r="DE391" s="543" t="str">
        <f t="shared" si="1459"/>
        <v/>
      </c>
      <c r="DF391" s="543" t="str">
        <f t="shared" si="1460"/>
        <v/>
      </c>
      <c r="DG391" s="543" t="str">
        <f t="shared" si="1461"/>
        <v/>
      </c>
      <c r="DH391" s="543" t="str">
        <f t="shared" si="1462"/>
        <v/>
      </c>
      <c r="DI391" s="543" t="str">
        <f t="shared" si="1463"/>
        <v/>
      </c>
      <c r="DJ391" s="542" t="str">
        <f t="shared" si="1464"/>
        <v/>
      </c>
      <c r="DK391" s="541" t="str">
        <f t="shared" si="1465"/>
        <v/>
      </c>
      <c r="DL391" s="658">
        <f t="shared" si="1466"/>
        <v>2</v>
      </c>
      <c r="DM391" s="106">
        <f t="shared" si="1467"/>
        <v>0</v>
      </c>
      <c r="DN391" s="106">
        <f t="shared" si="1468"/>
        <v>0</v>
      </c>
      <c r="DO391" s="106">
        <f t="shared" si="1469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43"/>
        <v/>
      </c>
      <c r="CA392" s="602" t="str">
        <f t="shared" si="1444"/>
        <v/>
      </c>
      <c r="CB392" s="602" t="str">
        <f t="shared" si="1445"/>
        <v/>
      </c>
      <c r="CC392" s="692" t="str">
        <f t="shared" si="1446"/>
        <v/>
      </c>
      <c r="CD392" s="1348" t="str">
        <f t="shared" si="1488"/>
        <v/>
      </c>
      <c r="CE392" s="1349" t="str">
        <f t="shared" ref="CE392:CS392" si="149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90"/>
        <v/>
      </c>
      <c r="CG392" s="1350" t="str">
        <f t="shared" si="1490"/>
        <v/>
      </c>
      <c r="CH392" s="1350" t="str">
        <f t="shared" si="1490"/>
        <v/>
      </c>
      <c r="CI392" s="1350" t="str">
        <f t="shared" si="1490"/>
        <v/>
      </c>
      <c r="CJ392" s="1350" t="str">
        <f t="shared" si="1490"/>
        <v/>
      </c>
      <c r="CK392" s="1351" t="str">
        <f t="shared" si="1490"/>
        <v/>
      </c>
      <c r="CL392" s="1351" t="str">
        <f t="shared" si="1490"/>
        <v/>
      </c>
      <c r="CM392" s="1351" t="str">
        <f t="shared" si="1490"/>
        <v/>
      </c>
      <c r="CN392" s="1350" t="str">
        <f t="shared" si="1490"/>
        <v/>
      </c>
      <c r="CO392" s="1350" t="str">
        <f t="shared" si="1490"/>
        <v/>
      </c>
      <c r="CP392" s="1350" t="str">
        <f t="shared" si="1490"/>
        <v/>
      </c>
      <c r="CQ392" s="1350" t="str">
        <f t="shared" si="1490"/>
        <v/>
      </c>
      <c r="CR392" s="1350" t="str">
        <f t="shared" si="1490"/>
        <v/>
      </c>
      <c r="CS392" s="1349" t="str">
        <f t="shared" si="1490"/>
        <v/>
      </c>
      <c r="CT392" s="1352" t="str">
        <f t="shared" ref="CE392:CT408" si="149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9"/>
        <v/>
      </c>
      <c r="CV392" s="554" t="str">
        <f t="shared" si="1450"/>
        <v/>
      </c>
      <c r="CW392" s="555" t="str">
        <f t="shared" si="1451"/>
        <v/>
      </c>
      <c r="CX392" s="555" t="str">
        <f t="shared" si="1452"/>
        <v/>
      </c>
      <c r="CY392" s="555" t="str">
        <f t="shared" si="1453"/>
        <v/>
      </c>
      <c r="CZ392" s="555" t="str">
        <f t="shared" si="1454"/>
        <v/>
      </c>
      <c r="DA392" s="555" t="str">
        <f t="shared" si="1455"/>
        <v/>
      </c>
      <c r="DB392" s="556" t="str">
        <f t="shared" si="1456"/>
        <v/>
      </c>
      <c r="DC392" s="556" t="str">
        <f t="shared" si="1457"/>
        <v/>
      </c>
      <c r="DD392" s="556" t="str">
        <f t="shared" si="1458"/>
        <v/>
      </c>
      <c r="DE392" s="555" t="str">
        <f t="shared" si="1459"/>
        <v/>
      </c>
      <c r="DF392" s="555" t="str">
        <f t="shared" si="1460"/>
        <v/>
      </c>
      <c r="DG392" s="555" t="str">
        <f t="shared" si="1461"/>
        <v/>
      </c>
      <c r="DH392" s="555" t="str">
        <f t="shared" si="1462"/>
        <v/>
      </c>
      <c r="DI392" s="555" t="str">
        <f t="shared" si="1463"/>
        <v/>
      </c>
      <c r="DJ392" s="554" t="str">
        <f t="shared" si="1464"/>
        <v/>
      </c>
      <c r="DK392" s="553" t="str">
        <f t="shared" si="1465"/>
        <v/>
      </c>
      <c r="DL392" s="658">
        <f t="shared" si="1466"/>
        <v>0</v>
      </c>
      <c r="DM392" s="106">
        <f t="shared" si="1467"/>
        <v>0</v>
      </c>
      <c r="DN392" s="106">
        <f t="shared" si="1468"/>
        <v>0</v>
      </c>
      <c r="DO392" s="106">
        <f t="shared" si="1469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43"/>
        <v/>
      </c>
      <c r="CA393" s="602" t="str">
        <f t="shared" si="1444"/>
        <v/>
      </c>
      <c r="CB393" s="602" t="str">
        <f t="shared" si="1445"/>
        <v/>
      </c>
      <c r="CC393" s="692" t="str">
        <f t="shared" si="1446"/>
        <v/>
      </c>
      <c r="CD393" s="1348" t="str">
        <f t="shared" si="1488"/>
        <v/>
      </c>
      <c r="CE393" s="1349" t="str">
        <f t="shared" si="1491"/>
        <v/>
      </c>
      <c r="CF393" s="1350" t="str">
        <f t="shared" si="1491"/>
        <v/>
      </c>
      <c r="CG393" s="1350" t="str">
        <f t="shared" si="1491"/>
        <v/>
      </c>
      <c r="CH393" s="1350" t="str">
        <f t="shared" si="1491"/>
        <v/>
      </c>
      <c r="CI393" s="1350" t="str">
        <f t="shared" si="1491"/>
        <v/>
      </c>
      <c r="CJ393" s="1350" t="str">
        <f t="shared" si="1491"/>
        <v/>
      </c>
      <c r="CK393" s="1351" t="str">
        <f t="shared" si="1491"/>
        <v/>
      </c>
      <c r="CL393" s="1351" t="str">
        <f t="shared" si="1491"/>
        <v/>
      </c>
      <c r="CM393" s="1351" t="str">
        <f t="shared" si="1491"/>
        <v/>
      </c>
      <c r="CN393" s="1350" t="str">
        <f t="shared" si="1491"/>
        <v/>
      </c>
      <c r="CO393" s="1350" t="str">
        <f t="shared" si="1491"/>
        <v/>
      </c>
      <c r="CP393" s="1350" t="str">
        <f t="shared" si="1491"/>
        <v/>
      </c>
      <c r="CQ393" s="1350" t="str">
        <f t="shared" si="1491"/>
        <v/>
      </c>
      <c r="CR393" s="1350" t="str">
        <f t="shared" si="1491"/>
        <v/>
      </c>
      <c r="CS393" s="1349" t="str">
        <f t="shared" si="1491"/>
        <v/>
      </c>
      <c r="CT393" s="1352" t="str">
        <f t="shared" si="1491"/>
        <v/>
      </c>
      <c r="CU393" s="553" t="str">
        <f t="shared" si="1449"/>
        <v/>
      </c>
      <c r="CV393" s="554" t="str">
        <f t="shared" si="1450"/>
        <v/>
      </c>
      <c r="CW393" s="555" t="str">
        <f t="shared" si="1451"/>
        <v/>
      </c>
      <c r="CX393" s="555" t="str">
        <f t="shared" si="1452"/>
        <v/>
      </c>
      <c r="CY393" s="555" t="str">
        <f t="shared" si="1453"/>
        <v/>
      </c>
      <c r="CZ393" s="555" t="str">
        <f t="shared" si="1454"/>
        <v/>
      </c>
      <c r="DA393" s="555" t="str">
        <f t="shared" si="1455"/>
        <v/>
      </c>
      <c r="DB393" s="556" t="str">
        <f t="shared" si="1456"/>
        <v/>
      </c>
      <c r="DC393" s="556" t="str">
        <f t="shared" si="1457"/>
        <v/>
      </c>
      <c r="DD393" s="556" t="str">
        <f t="shared" si="1458"/>
        <v/>
      </c>
      <c r="DE393" s="555" t="str">
        <f t="shared" si="1459"/>
        <v/>
      </c>
      <c r="DF393" s="555" t="str">
        <f t="shared" si="1460"/>
        <v/>
      </c>
      <c r="DG393" s="555" t="str">
        <f t="shared" si="1461"/>
        <v/>
      </c>
      <c r="DH393" s="555" t="str">
        <f t="shared" si="1462"/>
        <v/>
      </c>
      <c r="DI393" s="555" t="str">
        <f t="shared" si="1463"/>
        <v/>
      </c>
      <c r="DJ393" s="554" t="str">
        <f t="shared" si="1464"/>
        <v/>
      </c>
      <c r="DK393" s="553" t="str">
        <f t="shared" si="1465"/>
        <v/>
      </c>
      <c r="DL393" s="658">
        <f t="shared" si="1466"/>
        <v>0</v>
      </c>
      <c r="DM393" s="106">
        <f t="shared" si="1467"/>
        <v>0</v>
      </c>
      <c r="DN393" s="106">
        <f t="shared" si="1468"/>
        <v>0</v>
      </c>
      <c r="DO393" s="106">
        <f t="shared" si="1469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92">IF(B392="","",B392*B393)</f>
        <v/>
      </c>
      <c r="C394" s="634" t="str">
        <f t="shared" si="1492"/>
        <v/>
      </c>
      <c r="D394" s="634" t="str">
        <f t="shared" si="1492"/>
        <v/>
      </c>
      <c r="E394" s="634" t="str">
        <f t="shared" si="1492"/>
        <v/>
      </c>
      <c r="F394" s="634" t="str">
        <f t="shared" si="1492"/>
        <v/>
      </c>
      <c r="G394" s="634" t="str">
        <f t="shared" si="1492"/>
        <v/>
      </c>
      <c r="H394" s="634" t="str">
        <f t="shared" si="1492"/>
        <v/>
      </c>
      <c r="I394" s="634" t="str">
        <f t="shared" si="1492"/>
        <v/>
      </c>
      <c r="J394" s="634" t="str">
        <f t="shared" si="1492"/>
        <v/>
      </c>
      <c r="K394" s="634" t="str">
        <f t="shared" ref="K394:R394" si="1493">IF(K392="","",K392*K393)</f>
        <v/>
      </c>
      <c r="L394" s="634" t="str">
        <f t="shared" si="1493"/>
        <v/>
      </c>
      <c r="M394" s="634" t="str">
        <f t="shared" si="1493"/>
        <v/>
      </c>
      <c r="N394" s="634" t="str">
        <f t="shared" si="1493"/>
        <v/>
      </c>
      <c r="O394" s="634" t="str">
        <f t="shared" si="1493"/>
        <v/>
      </c>
      <c r="P394" s="634" t="str">
        <f t="shared" si="1493"/>
        <v/>
      </c>
      <c r="Q394" s="634" t="str">
        <f t="shared" si="1493"/>
        <v/>
      </c>
      <c r="R394" s="634" t="str">
        <f t="shared" si="1493"/>
        <v/>
      </c>
      <c r="S394" s="667"/>
      <c r="T394" s="634" t="str">
        <f t="shared" ref="T394:AC394" si="1494">IF(T392="","",T392*T393)</f>
        <v/>
      </c>
      <c r="U394" s="634" t="str">
        <f t="shared" si="1494"/>
        <v/>
      </c>
      <c r="V394" s="634" t="str">
        <f t="shared" si="1494"/>
        <v/>
      </c>
      <c r="W394" s="634" t="str">
        <f t="shared" si="1494"/>
        <v/>
      </c>
      <c r="X394" s="634" t="str">
        <f t="shared" si="1494"/>
        <v/>
      </c>
      <c r="Y394" s="634" t="str">
        <f t="shared" si="1494"/>
        <v/>
      </c>
      <c r="Z394" s="634" t="str">
        <f t="shared" si="1494"/>
        <v/>
      </c>
      <c r="AA394" s="634" t="str">
        <f t="shared" si="1494"/>
        <v/>
      </c>
      <c r="AB394" s="634" t="str">
        <f t="shared" si="1494"/>
        <v/>
      </c>
      <c r="AC394" s="634" t="str">
        <f t="shared" si="1494"/>
        <v/>
      </c>
      <c r="AD394" s="634" t="str">
        <f t="shared" ref="AD394:AJ394" si="1495">IF(AD392="","",AD392*AD393)</f>
        <v/>
      </c>
      <c r="AE394" s="634" t="str">
        <f t="shared" si="1495"/>
        <v/>
      </c>
      <c r="AF394" s="634" t="str">
        <f t="shared" si="1495"/>
        <v/>
      </c>
      <c r="AG394" s="634" t="str">
        <f t="shared" si="1495"/>
        <v/>
      </c>
      <c r="AH394" s="634" t="str">
        <f t="shared" si="1495"/>
        <v/>
      </c>
      <c r="AI394" s="634" t="str">
        <f t="shared" si="1495"/>
        <v/>
      </c>
      <c r="AJ394" s="634" t="str">
        <f t="shared" si="1495"/>
        <v/>
      </c>
      <c r="AK394" s="667"/>
      <c r="AL394" s="634" t="str">
        <f t="shared" ref="AL394:AT394" si="1496">IF(AL392="","",AL392*AL393)</f>
        <v/>
      </c>
      <c r="AM394" s="634" t="str">
        <f t="shared" si="1496"/>
        <v/>
      </c>
      <c r="AN394" s="634" t="str">
        <f t="shared" si="1496"/>
        <v/>
      </c>
      <c r="AO394" s="634" t="str">
        <f t="shared" si="1496"/>
        <v/>
      </c>
      <c r="AP394" s="634" t="str">
        <f t="shared" si="1496"/>
        <v/>
      </c>
      <c r="AQ394" s="634" t="str">
        <f t="shared" si="1496"/>
        <v/>
      </c>
      <c r="AR394" s="634" t="str">
        <f t="shared" si="1496"/>
        <v/>
      </c>
      <c r="AS394" s="634" t="str">
        <f t="shared" si="1496"/>
        <v/>
      </c>
      <c r="AT394" s="634" t="str">
        <f t="shared" si="1496"/>
        <v/>
      </c>
      <c r="AU394" s="634" t="str">
        <f t="shared" ref="AU394:BB394" si="1497">IF(AU392="","",AU392*AU393)</f>
        <v/>
      </c>
      <c r="AV394" s="634" t="str">
        <f t="shared" si="1497"/>
        <v/>
      </c>
      <c r="AW394" s="634" t="str">
        <f t="shared" si="1497"/>
        <v/>
      </c>
      <c r="AX394" s="634" t="str">
        <f t="shared" si="1497"/>
        <v/>
      </c>
      <c r="AY394" s="634" t="str">
        <f t="shared" si="1497"/>
        <v/>
      </c>
      <c r="AZ394" s="634" t="str">
        <f t="shared" si="1497"/>
        <v/>
      </c>
      <c r="BA394" s="634" t="str">
        <f t="shared" si="1497"/>
        <v/>
      </c>
      <c r="BB394" s="634" t="str">
        <f t="shared" si="1497"/>
        <v/>
      </c>
      <c r="BC394" s="667"/>
      <c r="BD394" s="634" t="str">
        <f t="shared" ref="BD394:BL394" si="1498">IF(BD392="","",BD392*BD393)</f>
        <v/>
      </c>
      <c r="BE394" s="634" t="str">
        <f t="shared" si="1498"/>
        <v/>
      </c>
      <c r="BF394" s="634" t="str">
        <f t="shared" si="1498"/>
        <v/>
      </c>
      <c r="BG394" s="634" t="str">
        <f t="shared" si="1498"/>
        <v/>
      </c>
      <c r="BH394" s="634" t="str">
        <f t="shared" si="1498"/>
        <v/>
      </c>
      <c r="BI394" s="634" t="str">
        <f t="shared" si="1498"/>
        <v/>
      </c>
      <c r="BJ394" s="634" t="str">
        <f t="shared" si="1498"/>
        <v/>
      </c>
      <c r="BK394" s="634" t="str">
        <f t="shared" si="1498"/>
        <v/>
      </c>
      <c r="BL394" s="634" t="str">
        <f t="shared" si="1498"/>
        <v/>
      </c>
      <c r="BM394" s="634" t="str">
        <f t="shared" ref="BM394:BT394" si="1499">IF(BM392="","",BM392*BM393)</f>
        <v/>
      </c>
      <c r="BN394" s="634" t="str">
        <f t="shared" si="1499"/>
        <v/>
      </c>
      <c r="BO394" s="634" t="str">
        <f t="shared" si="1499"/>
        <v/>
      </c>
      <c r="BP394" s="634" t="str">
        <f t="shared" si="1499"/>
        <v/>
      </c>
      <c r="BQ394" s="634" t="str">
        <f t="shared" si="1499"/>
        <v/>
      </c>
      <c r="BR394" s="634" t="str">
        <f t="shared" si="1499"/>
        <v/>
      </c>
      <c r="BS394" s="634" t="str">
        <f t="shared" si="1499"/>
        <v/>
      </c>
      <c r="BT394" s="634" t="str">
        <f t="shared" si="1499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43"/>
        <v/>
      </c>
      <c r="CA394" s="602" t="str">
        <f t="shared" si="1444"/>
        <v/>
      </c>
      <c r="CB394" s="602" t="str">
        <f t="shared" si="1445"/>
        <v/>
      </c>
      <c r="CC394" s="692" t="str">
        <f t="shared" si="1446"/>
        <v/>
      </c>
      <c r="CD394" s="1348" t="str">
        <f t="shared" si="1488"/>
        <v/>
      </c>
      <c r="CE394" s="1349" t="str">
        <f t="shared" si="1491"/>
        <v/>
      </c>
      <c r="CF394" s="1350" t="str">
        <f t="shared" si="1491"/>
        <v/>
      </c>
      <c r="CG394" s="1350" t="str">
        <f t="shared" si="1491"/>
        <v/>
      </c>
      <c r="CH394" s="1350" t="str">
        <f t="shared" si="1491"/>
        <v/>
      </c>
      <c r="CI394" s="1350" t="str">
        <f t="shared" si="1491"/>
        <v/>
      </c>
      <c r="CJ394" s="1350" t="str">
        <f t="shared" si="1491"/>
        <v/>
      </c>
      <c r="CK394" s="1351" t="str">
        <f t="shared" si="1491"/>
        <v/>
      </c>
      <c r="CL394" s="1351" t="str">
        <f t="shared" si="1491"/>
        <v/>
      </c>
      <c r="CM394" s="1351" t="str">
        <f t="shared" si="1491"/>
        <v/>
      </c>
      <c r="CN394" s="1350" t="str">
        <f t="shared" si="1491"/>
        <v/>
      </c>
      <c r="CO394" s="1350" t="str">
        <f t="shared" si="1491"/>
        <v/>
      </c>
      <c r="CP394" s="1350" t="str">
        <f t="shared" si="1491"/>
        <v/>
      </c>
      <c r="CQ394" s="1350" t="str">
        <f t="shared" si="1491"/>
        <v/>
      </c>
      <c r="CR394" s="1350" t="str">
        <f t="shared" si="1491"/>
        <v/>
      </c>
      <c r="CS394" s="1349" t="str">
        <f t="shared" si="1491"/>
        <v/>
      </c>
      <c r="CT394" s="1352" t="str">
        <f t="shared" si="1491"/>
        <v/>
      </c>
      <c r="CU394" s="553" t="str">
        <f t="shared" si="1449"/>
        <v/>
      </c>
      <c r="CV394" s="554" t="str">
        <f t="shared" si="1450"/>
        <v/>
      </c>
      <c r="CW394" s="555" t="str">
        <f t="shared" si="1451"/>
        <v/>
      </c>
      <c r="CX394" s="555" t="str">
        <f t="shared" si="1452"/>
        <v/>
      </c>
      <c r="CY394" s="555" t="str">
        <f t="shared" si="1453"/>
        <v/>
      </c>
      <c r="CZ394" s="555" t="str">
        <f t="shared" si="1454"/>
        <v/>
      </c>
      <c r="DA394" s="555" t="str">
        <f t="shared" si="1455"/>
        <v/>
      </c>
      <c r="DB394" s="556" t="str">
        <f t="shared" si="1456"/>
        <v/>
      </c>
      <c r="DC394" s="556" t="str">
        <f t="shared" si="1457"/>
        <v/>
      </c>
      <c r="DD394" s="556" t="str">
        <f t="shared" si="1458"/>
        <v/>
      </c>
      <c r="DE394" s="555" t="str">
        <f t="shared" si="1459"/>
        <v/>
      </c>
      <c r="DF394" s="555" t="str">
        <f t="shared" si="1460"/>
        <v/>
      </c>
      <c r="DG394" s="555" t="str">
        <f t="shared" si="1461"/>
        <v/>
      </c>
      <c r="DH394" s="555" t="str">
        <f t="shared" si="1462"/>
        <v/>
      </c>
      <c r="DI394" s="555" t="str">
        <f t="shared" si="1463"/>
        <v/>
      </c>
      <c r="DJ394" s="554" t="str">
        <f t="shared" si="1464"/>
        <v/>
      </c>
      <c r="DK394" s="553" t="str">
        <f t="shared" si="1465"/>
        <v/>
      </c>
      <c r="DL394" s="658">
        <f t="shared" si="1466"/>
        <v>0</v>
      </c>
      <c r="DM394" s="106">
        <f t="shared" si="1467"/>
        <v>0</v>
      </c>
      <c r="DN394" s="106">
        <f t="shared" si="1468"/>
        <v>0</v>
      </c>
      <c r="DO394" s="106">
        <f t="shared" si="1469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43"/>
        <v/>
      </c>
      <c r="CA395" s="602" t="str">
        <f t="shared" si="1444"/>
        <v/>
      </c>
      <c r="CB395" s="602" t="str">
        <f t="shared" si="1445"/>
        <v/>
      </c>
      <c r="CC395" s="692" t="str">
        <f t="shared" si="1446"/>
        <v/>
      </c>
      <c r="CD395" s="1348" t="str">
        <f t="shared" si="1488"/>
        <v/>
      </c>
      <c r="CE395" s="1349" t="str">
        <f t="shared" si="1491"/>
        <v/>
      </c>
      <c r="CF395" s="1350" t="str">
        <f t="shared" si="1491"/>
        <v/>
      </c>
      <c r="CG395" s="1350" t="str">
        <f t="shared" si="1491"/>
        <v/>
      </c>
      <c r="CH395" s="1350" t="str">
        <f t="shared" si="1491"/>
        <v/>
      </c>
      <c r="CI395" s="1350" t="str">
        <f t="shared" si="1491"/>
        <v/>
      </c>
      <c r="CJ395" s="1350" t="str">
        <f t="shared" si="1491"/>
        <v/>
      </c>
      <c r="CK395" s="1351" t="str">
        <f t="shared" si="1491"/>
        <v/>
      </c>
      <c r="CL395" s="1351" t="str">
        <f t="shared" si="1491"/>
        <v/>
      </c>
      <c r="CM395" s="1351" t="str">
        <f t="shared" si="1491"/>
        <v/>
      </c>
      <c r="CN395" s="1350" t="str">
        <f t="shared" si="1491"/>
        <v/>
      </c>
      <c r="CO395" s="1350" t="str">
        <f t="shared" si="1491"/>
        <v/>
      </c>
      <c r="CP395" s="1350" t="str">
        <f t="shared" si="1491"/>
        <v/>
      </c>
      <c r="CQ395" s="1350" t="str">
        <f t="shared" si="1491"/>
        <v/>
      </c>
      <c r="CR395" s="1350" t="str">
        <f t="shared" si="1491"/>
        <v/>
      </c>
      <c r="CS395" s="1349" t="str">
        <f t="shared" si="1491"/>
        <v/>
      </c>
      <c r="CT395" s="1352" t="str">
        <f t="shared" si="1491"/>
        <v/>
      </c>
      <c r="CU395" s="553" t="str">
        <f t="shared" si="1449"/>
        <v/>
      </c>
      <c r="CV395" s="554" t="str">
        <f t="shared" si="1450"/>
        <v/>
      </c>
      <c r="CW395" s="555" t="str">
        <f t="shared" si="1451"/>
        <v/>
      </c>
      <c r="CX395" s="555" t="str">
        <f t="shared" si="1452"/>
        <v/>
      </c>
      <c r="CY395" s="555" t="str">
        <f t="shared" si="1453"/>
        <v/>
      </c>
      <c r="CZ395" s="555" t="str">
        <f t="shared" si="1454"/>
        <v/>
      </c>
      <c r="DA395" s="555" t="str">
        <f t="shared" si="1455"/>
        <v/>
      </c>
      <c r="DB395" s="556" t="str">
        <f t="shared" si="1456"/>
        <v/>
      </c>
      <c r="DC395" s="556" t="str">
        <f t="shared" si="1457"/>
        <v/>
      </c>
      <c r="DD395" s="556" t="str">
        <f t="shared" si="1458"/>
        <v/>
      </c>
      <c r="DE395" s="555" t="str">
        <f t="shared" si="1459"/>
        <v/>
      </c>
      <c r="DF395" s="555" t="str">
        <f t="shared" si="1460"/>
        <v/>
      </c>
      <c r="DG395" s="555" t="str">
        <f t="shared" si="1461"/>
        <v/>
      </c>
      <c r="DH395" s="555" t="str">
        <f t="shared" si="1462"/>
        <v/>
      </c>
      <c r="DI395" s="555" t="str">
        <f t="shared" si="1463"/>
        <v/>
      </c>
      <c r="DJ395" s="554" t="str">
        <f t="shared" si="1464"/>
        <v/>
      </c>
      <c r="DK395" s="553" t="str">
        <f t="shared" si="1465"/>
        <v/>
      </c>
      <c r="DL395" s="658">
        <f t="shared" si="1466"/>
        <v>0</v>
      </c>
      <c r="DM395" s="106">
        <f t="shared" si="1467"/>
        <v>0</v>
      </c>
      <c r="DN395" s="106">
        <f t="shared" si="1468"/>
        <v>0</v>
      </c>
      <c r="DO395" s="106">
        <f t="shared" si="1469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43"/>
        <v/>
      </c>
      <c r="CA396" s="602" t="str">
        <f t="shared" si="1444"/>
        <v/>
      </c>
      <c r="CB396" s="602" t="str">
        <f t="shared" si="1445"/>
        <v/>
      </c>
      <c r="CC396" s="692" t="str">
        <f t="shared" si="1446"/>
        <v/>
      </c>
      <c r="CD396" s="1348" t="str">
        <f t="shared" si="1488"/>
        <v/>
      </c>
      <c r="CE396" s="1349" t="str">
        <f t="shared" si="1491"/>
        <v/>
      </c>
      <c r="CF396" s="1350" t="str">
        <f t="shared" si="1491"/>
        <v/>
      </c>
      <c r="CG396" s="1350" t="str">
        <f t="shared" si="1491"/>
        <v/>
      </c>
      <c r="CH396" s="1350" t="str">
        <f t="shared" si="1491"/>
        <v/>
      </c>
      <c r="CI396" s="1350" t="str">
        <f t="shared" si="1491"/>
        <v/>
      </c>
      <c r="CJ396" s="1350" t="str">
        <f t="shared" si="1491"/>
        <v/>
      </c>
      <c r="CK396" s="1351" t="str">
        <f t="shared" si="1491"/>
        <v/>
      </c>
      <c r="CL396" s="1351" t="str">
        <f t="shared" si="1491"/>
        <v/>
      </c>
      <c r="CM396" s="1351" t="str">
        <f t="shared" si="1491"/>
        <v/>
      </c>
      <c r="CN396" s="1350" t="str">
        <f t="shared" si="1491"/>
        <v/>
      </c>
      <c r="CO396" s="1350" t="str">
        <f t="shared" si="1491"/>
        <v/>
      </c>
      <c r="CP396" s="1350" t="str">
        <f t="shared" si="1491"/>
        <v/>
      </c>
      <c r="CQ396" s="1350" t="str">
        <f t="shared" si="1491"/>
        <v/>
      </c>
      <c r="CR396" s="1350" t="str">
        <f t="shared" si="1491"/>
        <v/>
      </c>
      <c r="CS396" s="1349" t="str">
        <f t="shared" si="1491"/>
        <v/>
      </c>
      <c r="CT396" s="1352" t="str">
        <f t="shared" si="1491"/>
        <v/>
      </c>
      <c r="CU396" s="553" t="str">
        <f t="shared" si="1449"/>
        <v/>
      </c>
      <c r="CV396" s="554" t="str">
        <f t="shared" si="1450"/>
        <v/>
      </c>
      <c r="CW396" s="555" t="str">
        <f t="shared" si="1451"/>
        <v/>
      </c>
      <c r="CX396" s="555" t="str">
        <f t="shared" si="1452"/>
        <v/>
      </c>
      <c r="CY396" s="555" t="str">
        <f t="shared" si="1453"/>
        <v/>
      </c>
      <c r="CZ396" s="555" t="str">
        <f t="shared" si="1454"/>
        <v/>
      </c>
      <c r="DA396" s="555" t="str">
        <f t="shared" si="1455"/>
        <v/>
      </c>
      <c r="DB396" s="556" t="str">
        <f t="shared" si="1456"/>
        <v/>
      </c>
      <c r="DC396" s="556" t="str">
        <f t="shared" si="1457"/>
        <v/>
      </c>
      <c r="DD396" s="556" t="str">
        <f t="shared" si="1458"/>
        <v/>
      </c>
      <c r="DE396" s="555" t="str">
        <f t="shared" si="1459"/>
        <v/>
      </c>
      <c r="DF396" s="555" t="str">
        <f t="shared" si="1460"/>
        <v/>
      </c>
      <c r="DG396" s="555" t="str">
        <f t="shared" si="1461"/>
        <v/>
      </c>
      <c r="DH396" s="555" t="str">
        <f t="shared" si="1462"/>
        <v/>
      </c>
      <c r="DI396" s="555" t="str">
        <f t="shared" si="1463"/>
        <v/>
      </c>
      <c r="DJ396" s="554" t="str">
        <f t="shared" si="1464"/>
        <v/>
      </c>
      <c r="DK396" s="553" t="str">
        <f t="shared" si="1465"/>
        <v/>
      </c>
      <c r="DL396" s="658">
        <f t="shared" si="1466"/>
        <v>0</v>
      </c>
      <c r="DM396" s="106">
        <f t="shared" si="1467"/>
        <v>0</v>
      </c>
      <c r="DN396" s="106">
        <f t="shared" si="1468"/>
        <v>0</v>
      </c>
      <c r="DO396" s="106">
        <f t="shared" si="1469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500">IF(B395="","",B395*B396)</f>
        <v/>
      </c>
      <c r="C397" s="634" t="str">
        <f t="shared" si="1500"/>
        <v/>
      </c>
      <c r="D397" s="634" t="str">
        <f t="shared" si="1500"/>
        <v/>
      </c>
      <c r="E397" s="634" t="str">
        <f t="shared" si="1500"/>
        <v/>
      </c>
      <c r="F397" s="634" t="str">
        <f t="shared" si="1500"/>
        <v/>
      </c>
      <c r="G397" s="634" t="str">
        <f t="shared" si="1500"/>
        <v/>
      </c>
      <c r="H397" s="634" t="str">
        <f t="shared" si="1500"/>
        <v/>
      </c>
      <c r="I397" s="634" t="str">
        <f t="shared" si="1500"/>
        <v/>
      </c>
      <c r="J397" s="634" t="str">
        <f t="shared" si="1500"/>
        <v/>
      </c>
      <c r="K397" s="634" t="str">
        <f t="shared" ref="K397:R397" si="1501">IF(K395="","",K395*K396)</f>
        <v/>
      </c>
      <c r="L397" s="634" t="str">
        <f t="shared" si="1501"/>
        <v/>
      </c>
      <c r="M397" s="634" t="str">
        <f t="shared" si="1501"/>
        <v/>
      </c>
      <c r="N397" s="634" t="str">
        <f t="shared" si="1501"/>
        <v/>
      </c>
      <c r="O397" s="634" t="str">
        <f t="shared" si="1501"/>
        <v/>
      </c>
      <c r="P397" s="634" t="str">
        <f t="shared" si="1501"/>
        <v/>
      </c>
      <c r="Q397" s="634" t="str">
        <f t="shared" si="1501"/>
        <v/>
      </c>
      <c r="R397" s="634" t="str">
        <f t="shared" si="1501"/>
        <v/>
      </c>
      <c r="S397" s="667"/>
      <c r="T397" s="634" t="str">
        <f t="shared" ref="T397:AC397" si="1502">IF(T395="","",T395*T396)</f>
        <v/>
      </c>
      <c r="U397" s="634" t="str">
        <f t="shared" si="1502"/>
        <v/>
      </c>
      <c r="V397" s="634" t="str">
        <f t="shared" si="1502"/>
        <v/>
      </c>
      <c r="W397" s="634" t="str">
        <f t="shared" si="1502"/>
        <v/>
      </c>
      <c r="X397" s="634" t="str">
        <f t="shared" si="1502"/>
        <v/>
      </c>
      <c r="Y397" s="634" t="str">
        <f t="shared" si="1502"/>
        <v/>
      </c>
      <c r="Z397" s="634" t="str">
        <f t="shared" si="1502"/>
        <v/>
      </c>
      <c r="AA397" s="634" t="str">
        <f t="shared" si="1502"/>
        <v/>
      </c>
      <c r="AB397" s="634" t="str">
        <f t="shared" si="1502"/>
        <v/>
      </c>
      <c r="AC397" s="634" t="str">
        <f t="shared" si="1502"/>
        <v/>
      </c>
      <c r="AD397" s="634" t="str">
        <f t="shared" ref="AD397:AJ397" si="1503">IF(AD395="","",AD395*AD396)</f>
        <v/>
      </c>
      <c r="AE397" s="634" t="str">
        <f t="shared" si="1503"/>
        <v/>
      </c>
      <c r="AF397" s="634" t="str">
        <f t="shared" si="1503"/>
        <v/>
      </c>
      <c r="AG397" s="634" t="str">
        <f t="shared" si="1503"/>
        <v/>
      </c>
      <c r="AH397" s="634" t="str">
        <f t="shared" si="1503"/>
        <v/>
      </c>
      <c r="AI397" s="634" t="str">
        <f t="shared" si="1503"/>
        <v/>
      </c>
      <c r="AJ397" s="634" t="str">
        <f t="shared" si="1503"/>
        <v/>
      </c>
      <c r="AK397" s="667"/>
      <c r="AL397" s="634" t="str">
        <f t="shared" ref="AL397:AT397" si="1504">IF(AL395="","",AL395*AL396)</f>
        <v/>
      </c>
      <c r="AM397" s="634" t="str">
        <f t="shared" si="1504"/>
        <v/>
      </c>
      <c r="AN397" s="634" t="str">
        <f t="shared" si="1504"/>
        <v/>
      </c>
      <c r="AO397" s="634" t="str">
        <f t="shared" si="1504"/>
        <v/>
      </c>
      <c r="AP397" s="634" t="str">
        <f t="shared" si="1504"/>
        <v/>
      </c>
      <c r="AQ397" s="634" t="str">
        <f t="shared" si="1504"/>
        <v/>
      </c>
      <c r="AR397" s="634" t="str">
        <f t="shared" si="1504"/>
        <v/>
      </c>
      <c r="AS397" s="634" t="str">
        <f t="shared" si="1504"/>
        <v/>
      </c>
      <c r="AT397" s="634" t="str">
        <f t="shared" si="1504"/>
        <v/>
      </c>
      <c r="AU397" s="634" t="str">
        <f t="shared" ref="AU397:BB397" si="1505">IF(AU395="","",AU395*AU396)</f>
        <v/>
      </c>
      <c r="AV397" s="634" t="str">
        <f t="shared" si="1505"/>
        <v/>
      </c>
      <c r="AW397" s="634" t="str">
        <f t="shared" si="1505"/>
        <v/>
      </c>
      <c r="AX397" s="634" t="str">
        <f t="shared" si="1505"/>
        <v/>
      </c>
      <c r="AY397" s="634" t="str">
        <f t="shared" si="1505"/>
        <v/>
      </c>
      <c r="AZ397" s="634" t="str">
        <f t="shared" si="1505"/>
        <v/>
      </c>
      <c r="BA397" s="634" t="str">
        <f t="shared" si="1505"/>
        <v/>
      </c>
      <c r="BB397" s="634" t="str">
        <f t="shared" si="1505"/>
        <v/>
      </c>
      <c r="BC397" s="667"/>
      <c r="BD397" s="634" t="str">
        <f t="shared" ref="BD397:BL397" si="1506">IF(BD395="","",BD395*BD396)</f>
        <v/>
      </c>
      <c r="BE397" s="634" t="str">
        <f t="shared" si="1506"/>
        <v/>
      </c>
      <c r="BF397" s="634" t="str">
        <f t="shared" si="1506"/>
        <v/>
      </c>
      <c r="BG397" s="634" t="str">
        <f t="shared" si="1506"/>
        <v/>
      </c>
      <c r="BH397" s="634" t="str">
        <f t="shared" si="1506"/>
        <v/>
      </c>
      <c r="BI397" s="634" t="str">
        <f t="shared" si="1506"/>
        <v/>
      </c>
      <c r="BJ397" s="634" t="str">
        <f t="shared" si="1506"/>
        <v/>
      </c>
      <c r="BK397" s="634" t="str">
        <f t="shared" si="1506"/>
        <v/>
      </c>
      <c r="BL397" s="634" t="str">
        <f t="shared" si="1506"/>
        <v/>
      </c>
      <c r="BM397" s="634" t="str">
        <f t="shared" ref="BM397:BT397" si="1507">IF(BM395="","",BM395*BM396)</f>
        <v/>
      </c>
      <c r="BN397" s="634" t="str">
        <f t="shared" si="1507"/>
        <v/>
      </c>
      <c r="BO397" s="634" t="str">
        <f t="shared" si="1507"/>
        <v/>
      </c>
      <c r="BP397" s="634" t="str">
        <f t="shared" si="1507"/>
        <v/>
      </c>
      <c r="BQ397" s="634" t="str">
        <f t="shared" si="1507"/>
        <v/>
      </c>
      <c r="BR397" s="634" t="str">
        <f t="shared" si="1507"/>
        <v/>
      </c>
      <c r="BS397" s="634" t="str">
        <f t="shared" si="1507"/>
        <v/>
      </c>
      <c r="BT397" s="634" t="str">
        <f t="shared" si="1507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43"/>
        <v/>
      </c>
      <c r="CA397" s="602" t="str">
        <f t="shared" si="1444"/>
        <v/>
      </c>
      <c r="CB397" s="602" t="str">
        <f t="shared" si="1445"/>
        <v/>
      </c>
      <c r="CC397" s="692" t="str">
        <f t="shared" si="1446"/>
        <v/>
      </c>
      <c r="CD397" s="1348" t="str">
        <f t="shared" si="1488"/>
        <v/>
      </c>
      <c r="CE397" s="1349" t="str">
        <f t="shared" si="1491"/>
        <v/>
      </c>
      <c r="CF397" s="1350" t="str">
        <f t="shared" si="1491"/>
        <v/>
      </c>
      <c r="CG397" s="1350" t="str">
        <f t="shared" si="1491"/>
        <v/>
      </c>
      <c r="CH397" s="1350" t="str">
        <f t="shared" si="1491"/>
        <v/>
      </c>
      <c r="CI397" s="1350" t="str">
        <f t="shared" si="1491"/>
        <v/>
      </c>
      <c r="CJ397" s="1350" t="str">
        <f t="shared" si="1491"/>
        <v/>
      </c>
      <c r="CK397" s="1351" t="str">
        <f t="shared" si="1491"/>
        <v/>
      </c>
      <c r="CL397" s="1351" t="str">
        <f t="shared" si="1491"/>
        <v/>
      </c>
      <c r="CM397" s="1351" t="str">
        <f t="shared" si="1491"/>
        <v/>
      </c>
      <c r="CN397" s="1350" t="str">
        <f t="shared" si="1491"/>
        <v/>
      </c>
      <c r="CO397" s="1350" t="str">
        <f t="shared" si="1491"/>
        <v/>
      </c>
      <c r="CP397" s="1350" t="str">
        <f t="shared" si="1491"/>
        <v/>
      </c>
      <c r="CQ397" s="1350" t="str">
        <f t="shared" si="1491"/>
        <v/>
      </c>
      <c r="CR397" s="1350" t="str">
        <f t="shared" si="1491"/>
        <v/>
      </c>
      <c r="CS397" s="1349" t="str">
        <f t="shared" si="1491"/>
        <v/>
      </c>
      <c r="CT397" s="1352" t="str">
        <f t="shared" si="1491"/>
        <v/>
      </c>
      <c r="CU397" s="553" t="str">
        <f t="shared" si="1449"/>
        <v/>
      </c>
      <c r="CV397" s="554" t="str">
        <f t="shared" si="1450"/>
        <v/>
      </c>
      <c r="CW397" s="555" t="str">
        <f t="shared" si="1451"/>
        <v/>
      </c>
      <c r="CX397" s="555" t="str">
        <f t="shared" si="1452"/>
        <v/>
      </c>
      <c r="CY397" s="555" t="str">
        <f t="shared" si="1453"/>
        <v/>
      </c>
      <c r="CZ397" s="555" t="str">
        <f t="shared" si="1454"/>
        <v/>
      </c>
      <c r="DA397" s="555" t="str">
        <f t="shared" si="1455"/>
        <v/>
      </c>
      <c r="DB397" s="556" t="str">
        <f t="shared" si="1456"/>
        <v/>
      </c>
      <c r="DC397" s="556" t="str">
        <f t="shared" si="1457"/>
        <v/>
      </c>
      <c r="DD397" s="556" t="str">
        <f t="shared" si="1458"/>
        <v/>
      </c>
      <c r="DE397" s="555" t="str">
        <f t="shared" si="1459"/>
        <v/>
      </c>
      <c r="DF397" s="555" t="str">
        <f t="shared" si="1460"/>
        <v/>
      </c>
      <c r="DG397" s="555" t="str">
        <f t="shared" si="1461"/>
        <v/>
      </c>
      <c r="DH397" s="555" t="str">
        <f t="shared" si="1462"/>
        <v/>
      </c>
      <c r="DI397" s="555" t="str">
        <f t="shared" si="1463"/>
        <v/>
      </c>
      <c r="DJ397" s="554" t="str">
        <f t="shared" si="1464"/>
        <v/>
      </c>
      <c r="DK397" s="553" t="str">
        <f t="shared" si="1465"/>
        <v/>
      </c>
      <c r="DL397" s="658">
        <f t="shared" si="1466"/>
        <v>0</v>
      </c>
      <c r="DM397" s="106">
        <f t="shared" si="1467"/>
        <v>0</v>
      </c>
      <c r="DN397" s="106">
        <f t="shared" si="1468"/>
        <v>0</v>
      </c>
      <c r="DO397" s="106">
        <f t="shared" si="1469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43"/>
        <v/>
      </c>
      <c r="CA398" s="602" t="str">
        <f t="shared" si="1444"/>
        <v/>
      </c>
      <c r="CB398" s="602" t="str">
        <f t="shared" si="1445"/>
        <v/>
      </c>
      <c r="CC398" s="692" t="str">
        <f t="shared" si="1446"/>
        <v/>
      </c>
      <c r="CD398" s="1348" t="str">
        <f t="shared" si="1488"/>
        <v/>
      </c>
      <c r="CE398" s="1349" t="str">
        <f t="shared" si="1491"/>
        <v/>
      </c>
      <c r="CF398" s="1350" t="str">
        <f t="shared" si="1491"/>
        <v/>
      </c>
      <c r="CG398" s="1350" t="str">
        <f t="shared" si="1491"/>
        <v/>
      </c>
      <c r="CH398" s="1350" t="str">
        <f t="shared" si="1491"/>
        <v/>
      </c>
      <c r="CI398" s="1350" t="str">
        <f t="shared" si="1491"/>
        <v/>
      </c>
      <c r="CJ398" s="1350" t="str">
        <f t="shared" si="1491"/>
        <v/>
      </c>
      <c r="CK398" s="1351" t="str">
        <f t="shared" si="1491"/>
        <v/>
      </c>
      <c r="CL398" s="1351" t="str">
        <f t="shared" si="1491"/>
        <v/>
      </c>
      <c r="CM398" s="1351" t="str">
        <f t="shared" si="1491"/>
        <v/>
      </c>
      <c r="CN398" s="1350" t="str">
        <f t="shared" si="1491"/>
        <v/>
      </c>
      <c r="CO398" s="1350" t="str">
        <f t="shared" si="1491"/>
        <v/>
      </c>
      <c r="CP398" s="1350" t="str">
        <f t="shared" si="1491"/>
        <v/>
      </c>
      <c r="CQ398" s="1350" t="str">
        <f t="shared" si="1491"/>
        <v/>
      </c>
      <c r="CR398" s="1350" t="str">
        <f t="shared" si="1491"/>
        <v/>
      </c>
      <c r="CS398" s="1349" t="str">
        <f t="shared" si="1491"/>
        <v/>
      </c>
      <c r="CT398" s="1352" t="str">
        <f t="shared" si="1491"/>
        <v/>
      </c>
      <c r="CU398" s="553" t="str">
        <f t="shared" si="1449"/>
        <v/>
      </c>
      <c r="CV398" s="554" t="str">
        <f t="shared" si="1450"/>
        <v/>
      </c>
      <c r="CW398" s="555" t="str">
        <f t="shared" si="1451"/>
        <v/>
      </c>
      <c r="CX398" s="555" t="str">
        <f t="shared" si="1452"/>
        <v/>
      </c>
      <c r="CY398" s="555" t="str">
        <f t="shared" si="1453"/>
        <v/>
      </c>
      <c r="CZ398" s="555" t="str">
        <f t="shared" si="1454"/>
        <v/>
      </c>
      <c r="DA398" s="555" t="str">
        <f t="shared" si="1455"/>
        <v/>
      </c>
      <c r="DB398" s="556" t="str">
        <f t="shared" si="1456"/>
        <v/>
      </c>
      <c r="DC398" s="556" t="str">
        <f t="shared" si="1457"/>
        <v/>
      </c>
      <c r="DD398" s="556" t="str">
        <f t="shared" si="1458"/>
        <v/>
      </c>
      <c r="DE398" s="555" t="str">
        <f t="shared" si="1459"/>
        <v/>
      </c>
      <c r="DF398" s="555" t="str">
        <f t="shared" si="1460"/>
        <v/>
      </c>
      <c r="DG398" s="555" t="str">
        <f t="shared" si="1461"/>
        <v/>
      </c>
      <c r="DH398" s="555" t="str">
        <f t="shared" si="1462"/>
        <v/>
      </c>
      <c r="DI398" s="555" t="str">
        <f t="shared" si="1463"/>
        <v/>
      </c>
      <c r="DJ398" s="554" t="str">
        <f t="shared" si="1464"/>
        <v/>
      </c>
      <c r="DK398" s="553" t="str">
        <f t="shared" si="1465"/>
        <v/>
      </c>
      <c r="DL398" s="658">
        <f t="shared" si="1466"/>
        <v>0</v>
      </c>
      <c r="DM398" s="106">
        <f t="shared" si="1467"/>
        <v>0</v>
      </c>
      <c r="DN398" s="106">
        <f t="shared" si="1468"/>
        <v>0</v>
      </c>
      <c r="DO398" s="106">
        <f t="shared" si="1469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43"/>
        <v/>
      </c>
      <c r="CA399" s="602" t="str">
        <f t="shared" si="1444"/>
        <v/>
      </c>
      <c r="CB399" s="602" t="str">
        <f t="shared" si="1445"/>
        <v/>
      </c>
      <c r="CC399" s="692" t="str">
        <f t="shared" si="1446"/>
        <v/>
      </c>
      <c r="CD399" s="1348" t="str">
        <f t="shared" si="1488"/>
        <v/>
      </c>
      <c r="CE399" s="1349" t="str">
        <f t="shared" si="1491"/>
        <v/>
      </c>
      <c r="CF399" s="1350" t="str">
        <f t="shared" si="1491"/>
        <v/>
      </c>
      <c r="CG399" s="1350" t="str">
        <f t="shared" si="1491"/>
        <v/>
      </c>
      <c r="CH399" s="1350" t="str">
        <f t="shared" si="1491"/>
        <v/>
      </c>
      <c r="CI399" s="1350" t="str">
        <f t="shared" si="1491"/>
        <v/>
      </c>
      <c r="CJ399" s="1350" t="str">
        <f t="shared" si="1491"/>
        <v/>
      </c>
      <c r="CK399" s="1351" t="str">
        <f t="shared" si="1491"/>
        <v/>
      </c>
      <c r="CL399" s="1351" t="str">
        <f t="shared" si="1491"/>
        <v/>
      </c>
      <c r="CM399" s="1351" t="str">
        <f t="shared" si="1491"/>
        <v/>
      </c>
      <c r="CN399" s="1350" t="str">
        <f t="shared" si="1491"/>
        <v/>
      </c>
      <c r="CO399" s="1350" t="str">
        <f t="shared" si="1491"/>
        <v/>
      </c>
      <c r="CP399" s="1350" t="str">
        <f t="shared" si="1491"/>
        <v/>
      </c>
      <c r="CQ399" s="1350" t="str">
        <f t="shared" si="1491"/>
        <v/>
      </c>
      <c r="CR399" s="1350" t="str">
        <f t="shared" si="1491"/>
        <v/>
      </c>
      <c r="CS399" s="1349" t="str">
        <f t="shared" si="1491"/>
        <v/>
      </c>
      <c r="CT399" s="1352" t="str">
        <f t="shared" si="1491"/>
        <v/>
      </c>
      <c r="CU399" s="553" t="str">
        <f t="shared" si="1449"/>
        <v/>
      </c>
      <c r="CV399" s="554" t="str">
        <f t="shared" si="1450"/>
        <v/>
      </c>
      <c r="CW399" s="555" t="str">
        <f t="shared" si="1451"/>
        <v/>
      </c>
      <c r="CX399" s="555" t="str">
        <f t="shared" si="1452"/>
        <v/>
      </c>
      <c r="CY399" s="555" t="str">
        <f t="shared" si="1453"/>
        <v/>
      </c>
      <c r="CZ399" s="555" t="str">
        <f t="shared" si="1454"/>
        <v/>
      </c>
      <c r="DA399" s="555" t="str">
        <f t="shared" si="1455"/>
        <v/>
      </c>
      <c r="DB399" s="556" t="str">
        <f t="shared" si="1456"/>
        <v/>
      </c>
      <c r="DC399" s="556" t="str">
        <f t="shared" si="1457"/>
        <v/>
      </c>
      <c r="DD399" s="556" t="str">
        <f t="shared" si="1458"/>
        <v/>
      </c>
      <c r="DE399" s="555" t="str">
        <f t="shared" si="1459"/>
        <v/>
      </c>
      <c r="DF399" s="555" t="str">
        <f t="shared" si="1460"/>
        <v/>
      </c>
      <c r="DG399" s="555" t="str">
        <f t="shared" si="1461"/>
        <v/>
      </c>
      <c r="DH399" s="555" t="str">
        <f t="shared" si="1462"/>
        <v/>
      </c>
      <c r="DI399" s="555" t="str">
        <f t="shared" si="1463"/>
        <v/>
      </c>
      <c r="DJ399" s="554" t="str">
        <f t="shared" si="1464"/>
        <v/>
      </c>
      <c r="DK399" s="553" t="str">
        <f t="shared" si="1465"/>
        <v/>
      </c>
      <c r="DL399" s="658">
        <f t="shared" si="1466"/>
        <v>0</v>
      </c>
      <c r="DM399" s="106">
        <f t="shared" si="1467"/>
        <v>0</v>
      </c>
      <c r="DN399" s="106">
        <f t="shared" si="1468"/>
        <v>0</v>
      </c>
      <c r="DO399" s="106">
        <f t="shared" si="1469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8">IF(B398="","",B398*B399)</f>
        <v/>
      </c>
      <c r="C400" s="634" t="str">
        <f t="shared" si="1508"/>
        <v/>
      </c>
      <c r="D400" s="634" t="str">
        <f t="shared" si="1508"/>
        <v/>
      </c>
      <c r="E400" s="634" t="str">
        <f t="shared" si="1508"/>
        <v/>
      </c>
      <c r="F400" s="634" t="str">
        <f t="shared" si="1508"/>
        <v/>
      </c>
      <c r="G400" s="634" t="str">
        <f t="shared" si="1508"/>
        <v/>
      </c>
      <c r="H400" s="634" t="str">
        <f t="shared" si="1508"/>
        <v/>
      </c>
      <c r="I400" s="634" t="str">
        <f t="shared" si="1508"/>
        <v/>
      </c>
      <c r="J400" s="634" t="str">
        <f t="shared" si="1508"/>
        <v/>
      </c>
      <c r="K400" s="634" t="str">
        <f t="shared" ref="K400:R400" si="1509">IF(K398="","",K398*K399)</f>
        <v/>
      </c>
      <c r="L400" s="634" t="str">
        <f t="shared" si="1509"/>
        <v/>
      </c>
      <c r="M400" s="634" t="str">
        <f t="shared" si="1509"/>
        <v/>
      </c>
      <c r="N400" s="634" t="str">
        <f t="shared" si="1509"/>
        <v/>
      </c>
      <c r="O400" s="634" t="str">
        <f t="shared" si="1509"/>
        <v/>
      </c>
      <c r="P400" s="634" t="str">
        <f t="shared" si="1509"/>
        <v/>
      </c>
      <c r="Q400" s="634" t="str">
        <f t="shared" si="1509"/>
        <v/>
      </c>
      <c r="R400" s="634" t="str">
        <f t="shared" si="1509"/>
        <v/>
      </c>
      <c r="S400" s="667"/>
      <c r="T400" s="634" t="str">
        <f t="shared" ref="T400:AC400" si="1510">IF(T398="","",T398*T399)</f>
        <v/>
      </c>
      <c r="U400" s="634" t="str">
        <f t="shared" si="1510"/>
        <v/>
      </c>
      <c r="V400" s="634" t="str">
        <f t="shared" si="1510"/>
        <v/>
      </c>
      <c r="W400" s="634" t="str">
        <f t="shared" si="1510"/>
        <v/>
      </c>
      <c r="X400" s="634" t="str">
        <f t="shared" si="1510"/>
        <v/>
      </c>
      <c r="Y400" s="634" t="str">
        <f t="shared" si="1510"/>
        <v/>
      </c>
      <c r="Z400" s="634" t="str">
        <f t="shared" si="1510"/>
        <v/>
      </c>
      <c r="AA400" s="634" t="str">
        <f t="shared" si="1510"/>
        <v/>
      </c>
      <c r="AB400" s="634" t="str">
        <f t="shared" si="1510"/>
        <v/>
      </c>
      <c r="AC400" s="634" t="str">
        <f t="shared" si="1510"/>
        <v/>
      </c>
      <c r="AD400" s="634" t="str">
        <f t="shared" ref="AD400:AJ400" si="1511">IF(AD398="","",AD398*AD399)</f>
        <v/>
      </c>
      <c r="AE400" s="634" t="str">
        <f t="shared" si="1511"/>
        <v/>
      </c>
      <c r="AF400" s="634" t="str">
        <f t="shared" si="1511"/>
        <v/>
      </c>
      <c r="AG400" s="634" t="str">
        <f t="shared" si="1511"/>
        <v/>
      </c>
      <c r="AH400" s="634" t="str">
        <f t="shared" si="1511"/>
        <v/>
      </c>
      <c r="AI400" s="634" t="str">
        <f t="shared" si="1511"/>
        <v/>
      </c>
      <c r="AJ400" s="634" t="str">
        <f t="shared" si="1511"/>
        <v/>
      </c>
      <c r="AK400" s="667"/>
      <c r="AL400" s="634" t="str">
        <f t="shared" ref="AL400:AT400" si="1512">IF(AL398="","",AL398*AL399)</f>
        <v/>
      </c>
      <c r="AM400" s="634" t="str">
        <f t="shared" si="1512"/>
        <v/>
      </c>
      <c r="AN400" s="634" t="str">
        <f t="shared" si="1512"/>
        <v/>
      </c>
      <c r="AO400" s="634" t="str">
        <f t="shared" si="1512"/>
        <v/>
      </c>
      <c r="AP400" s="634" t="str">
        <f t="shared" si="1512"/>
        <v/>
      </c>
      <c r="AQ400" s="634" t="str">
        <f t="shared" si="1512"/>
        <v/>
      </c>
      <c r="AR400" s="634" t="str">
        <f t="shared" si="1512"/>
        <v/>
      </c>
      <c r="AS400" s="634" t="str">
        <f t="shared" si="1512"/>
        <v/>
      </c>
      <c r="AT400" s="634" t="str">
        <f t="shared" si="1512"/>
        <v/>
      </c>
      <c r="AU400" s="634" t="str">
        <f t="shared" ref="AU400:BB400" si="1513">IF(AU398="","",AU398*AU399)</f>
        <v/>
      </c>
      <c r="AV400" s="634" t="str">
        <f t="shared" si="1513"/>
        <v/>
      </c>
      <c r="AW400" s="634" t="str">
        <f t="shared" si="1513"/>
        <v/>
      </c>
      <c r="AX400" s="634" t="str">
        <f t="shared" si="1513"/>
        <v/>
      </c>
      <c r="AY400" s="634" t="str">
        <f t="shared" si="1513"/>
        <v/>
      </c>
      <c r="AZ400" s="634" t="str">
        <f t="shared" si="1513"/>
        <v/>
      </c>
      <c r="BA400" s="634" t="str">
        <f t="shared" si="1513"/>
        <v/>
      </c>
      <c r="BB400" s="634" t="str">
        <f t="shared" si="1513"/>
        <v/>
      </c>
      <c r="BC400" s="667"/>
      <c r="BD400" s="634" t="str">
        <f t="shared" ref="BD400:BL400" si="1514">IF(BD398="","",BD398*BD399)</f>
        <v/>
      </c>
      <c r="BE400" s="634" t="str">
        <f t="shared" si="1514"/>
        <v/>
      </c>
      <c r="BF400" s="634" t="str">
        <f t="shared" si="1514"/>
        <v/>
      </c>
      <c r="BG400" s="634" t="str">
        <f t="shared" si="1514"/>
        <v/>
      </c>
      <c r="BH400" s="634" t="str">
        <f t="shared" si="1514"/>
        <v/>
      </c>
      <c r="BI400" s="634" t="str">
        <f t="shared" si="1514"/>
        <v/>
      </c>
      <c r="BJ400" s="634" t="str">
        <f t="shared" si="1514"/>
        <v/>
      </c>
      <c r="BK400" s="634" t="str">
        <f t="shared" si="1514"/>
        <v/>
      </c>
      <c r="BL400" s="634" t="str">
        <f t="shared" si="1514"/>
        <v/>
      </c>
      <c r="BM400" s="634" t="str">
        <f t="shared" ref="BM400:BT400" si="1515">IF(BM398="","",BM398*BM399)</f>
        <v/>
      </c>
      <c r="BN400" s="634" t="str">
        <f t="shared" si="1515"/>
        <v/>
      </c>
      <c r="BO400" s="634" t="str">
        <f t="shared" si="1515"/>
        <v/>
      </c>
      <c r="BP400" s="634" t="str">
        <f t="shared" si="1515"/>
        <v/>
      </c>
      <c r="BQ400" s="634" t="str">
        <f t="shared" si="1515"/>
        <v/>
      </c>
      <c r="BR400" s="634" t="str">
        <f t="shared" si="1515"/>
        <v/>
      </c>
      <c r="BS400" s="634" t="str">
        <f t="shared" si="1515"/>
        <v/>
      </c>
      <c r="BT400" s="634" t="str">
        <f t="shared" si="1515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43"/>
        <v/>
      </c>
      <c r="CA400" s="602" t="str">
        <f t="shared" si="1444"/>
        <v/>
      </c>
      <c r="CB400" s="602" t="str">
        <f t="shared" si="1445"/>
        <v/>
      </c>
      <c r="CC400" s="692" t="str">
        <f t="shared" si="1446"/>
        <v/>
      </c>
      <c r="CD400" s="1348" t="str">
        <f t="shared" si="1488"/>
        <v/>
      </c>
      <c r="CE400" s="1349" t="str">
        <f t="shared" si="1491"/>
        <v/>
      </c>
      <c r="CF400" s="1350" t="str">
        <f t="shared" si="1491"/>
        <v/>
      </c>
      <c r="CG400" s="1350" t="str">
        <f t="shared" si="1491"/>
        <v/>
      </c>
      <c r="CH400" s="1350" t="str">
        <f t="shared" si="1491"/>
        <v/>
      </c>
      <c r="CI400" s="1350" t="str">
        <f t="shared" si="1491"/>
        <v/>
      </c>
      <c r="CJ400" s="1350" t="str">
        <f t="shared" si="1491"/>
        <v/>
      </c>
      <c r="CK400" s="1351" t="str">
        <f t="shared" si="1491"/>
        <v/>
      </c>
      <c r="CL400" s="1351" t="str">
        <f t="shared" si="1491"/>
        <v/>
      </c>
      <c r="CM400" s="1351" t="str">
        <f t="shared" si="1491"/>
        <v/>
      </c>
      <c r="CN400" s="1350" t="str">
        <f t="shared" si="1491"/>
        <v/>
      </c>
      <c r="CO400" s="1350" t="str">
        <f t="shared" si="1491"/>
        <v/>
      </c>
      <c r="CP400" s="1350" t="str">
        <f t="shared" si="1491"/>
        <v/>
      </c>
      <c r="CQ400" s="1350" t="str">
        <f t="shared" si="1491"/>
        <v/>
      </c>
      <c r="CR400" s="1350" t="str">
        <f t="shared" si="1491"/>
        <v/>
      </c>
      <c r="CS400" s="1349" t="str">
        <f t="shared" si="1491"/>
        <v/>
      </c>
      <c r="CT400" s="1352" t="str">
        <f t="shared" si="1491"/>
        <v/>
      </c>
      <c r="CU400" s="553" t="str">
        <f t="shared" si="1449"/>
        <v/>
      </c>
      <c r="CV400" s="554" t="str">
        <f t="shared" si="1450"/>
        <v/>
      </c>
      <c r="CW400" s="555" t="str">
        <f t="shared" si="1451"/>
        <v/>
      </c>
      <c r="CX400" s="555" t="str">
        <f t="shared" si="1452"/>
        <v/>
      </c>
      <c r="CY400" s="555" t="str">
        <f t="shared" si="1453"/>
        <v/>
      </c>
      <c r="CZ400" s="555" t="str">
        <f t="shared" si="1454"/>
        <v/>
      </c>
      <c r="DA400" s="555" t="str">
        <f t="shared" si="1455"/>
        <v/>
      </c>
      <c r="DB400" s="556" t="str">
        <f t="shared" si="1456"/>
        <v/>
      </c>
      <c r="DC400" s="556" t="str">
        <f t="shared" si="1457"/>
        <v/>
      </c>
      <c r="DD400" s="556" t="str">
        <f t="shared" si="1458"/>
        <v/>
      </c>
      <c r="DE400" s="555" t="str">
        <f t="shared" si="1459"/>
        <v/>
      </c>
      <c r="DF400" s="555" t="str">
        <f t="shared" si="1460"/>
        <v/>
      </c>
      <c r="DG400" s="555" t="str">
        <f t="shared" si="1461"/>
        <v/>
      </c>
      <c r="DH400" s="555" t="str">
        <f t="shared" si="1462"/>
        <v/>
      </c>
      <c r="DI400" s="555" t="str">
        <f t="shared" si="1463"/>
        <v/>
      </c>
      <c r="DJ400" s="554" t="str">
        <f t="shared" si="1464"/>
        <v/>
      </c>
      <c r="DK400" s="553" t="str">
        <f t="shared" si="1465"/>
        <v/>
      </c>
      <c r="DL400" s="658">
        <f t="shared" si="1466"/>
        <v>0</v>
      </c>
      <c r="DM400" s="106">
        <f t="shared" si="1467"/>
        <v>0</v>
      </c>
      <c r="DN400" s="106">
        <f t="shared" si="1468"/>
        <v>0</v>
      </c>
      <c r="DO400" s="106">
        <f t="shared" si="1469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43"/>
        <v/>
      </c>
      <c r="CA401" s="602" t="str">
        <f t="shared" si="1444"/>
        <v/>
      </c>
      <c r="CB401" s="602" t="str">
        <f t="shared" si="1445"/>
        <v/>
      </c>
      <c r="CC401" s="692" t="str">
        <f t="shared" si="1446"/>
        <v/>
      </c>
      <c r="CD401" s="1348" t="str">
        <f t="shared" si="1488"/>
        <v/>
      </c>
      <c r="CE401" s="1349" t="str">
        <f t="shared" si="1491"/>
        <v/>
      </c>
      <c r="CF401" s="1350" t="str">
        <f t="shared" si="1491"/>
        <v/>
      </c>
      <c r="CG401" s="1350" t="str">
        <f t="shared" si="1491"/>
        <v/>
      </c>
      <c r="CH401" s="1350" t="str">
        <f t="shared" si="1491"/>
        <v/>
      </c>
      <c r="CI401" s="1350" t="str">
        <f t="shared" si="1491"/>
        <v/>
      </c>
      <c r="CJ401" s="1350" t="str">
        <f t="shared" si="1491"/>
        <v/>
      </c>
      <c r="CK401" s="1351" t="str">
        <f t="shared" si="1491"/>
        <v/>
      </c>
      <c r="CL401" s="1351" t="str">
        <f t="shared" si="1491"/>
        <v/>
      </c>
      <c r="CM401" s="1351" t="str">
        <f t="shared" si="1491"/>
        <v/>
      </c>
      <c r="CN401" s="1350" t="str">
        <f t="shared" si="1491"/>
        <v/>
      </c>
      <c r="CO401" s="1350" t="str">
        <f t="shared" si="1491"/>
        <v/>
      </c>
      <c r="CP401" s="1350" t="str">
        <f t="shared" si="1491"/>
        <v/>
      </c>
      <c r="CQ401" s="1350" t="str">
        <f t="shared" si="1491"/>
        <v/>
      </c>
      <c r="CR401" s="1350" t="str">
        <f t="shared" si="1491"/>
        <v/>
      </c>
      <c r="CS401" s="1349" t="str">
        <f t="shared" si="1491"/>
        <v/>
      </c>
      <c r="CT401" s="1352" t="str">
        <f t="shared" si="1491"/>
        <v/>
      </c>
      <c r="CU401" s="553" t="str">
        <f t="shared" si="1449"/>
        <v/>
      </c>
      <c r="CV401" s="554" t="str">
        <f t="shared" si="1450"/>
        <v/>
      </c>
      <c r="CW401" s="555" t="str">
        <f t="shared" si="1451"/>
        <v/>
      </c>
      <c r="CX401" s="555" t="str">
        <f t="shared" si="1452"/>
        <v/>
      </c>
      <c r="CY401" s="555" t="str">
        <f t="shared" si="1453"/>
        <v/>
      </c>
      <c r="CZ401" s="555" t="str">
        <f t="shared" si="1454"/>
        <v/>
      </c>
      <c r="DA401" s="555" t="str">
        <f t="shared" si="1455"/>
        <v/>
      </c>
      <c r="DB401" s="556" t="str">
        <f t="shared" si="1456"/>
        <v/>
      </c>
      <c r="DC401" s="556" t="str">
        <f t="shared" si="1457"/>
        <v/>
      </c>
      <c r="DD401" s="556" t="str">
        <f t="shared" si="1458"/>
        <v/>
      </c>
      <c r="DE401" s="555" t="str">
        <f t="shared" si="1459"/>
        <v/>
      </c>
      <c r="DF401" s="555" t="str">
        <f t="shared" si="1460"/>
        <v/>
      </c>
      <c r="DG401" s="555" t="str">
        <f t="shared" si="1461"/>
        <v/>
      </c>
      <c r="DH401" s="555" t="str">
        <f t="shared" si="1462"/>
        <v/>
      </c>
      <c r="DI401" s="555" t="str">
        <f t="shared" si="1463"/>
        <v/>
      </c>
      <c r="DJ401" s="554" t="str">
        <f t="shared" si="1464"/>
        <v/>
      </c>
      <c r="DK401" s="553" t="str">
        <f t="shared" si="1465"/>
        <v/>
      </c>
      <c r="DL401" s="658">
        <f t="shared" si="1466"/>
        <v>0</v>
      </c>
      <c r="DM401" s="106">
        <f t="shared" si="1467"/>
        <v>0</v>
      </c>
      <c r="DN401" s="106">
        <f t="shared" si="1468"/>
        <v>0</v>
      </c>
      <c r="DO401" s="106">
        <f t="shared" si="1469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43"/>
        <v/>
      </c>
      <c r="CA402" s="602" t="str">
        <f t="shared" si="1444"/>
        <v/>
      </c>
      <c r="CB402" s="602" t="str">
        <f t="shared" si="1445"/>
        <v/>
      </c>
      <c r="CC402" s="692" t="str">
        <f t="shared" si="1446"/>
        <v/>
      </c>
      <c r="CD402" s="1348" t="str">
        <f t="shared" si="1488"/>
        <v/>
      </c>
      <c r="CE402" s="1349" t="str">
        <f t="shared" si="1491"/>
        <v/>
      </c>
      <c r="CF402" s="1350" t="str">
        <f t="shared" si="1491"/>
        <v/>
      </c>
      <c r="CG402" s="1350" t="str">
        <f t="shared" si="1491"/>
        <v/>
      </c>
      <c r="CH402" s="1350" t="str">
        <f t="shared" si="1491"/>
        <v/>
      </c>
      <c r="CI402" s="1350" t="str">
        <f t="shared" si="1491"/>
        <v/>
      </c>
      <c r="CJ402" s="1350" t="str">
        <f t="shared" si="1491"/>
        <v/>
      </c>
      <c r="CK402" s="1351" t="str">
        <f t="shared" si="1491"/>
        <v/>
      </c>
      <c r="CL402" s="1351" t="str">
        <f t="shared" si="1491"/>
        <v/>
      </c>
      <c r="CM402" s="1351" t="str">
        <f t="shared" si="1491"/>
        <v/>
      </c>
      <c r="CN402" s="1350" t="str">
        <f t="shared" si="1491"/>
        <v/>
      </c>
      <c r="CO402" s="1350" t="str">
        <f t="shared" si="1491"/>
        <v/>
      </c>
      <c r="CP402" s="1350" t="str">
        <f t="shared" si="1491"/>
        <v/>
      </c>
      <c r="CQ402" s="1350" t="str">
        <f t="shared" si="1491"/>
        <v/>
      </c>
      <c r="CR402" s="1350" t="str">
        <f t="shared" si="1491"/>
        <v/>
      </c>
      <c r="CS402" s="1349" t="str">
        <f t="shared" si="1491"/>
        <v/>
      </c>
      <c r="CT402" s="1352" t="str">
        <f t="shared" si="1491"/>
        <v/>
      </c>
      <c r="CU402" s="553" t="str">
        <f t="shared" si="1449"/>
        <v/>
      </c>
      <c r="CV402" s="554" t="str">
        <f t="shared" si="1450"/>
        <v/>
      </c>
      <c r="CW402" s="555" t="str">
        <f t="shared" si="1451"/>
        <v/>
      </c>
      <c r="CX402" s="555" t="str">
        <f t="shared" si="1452"/>
        <v/>
      </c>
      <c r="CY402" s="555" t="str">
        <f t="shared" si="1453"/>
        <v/>
      </c>
      <c r="CZ402" s="555" t="str">
        <f t="shared" si="1454"/>
        <v/>
      </c>
      <c r="DA402" s="555" t="str">
        <f t="shared" si="1455"/>
        <v/>
      </c>
      <c r="DB402" s="556" t="str">
        <f t="shared" si="1456"/>
        <v/>
      </c>
      <c r="DC402" s="556" t="str">
        <f t="shared" si="1457"/>
        <v/>
      </c>
      <c r="DD402" s="556" t="str">
        <f t="shared" si="1458"/>
        <v/>
      </c>
      <c r="DE402" s="555" t="str">
        <f t="shared" si="1459"/>
        <v/>
      </c>
      <c r="DF402" s="555" t="str">
        <f t="shared" si="1460"/>
        <v/>
      </c>
      <c r="DG402" s="555" t="str">
        <f t="shared" si="1461"/>
        <v/>
      </c>
      <c r="DH402" s="555" t="str">
        <f t="shared" si="1462"/>
        <v/>
      </c>
      <c r="DI402" s="555" t="str">
        <f t="shared" si="1463"/>
        <v/>
      </c>
      <c r="DJ402" s="554" t="str">
        <f t="shared" si="1464"/>
        <v/>
      </c>
      <c r="DK402" s="553" t="str">
        <f t="shared" si="1465"/>
        <v/>
      </c>
      <c r="DL402" s="658">
        <f t="shared" si="1466"/>
        <v>0</v>
      </c>
      <c r="DM402" s="106">
        <f t="shared" si="1467"/>
        <v>0</v>
      </c>
      <c r="DN402" s="106">
        <f t="shared" si="1468"/>
        <v>0</v>
      </c>
      <c r="DO402" s="106">
        <f t="shared" si="1469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16">IF(B401="","",B401*B402)</f>
        <v/>
      </c>
      <c r="C403" s="634" t="str">
        <f t="shared" si="1516"/>
        <v/>
      </c>
      <c r="D403" s="634" t="str">
        <f t="shared" si="1516"/>
        <v/>
      </c>
      <c r="E403" s="634" t="str">
        <f t="shared" si="1516"/>
        <v/>
      </c>
      <c r="F403" s="634" t="str">
        <f t="shared" si="1516"/>
        <v/>
      </c>
      <c r="G403" s="634" t="str">
        <f t="shared" si="1516"/>
        <v/>
      </c>
      <c r="H403" s="634" t="str">
        <f t="shared" si="1516"/>
        <v/>
      </c>
      <c r="I403" s="634" t="str">
        <f t="shared" si="1516"/>
        <v/>
      </c>
      <c r="J403" s="634" t="str">
        <f t="shared" si="1516"/>
        <v/>
      </c>
      <c r="K403" s="634" t="str">
        <f t="shared" ref="K403:R403" si="1517">IF(K401="","",K401*K402)</f>
        <v/>
      </c>
      <c r="L403" s="634" t="str">
        <f t="shared" si="1517"/>
        <v/>
      </c>
      <c r="M403" s="634" t="str">
        <f t="shared" si="1517"/>
        <v/>
      </c>
      <c r="N403" s="634" t="str">
        <f t="shared" si="1517"/>
        <v/>
      </c>
      <c r="O403" s="634" t="str">
        <f t="shared" si="1517"/>
        <v/>
      </c>
      <c r="P403" s="634" t="str">
        <f t="shared" si="1517"/>
        <v/>
      </c>
      <c r="Q403" s="634" t="str">
        <f t="shared" si="1517"/>
        <v/>
      </c>
      <c r="R403" s="634" t="str">
        <f t="shared" si="1517"/>
        <v/>
      </c>
      <c r="S403" s="667"/>
      <c r="T403" s="634" t="str">
        <f t="shared" ref="T403:AC403" si="1518">IF(T401="","",T401*T402)</f>
        <v/>
      </c>
      <c r="U403" s="634" t="str">
        <f t="shared" si="1518"/>
        <v/>
      </c>
      <c r="V403" s="634" t="str">
        <f t="shared" si="1518"/>
        <v/>
      </c>
      <c r="W403" s="634" t="str">
        <f t="shared" si="1518"/>
        <v/>
      </c>
      <c r="X403" s="634" t="str">
        <f t="shared" si="1518"/>
        <v/>
      </c>
      <c r="Y403" s="634" t="str">
        <f t="shared" si="1518"/>
        <v/>
      </c>
      <c r="Z403" s="634" t="str">
        <f t="shared" si="1518"/>
        <v/>
      </c>
      <c r="AA403" s="634" t="str">
        <f t="shared" si="1518"/>
        <v/>
      </c>
      <c r="AB403" s="634" t="str">
        <f t="shared" si="1518"/>
        <v/>
      </c>
      <c r="AC403" s="634" t="str">
        <f t="shared" si="1518"/>
        <v/>
      </c>
      <c r="AD403" s="634" t="str">
        <f t="shared" ref="AD403:AJ403" si="1519">IF(AD401="","",AD401*AD402)</f>
        <v/>
      </c>
      <c r="AE403" s="634" t="str">
        <f t="shared" si="1519"/>
        <v/>
      </c>
      <c r="AF403" s="634" t="str">
        <f t="shared" si="1519"/>
        <v/>
      </c>
      <c r="AG403" s="634" t="str">
        <f t="shared" si="1519"/>
        <v/>
      </c>
      <c r="AH403" s="634" t="str">
        <f t="shared" si="1519"/>
        <v/>
      </c>
      <c r="AI403" s="634" t="str">
        <f t="shared" si="1519"/>
        <v/>
      </c>
      <c r="AJ403" s="634" t="str">
        <f t="shared" si="1519"/>
        <v/>
      </c>
      <c r="AK403" s="667"/>
      <c r="AL403" s="634" t="str">
        <f t="shared" ref="AL403:AT403" si="1520">IF(AL401="","",AL401*AL402)</f>
        <v/>
      </c>
      <c r="AM403" s="634" t="str">
        <f t="shared" si="1520"/>
        <v/>
      </c>
      <c r="AN403" s="634" t="str">
        <f t="shared" si="1520"/>
        <v/>
      </c>
      <c r="AO403" s="634" t="str">
        <f t="shared" si="1520"/>
        <v/>
      </c>
      <c r="AP403" s="634" t="str">
        <f t="shared" si="1520"/>
        <v/>
      </c>
      <c r="AQ403" s="634" t="str">
        <f t="shared" si="1520"/>
        <v/>
      </c>
      <c r="AR403" s="634" t="str">
        <f t="shared" si="1520"/>
        <v/>
      </c>
      <c r="AS403" s="634" t="str">
        <f t="shared" si="1520"/>
        <v/>
      </c>
      <c r="AT403" s="634" t="str">
        <f t="shared" si="1520"/>
        <v/>
      </c>
      <c r="AU403" s="634" t="str">
        <f t="shared" ref="AU403:BB403" si="1521">IF(AU401="","",AU401*AU402)</f>
        <v/>
      </c>
      <c r="AV403" s="634" t="str">
        <f t="shared" si="1521"/>
        <v/>
      </c>
      <c r="AW403" s="634" t="str">
        <f t="shared" si="1521"/>
        <v/>
      </c>
      <c r="AX403" s="634" t="str">
        <f t="shared" si="1521"/>
        <v/>
      </c>
      <c r="AY403" s="634" t="str">
        <f t="shared" si="1521"/>
        <v/>
      </c>
      <c r="AZ403" s="634" t="str">
        <f t="shared" si="1521"/>
        <v/>
      </c>
      <c r="BA403" s="634" t="str">
        <f t="shared" si="1521"/>
        <v/>
      </c>
      <c r="BB403" s="634" t="str">
        <f t="shared" si="1521"/>
        <v/>
      </c>
      <c r="BC403" s="667"/>
      <c r="BD403" s="634" t="str">
        <f t="shared" ref="BD403:BL403" si="1522">IF(BD401="","",BD401*BD402)</f>
        <v/>
      </c>
      <c r="BE403" s="634" t="str">
        <f t="shared" si="1522"/>
        <v/>
      </c>
      <c r="BF403" s="634" t="str">
        <f t="shared" si="1522"/>
        <v/>
      </c>
      <c r="BG403" s="634" t="str">
        <f t="shared" si="1522"/>
        <v/>
      </c>
      <c r="BH403" s="634" t="str">
        <f t="shared" si="1522"/>
        <v/>
      </c>
      <c r="BI403" s="634" t="str">
        <f t="shared" si="1522"/>
        <v/>
      </c>
      <c r="BJ403" s="634" t="str">
        <f t="shared" si="1522"/>
        <v/>
      </c>
      <c r="BK403" s="634" t="str">
        <f t="shared" si="1522"/>
        <v/>
      </c>
      <c r="BL403" s="634" t="str">
        <f t="shared" si="1522"/>
        <v/>
      </c>
      <c r="BM403" s="634" t="str">
        <f t="shared" ref="BM403:BT403" si="1523">IF(BM401="","",BM401*BM402)</f>
        <v/>
      </c>
      <c r="BN403" s="634" t="str">
        <f t="shared" si="1523"/>
        <v/>
      </c>
      <c r="BO403" s="634" t="str">
        <f t="shared" si="1523"/>
        <v/>
      </c>
      <c r="BP403" s="634" t="str">
        <f t="shared" si="1523"/>
        <v/>
      </c>
      <c r="BQ403" s="634" t="str">
        <f t="shared" si="1523"/>
        <v/>
      </c>
      <c r="BR403" s="634" t="str">
        <f t="shared" si="1523"/>
        <v/>
      </c>
      <c r="BS403" s="634" t="str">
        <f t="shared" si="1523"/>
        <v/>
      </c>
      <c r="BT403" s="634" t="str">
        <f t="shared" si="1523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43"/>
        <v/>
      </c>
      <c r="CA403" s="602" t="str">
        <f t="shared" si="1444"/>
        <v/>
      </c>
      <c r="CB403" s="602" t="str">
        <f t="shared" si="1445"/>
        <v/>
      </c>
      <c r="CC403" s="692" t="str">
        <f t="shared" si="1446"/>
        <v/>
      </c>
      <c r="CD403" s="1348" t="str">
        <f t="shared" si="1488"/>
        <v/>
      </c>
      <c r="CE403" s="1349" t="str">
        <f t="shared" si="1491"/>
        <v/>
      </c>
      <c r="CF403" s="1350" t="str">
        <f t="shared" si="1491"/>
        <v/>
      </c>
      <c r="CG403" s="1350" t="str">
        <f t="shared" si="1491"/>
        <v/>
      </c>
      <c r="CH403" s="1350" t="str">
        <f t="shared" si="1491"/>
        <v/>
      </c>
      <c r="CI403" s="1350" t="str">
        <f t="shared" si="1491"/>
        <v/>
      </c>
      <c r="CJ403" s="1350" t="str">
        <f t="shared" si="1491"/>
        <v/>
      </c>
      <c r="CK403" s="1351" t="str">
        <f t="shared" si="1491"/>
        <v/>
      </c>
      <c r="CL403" s="1351" t="str">
        <f t="shared" si="1491"/>
        <v/>
      </c>
      <c r="CM403" s="1351" t="str">
        <f t="shared" si="1491"/>
        <v/>
      </c>
      <c r="CN403" s="1350" t="str">
        <f t="shared" si="1491"/>
        <v/>
      </c>
      <c r="CO403" s="1350" t="str">
        <f t="shared" si="1491"/>
        <v/>
      </c>
      <c r="CP403" s="1350" t="str">
        <f t="shared" si="1491"/>
        <v/>
      </c>
      <c r="CQ403" s="1350" t="str">
        <f t="shared" si="1491"/>
        <v/>
      </c>
      <c r="CR403" s="1350" t="str">
        <f t="shared" si="1491"/>
        <v/>
      </c>
      <c r="CS403" s="1349" t="str">
        <f t="shared" si="1491"/>
        <v/>
      </c>
      <c r="CT403" s="1352" t="str">
        <f t="shared" si="1491"/>
        <v/>
      </c>
      <c r="CU403" s="553" t="str">
        <f t="shared" si="1449"/>
        <v/>
      </c>
      <c r="CV403" s="554" t="str">
        <f t="shared" si="1450"/>
        <v/>
      </c>
      <c r="CW403" s="555" t="str">
        <f t="shared" si="1451"/>
        <v/>
      </c>
      <c r="CX403" s="555" t="str">
        <f t="shared" si="1452"/>
        <v/>
      </c>
      <c r="CY403" s="555" t="str">
        <f t="shared" si="1453"/>
        <v/>
      </c>
      <c r="CZ403" s="555" t="str">
        <f t="shared" si="1454"/>
        <v/>
      </c>
      <c r="DA403" s="555" t="str">
        <f t="shared" si="1455"/>
        <v/>
      </c>
      <c r="DB403" s="556" t="str">
        <f t="shared" si="1456"/>
        <v/>
      </c>
      <c r="DC403" s="556" t="str">
        <f t="shared" si="1457"/>
        <v/>
      </c>
      <c r="DD403" s="556" t="str">
        <f t="shared" si="1458"/>
        <v/>
      </c>
      <c r="DE403" s="555" t="str">
        <f t="shared" si="1459"/>
        <v/>
      </c>
      <c r="DF403" s="555" t="str">
        <f t="shared" si="1460"/>
        <v/>
      </c>
      <c r="DG403" s="555" t="str">
        <f t="shared" si="1461"/>
        <v/>
      </c>
      <c r="DH403" s="555" t="str">
        <f t="shared" si="1462"/>
        <v/>
      </c>
      <c r="DI403" s="555" t="str">
        <f t="shared" si="1463"/>
        <v/>
      </c>
      <c r="DJ403" s="554" t="str">
        <f t="shared" si="1464"/>
        <v/>
      </c>
      <c r="DK403" s="553" t="str">
        <f t="shared" si="1465"/>
        <v/>
      </c>
      <c r="DL403" s="658">
        <f t="shared" si="1466"/>
        <v>0</v>
      </c>
      <c r="DM403" s="106">
        <f t="shared" si="1467"/>
        <v>0</v>
      </c>
      <c r="DN403" s="106">
        <f t="shared" si="1468"/>
        <v>0</v>
      </c>
      <c r="DO403" s="106">
        <f t="shared" si="1469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43"/>
        <v/>
      </c>
      <c r="CA404" s="602" t="str">
        <f t="shared" si="1444"/>
        <v/>
      </c>
      <c r="CB404" s="602" t="str">
        <f t="shared" si="1445"/>
        <v/>
      </c>
      <c r="CC404" s="692" t="str">
        <f t="shared" si="1446"/>
        <v/>
      </c>
      <c r="CD404" s="1348" t="str">
        <f t="shared" si="1488"/>
        <v/>
      </c>
      <c r="CE404" s="1349" t="str">
        <f t="shared" si="1491"/>
        <v/>
      </c>
      <c r="CF404" s="1350" t="str">
        <f t="shared" si="1491"/>
        <v/>
      </c>
      <c r="CG404" s="1350" t="str">
        <f t="shared" si="1491"/>
        <v/>
      </c>
      <c r="CH404" s="1350" t="str">
        <f t="shared" si="1491"/>
        <v/>
      </c>
      <c r="CI404" s="1350" t="str">
        <f t="shared" si="1491"/>
        <v/>
      </c>
      <c r="CJ404" s="1350" t="str">
        <f t="shared" si="1491"/>
        <v/>
      </c>
      <c r="CK404" s="1351" t="str">
        <f t="shared" si="1491"/>
        <v/>
      </c>
      <c r="CL404" s="1351" t="str">
        <f t="shared" si="1491"/>
        <v/>
      </c>
      <c r="CM404" s="1351" t="str">
        <f t="shared" si="1491"/>
        <v/>
      </c>
      <c r="CN404" s="1350" t="str">
        <f t="shared" si="1491"/>
        <v/>
      </c>
      <c r="CO404" s="1350" t="str">
        <f t="shared" si="1491"/>
        <v/>
      </c>
      <c r="CP404" s="1350" t="str">
        <f t="shared" si="1491"/>
        <v/>
      </c>
      <c r="CQ404" s="1350" t="str">
        <f t="shared" si="1491"/>
        <v/>
      </c>
      <c r="CR404" s="1350" t="str">
        <f t="shared" si="1491"/>
        <v/>
      </c>
      <c r="CS404" s="1349" t="str">
        <f t="shared" si="1491"/>
        <v/>
      </c>
      <c r="CT404" s="1352" t="str">
        <f t="shared" si="1491"/>
        <v/>
      </c>
      <c r="CU404" s="553" t="str">
        <f t="shared" si="1449"/>
        <v/>
      </c>
      <c r="CV404" s="554" t="str">
        <f t="shared" si="1450"/>
        <v/>
      </c>
      <c r="CW404" s="555" t="str">
        <f t="shared" si="1451"/>
        <v/>
      </c>
      <c r="CX404" s="555" t="str">
        <f t="shared" si="1452"/>
        <v/>
      </c>
      <c r="CY404" s="555" t="str">
        <f t="shared" si="1453"/>
        <v/>
      </c>
      <c r="CZ404" s="555" t="str">
        <f t="shared" si="1454"/>
        <v/>
      </c>
      <c r="DA404" s="555" t="str">
        <f t="shared" si="1455"/>
        <v/>
      </c>
      <c r="DB404" s="556" t="str">
        <f t="shared" si="1456"/>
        <v/>
      </c>
      <c r="DC404" s="556" t="str">
        <f t="shared" si="1457"/>
        <v/>
      </c>
      <c r="DD404" s="556" t="str">
        <f t="shared" si="1458"/>
        <v/>
      </c>
      <c r="DE404" s="555" t="str">
        <f t="shared" si="1459"/>
        <v/>
      </c>
      <c r="DF404" s="555" t="str">
        <f t="shared" si="1460"/>
        <v/>
      </c>
      <c r="DG404" s="555" t="str">
        <f t="shared" si="1461"/>
        <v/>
      </c>
      <c r="DH404" s="555" t="str">
        <f t="shared" si="1462"/>
        <v/>
      </c>
      <c r="DI404" s="555" t="str">
        <f t="shared" si="1463"/>
        <v/>
      </c>
      <c r="DJ404" s="554" t="str">
        <f t="shared" si="1464"/>
        <v/>
      </c>
      <c r="DK404" s="553" t="str">
        <f t="shared" si="1465"/>
        <v/>
      </c>
      <c r="DL404" s="658">
        <f t="shared" si="1466"/>
        <v>0</v>
      </c>
      <c r="DM404" s="106">
        <f t="shared" si="1467"/>
        <v>0</v>
      </c>
      <c r="DN404" s="106">
        <f t="shared" si="1468"/>
        <v>0</v>
      </c>
      <c r="DO404" s="106">
        <f t="shared" si="1469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43"/>
        <v/>
      </c>
      <c r="CA405" s="602" t="str">
        <f t="shared" si="1444"/>
        <v/>
      </c>
      <c r="CB405" s="602" t="str">
        <f t="shared" si="1445"/>
        <v/>
      </c>
      <c r="CC405" s="692" t="str">
        <f t="shared" si="1446"/>
        <v/>
      </c>
      <c r="CD405" s="1348" t="str">
        <f t="shared" si="1488"/>
        <v/>
      </c>
      <c r="CE405" s="1349" t="str">
        <f t="shared" si="1491"/>
        <v/>
      </c>
      <c r="CF405" s="1350" t="str">
        <f t="shared" si="1491"/>
        <v/>
      </c>
      <c r="CG405" s="1350" t="str">
        <f t="shared" si="1491"/>
        <v/>
      </c>
      <c r="CH405" s="1350" t="str">
        <f t="shared" si="1491"/>
        <v/>
      </c>
      <c r="CI405" s="1350" t="str">
        <f t="shared" si="1491"/>
        <v/>
      </c>
      <c r="CJ405" s="1350" t="str">
        <f t="shared" si="1491"/>
        <v/>
      </c>
      <c r="CK405" s="1351" t="str">
        <f t="shared" si="1491"/>
        <v/>
      </c>
      <c r="CL405" s="1351" t="str">
        <f t="shared" si="1491"/>
        <v/>
      </c>
      <c r="CM405" s="1351" t="str">
        <f t="shared" si="1491"/>
        <v/>
      </c>
      <c r="CN405" s="1350" t="str">
        <f t="shared" si="1491"/>
        <v/>
      </c>
      <c r="CO405" s="1350" t="str">
        <f t="shared" si="1491"/>
        <v/>
      </c>
      <c r="CP405" s="1350" t="str">
        <f t="shared" si="1491"/>
        <v/>
      </c>
      <c r="CQ405" s="1350" t="str">
        <f t="shared" si="1491"/>
        <v/>
      </c>
      <c r="CR405" s="1350" t="str">
        <f t="shared" si="1491"/>
        <v/>
      </c>
      <c r="CS405" s="1349" t="str">
        <f t="shared" si="1491"/>
        <v/>
      </c>
      <c r="CT405" s="1352" t="str">
        <f t="shared" si="1491"/>
        <v/>
      </c>
      <c r="CU405" s="553" t="str">
        <f t="shared" si="1449"/>
        <v/>
      </c>
      <c r="CV405" s="554" t="str">
        <f t="shared" si="1450"/>
        <v/>
      </c>
      <c r="CW405" s="555" t="str">
        <f t="shared" si="1451"/>
        <v/>
      </c>
      <c r="CX405" s="555" t="str">
        <f t="shared" si="1452"/>
        <v/>
      </c>
      <c r="CY405" s="555" t="str">
        <f t="shared" si="1453"/>
        <v/>
      </c>
      <c r="CZ405" s="555" t="str">
        <f t="shared" si="1454"/>
        <v/>
      </c>
      <c r="DA405" s="555" t="str">
        <f t="shared" si="1455"/>
        <v/>
      </c>
      <c r="DB405" s="556" t="str">
        <f t="shared" si="1456"/>
        <v/>
      </c>
      <c r="DC405" s="556" t="str">
        <f t="shared" si="1457"/>
        <v/>
      </c>
      <c r="DD405" s="556" t="str">
        <f t="shared" si="1458"/>
        <v/>
      </c>
      <c r="DE405" s="555" t="str">
        <f t="shared" si="1459"/>
        <v/>
      </c>
      <c r="DF405" s="555" t="str">
        <f t="shared" si="1460"/>
        <v/>
      </c>
      <c r="DG405" s="555" t="str">
        <f t="shared" si="1461"/>
        <v/>
      </c>
      <c r="DH405" s="555" t="str">
        <f t="shared" si="1462"/>
        <v/>
      </c>
      <c r="DI405" s="555" t="str">
        <f t="shared" si="1463"/>
        <v/>
      </c>
      <c r="DJ405" s="554" t="str">
        <f t="shared" si="1464"/>
        <v/>
      </c>
      <c r="DK405" s="553" t="str">
        <f t="shared" si="1465"/>
        <v/>
      </c>
      <c r="DL405" s="658">
        <f t="shared" si="1466"/>
        <v>0</v>
      </c>
      <c r="DM405" s="106">
        <f t="shared" si="1467"/>
        <v>0</v>
      </c>
      <c r="DN405" s="106">
        <f t="shared" si="1468"/>
        <v>0</v>
      </c>
      <c r="DO405" s="106">
        <f t="shared" si="1469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24">IF(B404="","",B404*B405)</f>
        <v/>
      </c>
      <c r="C406" s="634" t="str">
        <f t="shared" si="1524"/>
        <v/>
      </c>
      <c r="D406" s="634" t="str">
        <f t="shared" si="1524"/>
        <v/>
      </c>
      <c r="E406" s="634" t="str">
        <f t="shared" si="1524"/>
        <v/>
      </c>
      <c r="F406" s="634" t="str">
        <f t="shared" si="1524"/>
        <v/>
      </c>
      <c r="G406" s="634" t="str">
        <f t="shared" si="1524"/>
        <v/>
      </c>
      <c r="H406" s="634" t="str">
        <f t="shared" si="1524"/>
        <v/>
      </c>
      <c r="I406" s="634" t="str">
        <f t="shared" si="1524"/>
        <v/>
      </c>
      <c r="J406" s="634" t="str">
        <f t="shared" si="1524"/>
        <v/>
      </c>
      <c r="K406" s="634" t="str">
        <f t="shared" ref="K406:R406" si="1525">IF(K404="","",K404*K405)</f>
        <v/>
      </c>
      <c r="L406" s="634" t="str">
        <f t="shared" si="1525"/>
        <v/>
      </c>
      <c r="M406" s="634" t="str">
        <f t="shared" si="1525"/>
        <v/>
      </c>
      <c r="N406" s="634" t="str">
        <f t="shared" si="1525"/>
        <v/>
      </c>
      <c r="O406" s="634" t="str">
        <f t="shared" si="1525"/>
        <v/>
      </c>
      <c r="P406" s="634" t="str">
        <f t="shared" si="1525"/>
        <v/>
      </c>
      <c r="Q406" s="634" t="str">
        <f t="shared" si="1525"/>
        <v/>
      </c>
      <c r="R406" s="634" t="str">
        <f t="shared" si="1525"/>
        <v/>
      </c>
      <c r="S406" s="667"/>
      <c r="T406" s="634" t="str">
        <f t="shared" ref="T406:AC406" si="1526">IF(T404="","",T404*T405)</f>
        <v/>
      </c>
      <c r="U406" s="634" t="str">
        <f t="shared" si="1526"/>
        <v/>
      </c>
      <c r="V406" s="634" t="str">
        <f t="shared" si="1526"/>
        <v/>
      </c>
      <c r="W406" s="634" t="str">
        <f t="shared" si="1526"/>
        <v/>
      </c>
      <c r="X406" s="634" t="str">
        <f t="shared" si="1526"/>
        <v/>
      </c>
      <c r="Y406" s="634" t="str">
        <f t="shared" si="1526"/>
        <v/>
      </c>
      <c r="Z406" s="634" t="str">
        <f t="shared" si="1526"/>
        <v/>
      </c>
      <c r="AA406" s="634" t="str">
        <f t="shared" si="1526"/>
        <v/>
      </c>
      <c r="AB406" s="634" t="str">
        <f t="shared" si="1526"/>
        <v/>
      </c>
      <c r="AC406" s="634" t="str">
        <f t="shared" si="1526"/>
        <v/>
      </c>
      <c r="AD406" s="634" t="str">
        <f t="shared" ref="AD406:AJ406" si="1527">IF(AD404="","",AD404*AD405)</f>
        <v/>
      </c>
      <c r="AE406" s="634" t="str">
        <f t="shared" si="1527"/>
        <v/>
      </c>
      <c r="AF406" s="634" t="str">
        <f t="shared" si="1527"/>
        <v/>
      </c>
      <c r="AG406" s="634" t="str">
        <f t="shared" si="1527"/>
        <v/>
      </c>
      <c r="AH406" s="634" t="str">
        <f t="shared" si="1527"/>
        <v/>
      </c>
      <c r="AI406" s="634" t="str">
        <f t="shared" si="1527"/>
        <v/>
      </c>
      <c r="AJ406" s="634" t="str">
        <f t="shared" si="1527"/>
        <v/>
      </c>
      <c r="AK406" s="667"/>
      <c r="AL406" s="634" t="str">
        <f t="shared" ref="AL406:AT406" si="1528">IF(AL404="","",AL404*AL405)</f>
        <v/>
      </c>
      <c r="AM406" s="634" t="str">
        <f t="shared" si="1528"/>
        <v/>
      </c>
      <c r="AN406" s="634" t="str">
        <f t="shared" si="1528"/>
        <v/>
      </c>
      <c r="AO406" s="634" t="str">
        <f t="shared" si="1528"/>
        <v/>
      </c>
      <c r="AP406" s="634" t="str">
        <f t="shared" si="1528"/>
        <v/>
      </c>
      <c r="AQ406" s="634" t="str">
        <f t="shared" si="1528"/>
        <v/>
      </c>
      <c r="AR406" s="634" t="str">
        <f t="shared" si="1528"/>
        <v/>
      </c>
      <c r="AS406" s="634" t="str">
        <f t="shared" si="1528"/>
        <v/>
      </c>
      <c r="AT406" s="634" t="str">
        <f t="shared" si="1528"/>
        <v/>
      </c>
      <c r="AU406" s="634" t="str">
        <f t="shared" ref="AU406:BB406" si="1529">IF(AU404="","",AU404*AU405)</f>
        <v/>
      </c>
      <c r="AV406" s="634" t="str">
        <f t="shared" si="1529"/>
        <v/>
      </c>
      <c r="AW406" s="634" t="str">
        <f t="shared" si="1529"/>
        <v/>
      </c>
      <c r="AX406" s="634" t="str">
        <f t="shared" si="1529"/>
        <v/>
      </c>
      <c r="AY406" s="634" t="str">
        <f t="shared" si="1529"/>
        <v/>
      </c>
      <c r="AZ406" s="634" t="str">
        <f t="shared" si="1529"/>
        <v/>
      </c>
      <c r="BA406" s="634" t="str">
        <f t="shared" si="1529"/>
        <v/>
      </c>
      <c r="BB406" s="634" t="str">
        <f t="shared" si="1529"/>
        <v/>
      </c>
      <c r="BC406" s="667"/>
      <c r="BD406" s="634" t="str">
        <f t="shared" ref="BD406:BI406" si="1530">IF(BD404="","",BD404*BD405)</f>
        <v/>
      </c>
      <c r="BE406" s="634" t="str">
        <f t="shared" si="1530"/>
        <v/>
      </c>
      <c r="BF406" s="634" t="str">
        <f t="shared" si="1530"/>
        <v/>
      </c>
      <c r="BG406" s="634" t="str">
        <f t="shared" si="1530"/>
        <v/>
      </c>
      <c r="BH406" s="634" t="str">
        <f t="shared" si="1530"/>
        <v/>
      </c>
      <c r="BI406" s="634" t="str">
        <f t="shared" si="1530"/>
        <v/>
      </c>
      <c r="BJ406" s="634" t="str">
        <f t="shared" ref="BJ406:BT406" si="1531">IF(BJ404="","",BJ404*BJ405)</f>
        <v/>
      </c>
      <c r="BK406" s="634" t="str">
        <f t="shared" si="1531"/>
        <v/>
      </c>
      <c r="BL406" s="634" t="str">
        <f t="shared" si="1531"/>
        <v/>
      </c>
      <c r="BM406" s="634" t="str">
        <f t="shared" si="1531"/>
        <v/>
      </c>
      <c r="BN406" s="634" t="str">
        <f t="shared" si="1531"/>
        <v/>
      </c>
      <c r="BO406" s="634" t="str">
        <f t="shared" si="1531"/>
        <v/>
      </c>
      <c r="BP406" s="634" t="str">
        <f t="shared" si="1531"/>
        <v/>
      </c>
      <c r="BQ406" s="634" t="str">
        <f t="shared" si="1531"/>
        <v/>
      </c>
      <c r="BR406" s="634" t="str">
        <f t="shared" si="1531"/>
        <v/>
      </c>
      <c r="BS406" s="634" t="str">
        <f t="shared" si="1531"/>
        <v/>
      </c>
      <c r="BT406" s="634" t="str">
        <f t="shared" si="1531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43"/>
        <v/>
      </c>
      <c r="CA406" s="602" t="str">
        <f t="shared" si="1444"/>
        <v/>
      </c>
      <c r="CB406" s="602" t="str">
        <f t="shared" si="1445"/>
        <v/>
      </c>
      <c r="CC406" s="692" t="str">
        <f t="shared" si="1446"/>
        <v/>
      </c>
      <c r="CD406" s="1348" t="str">
        <f t="shared" si="1488"/>
        <v/>
      </c>
      <c r="CE406" s="1349" t="str">
        <f t="shared" si="1491"/>
        <v/>
      </c>
      <c r="CF406" s="1350" t="str">
        <f t="shared" si="1491"/>
        <v/>
      </c>
      <c r="CG406" s="1350" t="str">
        <f t="shared" si="1491"/>
        <v/>
      </c>
      <c r="CH406" s="1350" t="str">
        <f t="shared" si="1491"/>
        <v/>
      </c>
      <c r="CI406" s="1350" t="str">
        <f t="shared" si="1491"/>
        <v/>
      </c>
      <c r="CJ406" s="1350" t="str">
        <f t="shared" si="1491"/>
        <v/>
      </c>
      <c r="CK406" s="1351" t="str">
        <f t="shared" si="1491"/>
        <v/>
      </c>
      <c r="CL406" s="1351" t="str">
        <f t="shared" si="1491"/>
        <v/>
      </c>
      <c r="CM406" s="1351" t="str">
        <f t="shared" si="1491"/>
        <v/>
      </c>
      <c r="CN406" s="1350" t="str">
        <f t="shared" si="1491"/>
        <v/>
      </c>
      <c r="CO406" s="1350" t="str">
        <f t="shared" si="1491"/>
        <v/>
      </c>
      <c r="CP406" s="1350" t="str">
        <f t="shared" si="1491"/>
        <v/>
      </c>
      <c r="CQ406" s="1350" t="str">
        <f t="shared" si="1491"/>
        <v/>
      </c>
      <c r="CR406" s="1350" t="str">
        <f t="shared" si="1491"/>
        <v/>
      </c>
      <c r="CS406" s="1349" t="str">
        <f t="shared" si="1491"/>
        <v/>
      </c>
      <c r="CT406" s="1352" t="str">
        <f t="shared" si="1491"/>
        <v/>
      </c>
      <c r="CU406" s="553" t="str">
        <f t="shared" si="1449"/>
        <v/>
      </c>
      <c r="CV406" s="554" t="str">
        <f t="shared" si="1450"/>
        <v/>
      </c>
      <c r="CW406" s="555" t="str">
        <f t="shared" si="1451"/>
        <v/>
      </c>
      <c r="CX406" s="555" t="str">
        <f t="shared" si="1452"/>
        <v/>
      </c>
      <c r="CY406" s="555" t="str">
        <f t="shared" si="1453"/>
        <v/>
      </c>
      <c r="CZ406" s="555" t="str">
        <f t="shared" si="1454"/>
        <v/>
      </c>
      <c r="DA406" s="555" t="str">
        <f t="shared" si="1455"/>
        <v/>
      </c>
      <c r="DB406" s="556" t="str">
        <f t="shared" si="1456"/>
        <v/>
      </c>
      <c r="DC406" s="556" t="str">
        <f t="shared" si="1457"/>
        <v/>
      </c>
      <c r="DD406" s="556" t="str">
        <f t="shared" si="1458"/>
        <v/>
      </c>
      <c r="DE406" s="555" t="str">
        <f t="shared" si="1459"/>
        <v/>
      </c>
      <c r="DF406" s="555" t="str">
        <f t="shared" si="1460"/>
        <v/>
      </c>
      <c r="DG406" s="555" t="str">
        <f t="shared" si="1461"/>
        <v/>
      </c>
      <c r="DH406" s="555" t="str">
        <f t="shared" si="1462"/>
        <v/>
      </c>
      <c r="DI406" s="555" t="str">
        <f t="shared" si="1463"/>
        <v/>
      </c>
      <c r="DJ406" s="554" t="str">
        <f t="shared" si="1464"/>
        <v/>
      </c>
      <c r="DK406" s="553" t="str">
        <f t="shared" si="1465"/>
        <v/>
      </c>
      <c r="DL406" s="658">
        <f t="shared" si="1466"/>
        <v>0</v>
      </c>
      <c r="DM406" s="106">
        <f t="shared" si="1467"/>
        <v>0</v>
      </c>
      <c r="DN406" s="106">
        <f t="shared" si="1468"/>
        <v>0</v>
      </c>
      <c r="DO406" s="106">
        <f t="shared" si="1469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43"/>
        <v/>
      </c>
      <c r="CA407" s="602" t="str">
        <f t="shared" si="1444"/>
        <v/>
      </c>
      <c r="CB407" s="602" t="str">
        <f t="shared" si="1445"/>
        <v/>
      </c>
      <c r="CC407" s="692" t="str">
        <f t="shared" si="1446"/>
        <v/>
      </c>
      <c r="CD407" s="1348" t="str">
        <f t="shared" si="1488"/>
        <v/>
      </c>
      <c r="CE407" s="1349" t="str">
        <f t="shared" si="1491"/>
        <v/>
      </c>
      <c r="CF407" s="1350" t="str">
        <f t="shared" si="1491"/>
        <v/>
      </c>
      <c r="CG407" s="1350" t="str">
        <f t="shared" si="1491"/>
        <v/>
      </c>
      <c r="CH407" s="1350" t="str">
        <f t="shared" si="1491"/>
        <v/>
      </c>
      <c r="CI407" s="1350" t="str">
        <f t="shared" si="1491"/>
        <v/>
      </c>
      <c r="CJ407" s="1350" t="str">
        <f t="shared" si="1491"/>
        <v/>
      </c>
      <c r="CK407" s="1351" t="str">
        <f t="shared" si="1491"/>
        <v/>
      </c>
      <c r="CL407" s="1351" t="str">
        <f t="shared" si="1491"/>
        <v/>
      </c>
      <c r="CM407" s="1351" t="str">
        <f t="shared" si="1491"/>
        <v/>
      </c>
      <c r="CN407" s="1350" t="str">
        <f t="shared" si="1491"/>
        <v/>
      </c>
      <c r="CO407" s="1350" t="str">
        <f t="shared" si="1491"/>
        <v/>
      </c>
      <c r="CP407" s="1350" t="str">
        <f t="shared" si="1491"/>
        <v/>
      </c>
      <c r="CQ407" s="1350" t="str">
        <f t="shared" si="1491"/>
        <v/>
      </c>
      <c r="CR407" s="1350" t="str">
        <f t="shared" si="1491"/>
        <v/>
      </c>
      <c r="CS407" s="1349" t="str">
        <f t="shared" si="1491"/>
        <v/>
      </c>
      <c r="CT407" s="1352" t="str">
        <f t="shared" si="1491"/>
        <v/>
      </c>
      <c r="CU407" s="553" t="str">
        <f t="shared" si="1449"/>
        <v/>
      </c>
      <c r="CV407" s="554" t="str">
        <f t="shared" si="1450"/>
        <v/>
      </c>
      <c r="CW407" s="555" t="str">
        <f t="shared" si="1451"/>
        <v/>
      </c>
      <c r="CX407" s="555" t="str">
        <f t="shared" si="1452"/>
        <v/>
      </c>
      <c r="CY407" s="555" t="str">
        <f t="shared" si="1453"/>
        <v/>
      </c>
      <c r="CZ407" s="555" t="str">
        <f t="shared" si="1454"/>
        <v/>
      </c>
      <c r="DA407" s="555" t="str">
        <f t="shared" si="1455"/>
        <v/>
      </c>
      <c r="DB407" s="556" t="str">
        <f t="shared" si="1456"/>
        <v/>
      </c>
      <c r="DC407" s="556" t="str">
        <f t="shared" si="1457"/>
        <v/>
      </c>
      <c r="DD407" s="556" t="str">
        <f t="shared" si="1458"/>
        <v/>
      </c>
      <c r="DE407" s="555" t="str">
        <f t="shared" si="1459"/>
        <v/>
      </c>
      <c r="DF407" s="555" t="str">
        <f t="shared" si="1460"/>
        <v/>
      </c>
      <c r="DG407" s="555" t="str">
        <f t="shared" si="1461"/>
        <v/>
      </c>
      <c r="DH407" s="555" t="str">
        <f t="shared" si="1462"/>
        <v/>
      </c>
      <c r="DI407" s="555" t="str">
        <f t="shared" si="1463"/>
        <v/>
      </c>
      <c r="DJ407" s="554" t="str">
        <f t="shared" si="1464"/>
        <v/>
      </c>
      <c r="DK407" s="553" t="str">
        <f t="shared" si="1465"/>
        <v/>
      </c>
      <c r="DL407" s="658">
        <f t="shared" si="1466"/>
        <v>0</v>
      </c>
      <c r="DM407" s="106">
        <f t="shared" si="1467"/>
        <v>0</v>
      </c>
      <c r="DN407" s="106">
        <f t="shared" si="1468"/>
        <v>0</v>
      </c>
      <c r="DO407" s="106">
        <f t="shared" si="1469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43"/>
        <v/>
      </c>
      <c r="CA408" s="602" t="str">
        <f t="shared" si="1444"/>
        <v/>
      </c>
      <c r="CB408" s="602" t="str">
        <f t="shared" si="1445"/>
        <v/>
      </c>
      <c r="CC408" s="692" t="str">
        <f t="shared" si="1446"/>
        <v/>
      </c>
      <c r="CD408" s="1348" t="str">
        <f t="shared" si="1488"/>
        <v/>
      </c>
      <c r="CE408" s="1349" t="str">
        <f t="shared" si="1491"/>
        <v/>
      </c>
      <c r="CF408" s="1350" t="str">
        <f t="shared" si="1491"/>
        <v/>
      </c>
      <c r="CG408" s="1350" t="str">
        <f t="shared" si="1491"/>
        <v/>
      </c>
      <c r="CH408" s="1350" t="str">
        <f t="shared" si="1491"/>
        <v/>
      </c>
      <c r="CI408" s="1350" t="str">
        <f t="shared" si="1491"/>
        <v/>
      </c>
      <c r="CJ408" s="1350" t="str">
        <f t="shared" si="1491"/>
        <v/>
      </c>
      <c r="CK408" s="1351" t="str">
        <f t="shared" si="1491"/>
        <v/>
      </c>
      <c r="CL408" s="1351" t="str">
        <f t="shared" si="1491"/>
        <v/>
      </c>
      <c r="CM408" s="1351" t="str">
        <f t="shared" si="1491"/>
        <v/>
      </c>
      <c r="CN408" s="1350" t="str">
        <f t="shared" si="1491"/>
        <v/>
      </c>
      <c r="CO408" s="1350" t="str">
        <f t="shared" si="1491"/>
        <v/>
      </c>
      <c r="CP408" s="1350" t="str">
        <f t="shared" si="1491"/>
        <v/>
      </c>
      <c r="CQ408" s="1350" t="str">
        <f t="shared" si="1491"/>
        <v/>
      </c>
      <c r="CR408" s="1350" t="str">
        <f t="shared" si="1491"/>
        <v/>
      </c>
      <c r="CS408" s="1349" t="str">
        <f t="shared" ref="CE408:CT418" si="153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32"/>
        <v/>
      </c>
      <c r="CU408" s="553" t="str">
        <f t="shared" si="1449"/>
        <v/>
      </c>
      <c r="CV408" s="554" t="str">
        <f t="shared" si="1450"/>
        <v/>
      </c>
      <c r="CW408" s="555" t="str">
        <f t="shared" si="1451"/>
        <v/>
      </c>
      <c r="CX408" s="555" t="str">
        <f t="shared" si="1452"/>
        <v/>
      </c>
      <c r="CY408" s="555" t="str">
        <f t="shared" si="1453"/>
        <v/>
      </c>
      <c r="CZ408" s="555" t="str">
        <f t="shared" si="1454"/>
        <v/>
      </c>
      <c r="DA408" s="555" t="str">
        <f t="shared" si="1455"/>
        <v/>
      </c>
      <c r="DB408" s="556" t="str">
        <f t="shared" si="1456"/>
        <v/>
      </c>
      <c r="DC408" s="556" t="str">
        <f t="shared" si="1457"/>
        <v/>
      </c>
      <c r="DD408" s="556" t="str">
        <f t="shared" si="1458"/>
        <v/>
      </c>
      <c r="DE408" s="555" t="str">
        <f t="shared" si="1459"/>
        <v/>
      </c>
      <c r="DF408" s="555" t="str">
        <f t="shared" si="1460"/>
        <v/>
      </c>
      <c r="DG408" s="555" t="str">
        <f t="shared" si="1461"/>
        <v/>
      </c>
      <c r="DH408" s="555" t="str">
        <f t="shared" si="1462"/>
        <v/>
      </c>
      <c r="DI408" s="555" t="str">
        <f t="shared" si="1463"/>
        <v/>
      </c>
      <c r="DJ408" s="554" t="str">
        <f t="shared" si="1464"/>
        <v/>
      </c>
      <c r="DK408" s="553" t="str">
        <f t="shared" si="1465"/>
        <v/>
      </c>
      <c r="DL408" s="658">
        <f t="shared" si="1466"/>
        <v>0</v>
      </c>
      <c r="DM408" s="106">
        <f t="shared" si="1467"/>
        <v>0</v>
      </c>
      <c r="DN408" s="106">
        <f t="shared" si="1468"/>
        <v>0</v>
      </c>
      <c r="DO408" s="106">
        <f t="shared" si="1469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33">IF(B407="","",B407*B408)</f>
        <v/>
      </c>
      <c r="C409" s="634" t="str">
        <f t="shared" si="1533"/>
        <v/>
      </c>
      <c r="D409" s="634" t="str">
        <f t="shared" si="1533"/>
        <v/>
      </c>
      <c r="E409" s="634" t="str">
        <f t="shared" si="1533"/>
        <v/>
      </c>
      <c r="F409" s="634" t="str">
        <f t="shared" si="1533"/>
        <v/>
      </c>
      <c r="G409" s="634" t="str">
        <f t="shared" si="1533"/>
        <v/>
      </c>
      <c r="H409" s="634" t="str">
        <f t="shared" si="1533"/>
        <v/>
      </c>
      <c r="I409" s="634" t="str">
        <f t="shared" si="1533"/>
        <v/>
      </c>
      <c r="J409" s="634" t="str">
        <f t="shared" si="1533"/>
        <v/>
      </c>
      <c r="K409" s="634" t="str">
        <f t="shared" ref="K409:R409" si="1534">IF(K407="","",K407*K408)</f>
        <v/>
      </c>
      <c r="L409" s="634" t="str">
        <f t="shared" si="1534"/>
        <v/>
      </c>
      <c r="M409" s="634" t="str">
        <f t="shared" si="1534"/>
        <v/>
      </c>
      <c r="N409" s="634" t="str">
        <f t="shared" si="1534"/>
        <v/>
      </c>
      <c r="O409" s="634" t="str">
        <f t="shared" si="1534"/>
        <v/>
      </c>
      <c r="P409" s="634" t="str">
        <f t="shared" si="1534"/>
        <v/>
      </c>
      <c r="Q409" s="634" t="str">
        <f t="shared" si="1534"/>
        <v/>
      </c>
      <c r="R409" s="634" t="str">
        <f t="shared" si="1534"/>
        <v/>
      </c>
      <c r="S409" s="667"/>
      <c r="T409" s="634" t="str">
        <f t="shared" ref="T409:AC409" si="1535">IF(T407="","",T407*T408)</f>
        <v/>
      </c>
      <c r="U409" s="634" t="str">
        <f t="shared" si="1535"/>
        <v/>
      </c>
      <c r="V409" s="634" t="str">
        <f t="shared" si="1535"/>
        <v/>
      </c>
      <c r="W409" s="634" t="str">
        <f t="shared" si="1535"/>
        <v/>
      </c>
      <c r="X409" s="634" t="str">
        <f t="shared" si="1535"/>
        <v/>
      </c>
      <c r="Y409" s="634" t="str">
        <f t="shared" si="1535"/>
        <v/>
      </c>
      <c r="Z409" s="634" t="str">
        <f t="shared" si="1535"/>
        <v/>
      </c>
      <c r="AA409" s="634" t="str">
        <f t="shared" si="1535"/>
        <v/>
      </c>
      <c r="AB409" s="634" t="str">
        <f t="shared" si="1535"/>
        <v/>
      </c>
      <c r="AC409" s="634" t="str">
        <f t="shared" si="1535"/>
        <v/>
      </c>
      <c r="AD409" s="634" t="str">
        <f t="shared" ref="AD409:AJ409" si="1536">IF(AD407="","",AD407*AD408)</f>
        <v/>
      </c>
      <c r="AE409" s="634" t="str">
        <f t="shared" si="1536"/>
        <v/>
      </c>
      <c r="AF409" s="634" t="str">
        <f t="shared" si="1536"/>
        <v/>
      </c>
      <c r="AG409" s="634" t="str">
        <f t="shared" si="1536"/>
        <v/>
      </c>
      <c r="AH409" s="634" t="str">
        <f t="shared" si="1536"/>
        <v/>
      </c>
      <c r="AI409" s="634" t="str">
        <f t="shared" si="1536"/>
        <v/>
      </c>
      <c r="AJ409" s="634" t="str">
        <f t="shared" si="1536"/>
        <v/>
      </c>
      <c r="AK409" s="667"/>
      <c r="AL409" s="634" t="str">
        <f t="shared" ref="AL409:AT409" si="1537">IF(AL407="","",AL407*AL408)</f>
        <v/>
      </c>
      <c r="AM409" s="634" t="str">
        <f t="shared" si="1537"/>
        <v/>
      </c>
      <c r="AN409" s="634" t="str">
        <f t="shared" si="1537"/>
        <v/>
      </c>
      <c r="AO409" s="634" t="str">
        <f t="shared" si="1537"/>
        <v/>
      </c>
      <c r="AP409" s="634" t="str">
        <f t="shared" si="1537"/>
        <v/>
      </c>
      <c r="AQ409" s="634" t="str">
        <f t="shared" si="1537"/>
        <v/>
      </c>
      <c r="AR409" s="634" t="str">
        <f t="shared" si="1537"/>
        <v/>
      </c>
      <c r="AS409" s="634" t="str">
        <f t="shared" si="1537"/>
        <v/>
      </c>
      <c r="AT409" s="634" t="str">
        <f t="shared" si="1537"/>
        <v/>
      </c>
      <c r="AU409" s="634" t="str">
        <f t="shared" ref="AU409:BB409" si="1538">IF(AU407="","",AU407*AU408)</f>
        <v/>
      </c>
      <c r="AV409" s="634" t="str">
        <f t="shared" si="1538"/>
        <v/>
      </c>
      <c r="AW409" s="634" t="str">
        <f t="shared" si="1538"/>
        <v/>
      </c>
      <c r="AX409" s="634" t="str">
        <f t="shared" si="1538"/>
        <v/>
      </c>
      <c r="AY409" s="634" t="str">
        <f t="shared" si="1538"/>
        <v/>
      </c>
      <c r="AZ409" s="634" t="str">
        <f t="shared" si="1538"/>
        <v/>
      </c>
      <c r="BA409" s="634" t="str">
        <f t="shared" si="1538"/>
        <v/>
      </c>
      <c r="BB409" s="634" t="str">
        <f t="shared" si="1538"/>
        <v/>
      </c>
      <c r="BC409" s="667"/>
      <c r="BD409" s="634" t="str">
        <f t="shared" ref="BD409:BI409" si="1539">IF(BD407="","",BD407*BD408)</f>
        <v/>
      </c>
      <c r="BE409" s="634" t="str">
        <f t="shared" si="1539"/>
        <v/>
      </c>
      <c r="BF409" s="634" t="str">
        <f t="shared" si="1539"/>
        <v/>
      </c>
      <c r="BG409" s="634" t="str">
        <f t="shared" si="1539"/>
        <v/>
      </c>
      <c r="BH409" s="634" t="str">
        <f t="shared" si="1539"/>
        <v/>
      </c>
      <c r="BI409" s="634" t="str">
        <f t="shared" si="1539"/>
        <v/>
      </c>
      <c r="BJ409" s="634" t="str">
        <f t="shared" ref="BJ409:BT409" si="1540">IF(BJ407="","",BJ407*BJ408)</f>
        <v/>
      </c>
      <c r="BK409" s="634" t="str">
        <f t="shared" si="1540"/>
        <v/>
      </c>
      <c r="BL409" s="634" t="str">
        <f t="shared" si="1540"/>
        <v/>
      </c>
      <c r="BM409" s="634" t="str">
        <f t="shared" si="1540"/>
        <v/>
      </c>
      <c r="BN409" s="634" t="str">
        <f t="shared" si="1540"/>
        <v/>
      </c>
      <c r="BO409" s="634" t="str">
        <f t="shared" si="1540"/>
        <v/>
      </c>
      <c r="BP409" s="634" t="str">
        <f t="shared" si="1540"/>
        <v/>
      </c>
      <c r="BQ409" s="634" t="str">
        <f t="shared" si="1540"/>
        <v/>
      </c>
      <c r="BR409" s="634" t="str">
        <f t="shared" si="1540"/>
        <v/>
      </c>
      <c r="BS409" s="634" t="str">
        <f t="shared" si="1540"/>
        <v/>
      </c>
      <c r="BT409" s="634" t="str">
        <f t="shared" si="1540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43"/>
        <v/>
      </c>
      <c r="CA409" s="602" t="str">
        <f t="shared" si="1444"/>
        <v/>
      </c>
      <c r="CB409" s="602" t="str">
        <f t="shared" si="1445"/>
        <v/>
      </c>
      <c r="CC409" s="692" t="str">
        <f t="shared" si="1446"/>
        <v/>
      </c>
      <c r="CD409" s="1348" t="str">
        <f t="shared" si="1488"/>
        <v/>
      </c>
      <c r="CE409" s="1349" t="str">
        <f t="shared" si="1532"/>
        <v/>
      </c>
      <c r="CF409" s="1350" t="str">
        <f t="shared" si="1532"/>
        <v/>
      </c>
      <c r="CG409" s="1350" t="str">
        <f t="shared" si="1532"/>
        <v/>
      </c>
      <c r="CH409" s="1350" t="str">
        <f t="shared" si="1532"/>
        <v/>
      </c>
      <c r="CI409" s="1350" t="str">
        <f t="shared" si="1532"/>
        <v/>
      </c>
      <c r="CJ409" s="1350" t="str">
        <f t="shared" si="1532"/>
        <v/>
      </c>
      <c r="CK409" s="1351" t="str">
        <f t="shared" si="1532"/>
        <v/>
      </c>
      <c r="CL409" s="1351" t="str">
        <f t="shared" si="1532"/>
        <v/>
      </c>
      <c r="CM409" s="1351" t="str">
        <f t="shared" si="1532"/>
        <v/>
      </c>
      <c r="CN409" s="1350" t="str">
        <f t="shared" si="1532"/>
        <v/>
      </c>
      <c r="CO409" s="1350" t="str">
        <f t="shared" si="1532"/>
        <v/>
      </c>
      <c r="CP409" s="1350" t="str">
        <f t="shared" si="1532"/>
        <v/>
      </c>
      <c r="CQ409" s="1350" t="str">
        <f t="shared" si="1532"/>
        <v/>
      </c>
      <c r="CR409" s="1350" t="str">
        <f t="shared" si="1532"/>
        <v/>
      </c>
      <c r="CS409" s="1349" t="str">
        <f t="shared" si="1532"/>
        <v/>
      </c>
      <c r="CT409" s="1352" t="str">
        <f t="shared" si="1532"/>
        <v/>
      </c>
      <c r="CU409" s="553" t="str">
        <f t="shared" si="1449"/>
        <v/>
      </c>
      <c r="CV409" s="554" t="str">
        <f t="shared" si="1450"/>
        <v/>
      </c>
      <c r="CW409" s="555" t="str">
        <f t="shared" si="1451"/>
        <v/>
      </c>
      <c r="CX409" s="555" t="str">
        <f t="shared" si="1452"/>
        <v/>
      </c>
      <c r="CY409" s="555" t="str">
        <f t="shared" si="1453"/>
        <v/>
      </c>
      <c r="CZ409" s="555" t="str">
        <f t="shared" si="1454"/>
        <v/>
      </c>
      <c r="DA409" s="555" t="str">
        <f t="shared" si="1455"/>
        <v/>
      </c>
      <c r="DB409" s="556" t="str">
        <f t="shared" si="1456"/>
        <v/>
      </c>
      <c r="DC409" s="556" t="str">
        <f t="shared" si="1457"/>
        <v/>
      </c>
      <c r="DD409" s="556" t="str">
        <f t="shared" si="1458"/>
        <v/>
      </c>
      <c r="DE409" s="555" t="str">
        <f t="shared" si="1459"/>
        <v/>
      </c>
      <c r="DF409" s="555" t="str">
        <f t="shared" si="1460"/>
        <v/>
      </c>
      <c r="DG409" s="555" t="str">
        <f t="shared" si="1461"/>
        <v/>
      </c>
      <c r="DH409" s="555" t="str">
        <f t="shared" si="1462"/>
        <v/>
      </c>
      <c r="DI409" s="555" t="str">
        <f t="shared" si="1463"/>
        <v/>
      </c>
      <c r="DJ409" s="554" t="str">
        <f t="shared" si="1464"/>
        <v/>
      </c>
      <c r="DK409" s="553" t="str">
        <f t="shared" si="1465"/>
        <v/>
      </c>
      <c r="DL409" s="658">
        <f t="shared" si="1466"/>
        <v>0</v>
      </c>
      <c r="DM409" s="106">
        <f t="shared" si="1467"/>
        <v>0</v>
      </c>
      <c r="DN409" s="106">
        <f t="shared" si="1468"/>
        <v>0</v>
      </c>
      <c r="DO409" s="106">
        <f t="shared" si="1469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43"/>
        <v/>
      </c>
      <c r="CA410" s="602" t="str">
        <f t="shared" si="1444"/>
        <v/>
      </c>
      <c r="CB410" s="602" t="str">
        <f t="shared" si="1445"/>
        <v/>
      </c>
      <c r="CC410" s="692" t="str">
        <f t="shared" si="1446"/>
        <v/>
      </c>
      <c r="CD410" s="1348" t="str">
        <f t="shared" si="1488"/>
        <v/>
      </c>
      <c r="CE410" s="1349" t="str">
        <f t="shared" si="1532"/>
        <v/>
      </c>
      <c r="CF410" s="1350" t="str">
        <f t="shared" si="1532"/>
        <v/>
      </c>
      <c r="CG410" s="1350" t="str">
        <f t="shared" si="1532"/>
        <v/>
      </c>
      <c r="CH410" s="1350" t="str">
        <f t="shared" si="1532"/>
        <v/>
      </c>
      <c r="CI410" s="1350" t="str">
        <f t="shared" si="1532"/>
        <v/>
      </c>
      <c r="CJ410" s="1350" t="str">
        <f t="shared" si="1532"/>
        <v/>
      </c>
      <c r="CK410" s="1351" t="str">
        <f t="shared" si="1532"/>
        <v/>
      </c>
      <c r="CL410" s="1351" t="str">
        <f t="shared" si="1532"/>
        <v/>
      </c>
      <c r="CM410" s="1351" t="str">
        <f t="shared" si="1532"/>
        <v/>
      </c>
      <c r="CN410" s="1350" t="str">
        <f t="shared" si="1532"/>
        <v/>
      </c>
      <c r="CO410" s="1350" t="str">
        <f t="shared" si="1532"/>
        <v/>
      </c>
      <c r="CP410" s="1350" t="str">
        <f t="shared" si="1532"/>
        <v/>
      </c>
      <c r="CQ410" s="1350" t="str">
        <f t="shared" si="1532"/>
        <v/>
      </c>
      <c r="CR410" s="1350" t="str">
        <f t="shared" si="1532"/>
        <v/>
      </c>
      <c r="CS410" s="1349" t="str">
        <f t="shared" si="1532"/>
        <v/>
      </c>
      <c r="CT410" s="1352" t="str">
        <f t="shared" si="1532"/>
        <v/>
      </c>
      <c r="CU410" s="553" t="str">
        <f t="shared" si="1449"/>
        <v/>
      </c>
      <c r="CV410" s="554" t="str">
        <f t="shared" si="1450"/>
        <v/>
      </c>
      <c r="CW410" s="555" t="str">
        <f t="shared" si="1451"/>
        <v/>
      </c>
      <c r="CX410" s="555" t="str">
        <f t="shared" si="1452"/>
        <v/>
      </c>
      <c r="CY410" s="555" t="str">
        <f t="shared" si="1453"/>
        <v/>
      </c>
      <c r="CZ410" s="555" t="str">
        <f t="shared" si="1454"/>
        <v/>
      </c>
      <c r="DA410" s="555" t="str">
        <f t="shared" si="1455"/>
        <v/>
      </c>
      <c r="DB410" s="556" t="str">
        <f t="shared" si="1456"/>
        <v/>
      </c>
      <c r="DC410" s="556" t="str">
        <f t="shared" si="1457"/>
        <v/>
      </c>
      <c r="DD410" s="556" t="str">
        <f t="shared" si="1458"/>
        <v/>
      </c>
      <c r="DE410" s="555" t="str">
        <f t="shared" si="1459"/>
        <v/>
      </c>
      <c r="DF410" s="555" t="str">
        <f t="shared" si="1460"/>
        <v/>
      </c>
      <c r="DG410" s="555" t="str">
        <f t="shared" si="1461"/>
        <v/>
      </c>
      <c r="DH410" s="555" t="str">
        <f t="shared" si="1462"/>
        <v/>
      </c>
      <c r="DI410" s="555" t="str">
        <f t="shared" si="1463"/>
        <v/>
      </c>
      <c r="DJ410" s="554" t="str">
        <f t="shared" si="1464"/>
        <v/>
      </c>
      <c r="DK410" s="553" t="str">
        <f t="shared" si="1465"/>
        <v/>
      </c>
      <c r="DL410" s="658">
        <f t="shared" si="1466"/>
        <v>0</v>
      </c>
      <c r="DM410" s="106">
        <f t="shared" si="1467"/>
        <v>0</v>
      </c>
      <c r="DN410" s="106">
        <f t="shared" si="1468"/>
        <v>0</v>
      </c>
      <c r="DO410" s="106">
        <f t="shared" si="1469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43"/>
        <v/>
      </c>
      <c r="CA411" s="602" t="str">
        <f t="shared" si="1444"/>
        <v/>
      </c>
      <c r="CB411" s="602" t="str">
        <f t="shared" si="1445"/>
        <v/>
      </c>
      <c r="CC411" s="692" t="str">
        <f t="shared" si="1446"/>
        <v/>
      </c>
      <c r="CD411" s="1348" t="str">
        <f t="shared" si="1488"/>
        <v/>
      </c>
      <c r="CE411" s="1349" t="str">
        <f t="shared" si="1532"/>
        <v/>
      </c>
      <c r="CF411" s="1350" t="str">
        <f t="shared" si="1532"/>
        <v/>
      </c>
      <c r="CG411" s="1350" t="str">
        <f t="shared" si="1532"/>
        <v/>
      </c>
      <c r="CH411" s="1350" t="str">
        <f t="shared" si="1532"/>
        <v/>
      </c>
      <c r="CI411" s="1350" t="str">
        <f t="shared" si="1532"/>
        <v/>
      </c>
      <c r="CJ411" s="1350" t="str">
        <f t="shared" si="1532"/>
        <v/>
      </c>
      <c r="CK411" s="1351" t="str">
        <f t="shared" si="1532"/>
        <v/>
      </c>
      <c r="CL411" s="1351" t="str">
        <f t="shared" si="1532"/>
        <v/>
      </c>
      <c r="CM411" s="1351" t="str">
        <f t="shared" si="1532"/>
        <v/>
      </c>
      <c r="CN411" s="1350" t="str">
        <f t="shared" si="1532"/>
        <v/>
      </c>
      <c r="CO411" s="1350" t="str">
        <f t="shared" si="1532"/>
        <v/>
      </c>
      <c r="CP411" s="1350" t="str">
        <f t="shared" si="1532"/>
        <v/>
      </c>
      <c r="CQ411" s="1350" t="str">
        <f t="shared" si="1532"/>
        <v/>
      </c>
      <c r="CR411" s="1350" t="str">
        <f t="shared" si="1532"/>
        <v/>
      </c>
      <c r="CS411" s="1349" t="str">
        <f t="shared" si="1532"/>
        <v/>
      </c>
      <c r="CT411" s="1352" t="str">
        <f t="shared" si="1532"/>
        <v/>
      </c>
      <c r="CU411" s="553" t="str">
        <f t="shared" si="1449"/>
        <v/>
      </c>
      <c r="CV411" s="554" t="str">
        <f t="shared" si="1450"/>
        <v/>
      </c>
      <c r="CW411" s="555" t="str">
        <f t="shared" si="1451"/>
        <v/>
      </c>
      <c r="CX411" s="555" t="str">
        <f t="shared" si="1452"/>
        <v/>
      </c>
      <c r="CY411" s="555" t="str">
        <f t="shared" si="1453"/>
        <v/>
      </c>
      <c r="CZ411" s="555" t="str">
        <f t="shared" si="1454"/>
        <v/>
      </c>
      <c r="DA411" s="555" t="str">
        <f t="shared" si="1455"/>
        <v/>
      </c>
      <c r="DB411" s="556" t="str">
        <f t="shared" si="1456"/>
        <v/>
      </c>
      <c r="DC411" s="556" t="str">
        <f t="shared" si="1457"/>
        <v/>
      </c>
      <c r="DD411" s="556" t="str">
        <f t="shared" si="1458"/>
        <v/>
      </c>
      <c r="DE411" s="555" t="str">
        <f t="shared" si="1459"/>
        <v/>
      </c>
      <c r="DF411" s="555" t="str">
        <f t="shared" si="1460"/>
        <v/>
      </c>
      <c r="DG411" s="555" t="str">
        <f t="shared" si="1461"/>
        <v/>
      </c>
      <c r="DH411" s="555" t="str">
        <f t="shared" si="1462"/>
        <v/>
      </c>
      <c r="DI411" s="555" t="str">
        <f t="shared" si="1463"/>
        <v/>
      </c>
      <c r="DJ411" s="554" t="str">
        <f t="shared" si="1464"/>
        <v/>
      </c>
      <c r="DK411" s="553" t="str">
        <f t="shared" si="1465"/>
        <v/>
      </c>
      <c r="DL411" s="658">
        <f t="shared" si="1466"/>
        <v>0</v>
      </c>
      <c r="DM411" s="106">
        <f t="shared" si="1467"/>
        <v>0</v>
      </c>
      <c r="DN411" s="106">
        <f t="shared" si="1468"/>
        <v>0</v>
      </c>
      <c r="DO411" s="106">
        <f t="shared" si="1469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41">IF(B410="","",B410*B411)</f>
        <v/>
      </c>
      <c r="C412" s="634" t="str">
        <f t="shared" si="1541"/>
        <v/>
      </c>
      <c r="D412" s="634" t="str">
        <f t="shared" si="1541"/>
        <v/>
      </c>
      <c r="E412" s="634" t="str">
        <f t="shared" si="1541"/>
        <v/>
      </c>
      <c r="F412" s="634" t="str">
        <f t="shared" si="1541"/>
        <v/>
      </c>
      <c r="G412" s="634" t="str">
        <f t="shared" si="1541"/>
        <v/>
      </c>
      <c r="H412" s="634" t="str">
        <f t="shared" si="1541"/>
        <v/>
      </c>
      <c r="I412" s="634" t="str">
        <f t="shared" si="1541"/>
        <v/>
      </c>
      <c r="J412" s="634" t="str">
        <f t="shared" ref="J412:R412" si="1542">IF(J410="","",J410*J411)</f>
        <v/>
      </c>
      <c r="K412" s="634" t="str">
        <f t="shared" si="1542"/>
        <v/>
      </c>
      <c r="L412" s="634" t="str">
        <f t="shared" si="1542"/>
        <v/>
      </c>
      <c r="M412" s="634" t="str">
        <f t="shared" si="1542"/>
        <v/>
      </c>
      <c r="N412" s="634" t="str">
        <f t="shared" si="1542"/>
        <v/>
      </c>
      <c r="O412" s="634" t="str">
        <f t="shared" si="1542"/>
        <v/>
      </c>
      <c r="P412" s="634" t="str">
        <f t="shared" si="1542"/>
        <v/>
      </c>
      <c r="Q412" s="634" t="str">
        <f t="shared" si="1542"/>
        <v/>
      </c>
      <c r="R412" s="634" t="str">
        <f t="shared" si="1542"/>
        <v/>
      </c>
      <c r="S412" s="667"/>
      <c r="T412" s="634" t="str">
        <f t="shared" ref="T412:AC412" si="1543">IF(T410="","",T410*T411)</f>
        <v/>
      </c>
      <c r="U412" s="634" t="str">
        <f t="shared" si="1543"/>
        <v/>
      </c>
      <c r="V412" s="634" t="str">
        <f t="shared" si="1543"/>
        <v/>
      </c>
      <c r="W412" s="634" t="str">
        <f t="shared" si="1543"/>
        <v/>
      </c>
      <c r="X412" s="634" t="str">
        <f t="shared" si="1543"/>
        <v/>
      </c>
      <c r="Y412" s="634" t="str">
        <f t="shared" si="1543"/>
        <v/>
      </c>
      <c r="Z412" s="634" t="str">
        <f t="shared" si="1543"/>
        <v/>
      </c>
      <c r="AA412" s="634" t="str">
        <f t="shared" si="1543"/>
        <v/>
      </c>
      <c r="AB412" s="634" t="str">
        <f t="shared" si="1543"/>
        <v/>
      </c>
      <c r="AC412" s="634" t="str">
        <f t="shared" si="1543"/>
        <v/>
      </c>
      <c r="AD412" s="634" t="str">
        <f t="shared" ref="AD412:AJ412" si="1544">IF(AD410="","",AD410*AD411)</f>
        <v/>
      </c>
      <c r="AE412" s="634" t="str">
        <f t="shared" si="1544"/>
        <v/>
      </c>
      <c r="AF412" s="634" t="str">
        <f t="shared" si="1544"/>
        <v/>
      </c>
      <c r="AG412" s="634" t="str">
        <f t="shared" si="1544"/>
        <v/>
      </c>
      <c r="AH412" s="634" t="str">
        <f t="shared" si="1544"/>
        <v/>
      </c>
      <c r="AI412" s="634" t="str">
        <f t="shared" si="1544"/>
        <v/>
      </c>
      <c r="AJ412" s="634" t="str">
        <f t="shared" si="1544"/>
        <v/>
      </c>
      <c r="AK412" s="667"/>
      <c r="AL412" s="634" t="str">
        <f t="shared" ref="AL412:AT412" si="1545">IF(AL410="","",AL410*AL411)</f>
        <v/>
      </c>
      <c r="AM412" s="634" t="str">
        <f t="shared" si="1545"/>
        <v/>
      </c>
      <c r="AN412" s="634" t="str">
        <f t="shared" si="1545"/>
        <v/>
      </c>
      <c r="AO412" s="634" t="str">
        <f t="shared" si="1545"/>
        <v/>
      </c>
      <c r="AP412" s="634" t="str">
        <f t="shared" si="1545"/>
        <v/>
      </c>
      <c r="AQ412" s="634" t="str">
        <f t="shared" si="1545"/>
        <v/>
      </c>
      <c r="AR412" s="634" t="str">
        <f t="shared" si="1545"/>
        <v/>
      </c>
      <c r="AS412" s="634" t="str">
        <f t="shared" si="1545"/>
        <v/>
      </c>
      <c r="AT412" s="634" t="str">
        <f t="shared" si="1545"/>
        <v/>
      </c>
      <c r="AU412" s="634" t="str">
        <f t="shared" ref="AU412:BB412" si="1546">IF(AU410="","",AU410*AU411)</f>
        <v/>
      </c>
      <c r="AV412" s="634" t="str">
        <f t="shared" si="1546"/>
        <v/>
      </c>
      <c r="AW412" s="634" t="str">
        <f t="shared" si="1546"/>
        <v/>
      </c>
      <c r="AX412" s="634" t="str">
        <f t="shared" si="1546"/>
        <v/>
      </c>
      <c r="AY412" s="634" t="str">
        <f t="shared" si="1546"/>
        <v/>
      </c>
      <c r="AZ412" s="634" t="str">
        <f t="shared" si="1546"/>
        <v/>
      </c>
      <c r="BA412" s="634" t="str">
        <f t="shared" si="1546"/>
        <v/>
      </c>
      <c r="BB412" s="634" t="str">
        <f t="shared" si="1546"/>
        <v/>
      </c>
      <c r="BC412" s="667"/>
      <c r="BD412" s="634" t="str">
        <f t="shared" ref="BD412:BI412" si="1547">IF(BD410="","",BD410*BD411)</f>
        <v/>
      </c>
      <c r="BE412" s="634" t="str">
        <f t="shared" si="1547"/>
        <v/>
      </c>
      <c r="BF412" s="634" t="str">
        <f t="shared" si="1547"/>
        <v/>
      </c>
      <c r="BG412" s="634" t="str">
        <f t="shared" si="1547"/>
        <v/>
      </c>
      <c r="BH412" s="634" t="str">
        <f t="shared" si="1547"/>
        <v/>
      </c>
      <c r="BI412" s="634" t="str">
        <f t="shared" si="1547"/>
        <v/>
      </c>
      <c r="BJ412" s="634" t="str">
        <f t="shared" ref="BJ412:BT412" si="1548">IF(BJ410="","",BJ410*BJ411)</f>
        <v/>
      </c>
      <c r="BK412" s="634" t="str">
        <f t="shared" si="1548"/>
        <v/>
      </c>
      <c r="BL412" s="634" t="str">
        <f t="shared" si="1548"/>
        <v/>
      </c>
      <c r="BM412" s="634" t="str">
        <f t="shared" si="1548"/>
        <v/>
      </c>
      <c r="BN412" s="634" t="str">
        <f t="shared" si="1548"/>
        <v/>
      </c>
      <c r="BO412" s="634" t="str">
        <f t="shared" si="1548"/>
        <v/>
      </c>
      <c r="BP412" s="634" t="str">
        <f t="shared" si="1548"/>
        <v/>
      </c>
      <c r="BQ412" s="634" t="str">
        <f t="shared" si="1548"/>
        <v/>
      </c>
      <c r="BR412" s="634" t="str">
        <f t="shared" si="1548"/>
        <v/>
      </c>
      <c r="BS412" s="634" t="str">
        <f t="shared" si="1548"/>
        <v/>
      </c>
      <c r="BT412" s="634" t="str">
        <f t="shared" si="1548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43"/>
        <v/>
      </c>
      <c r="CA412" s="602" t="str">
        <f t="shared" si="1444"/>
        <v/>
      </c>
      <c r="CB412" s="602" t="str">
        <f t="shared" si="1445"/>
        <v/>
      </c>
      <c r="CC412" s="692" t="str">
        <f t="shared" si="1446"/>
        <v/>
      </c>
      <c r="CD412" s="1348" t="str">
        <f t="shared" si="1488"/>
        <v/>
      </c>
      <c r="CE412" s="1349" t="str">
        <f t="shared" si="1532"/>
        <v/>
      </c>
      <c r="CF412" s="1350" t="str">
        <f t="shared" si="1532"/>
        <v/>
      </c>
      <c r="CG412" s="1350" t="str">
        <f t="shared" si="1532"/>
        <v/>
      </c>
      <c r="CH412" s="1350" t="str">
        <f t="shared" si="1532"/>
        <v/>
      </c>
      <c r="CI412" s="1350" t="str">
        <f t="shared" si="1532"/>
        <v/>
      </c>
      <c r="CJ412" s="1350" t="str">
        <f t="shared" si="1532"/>
        <v/>
      </c>
      <c r="CK412" s="1351" t="str">
        <f t="shared" si="1532"/>
        <v/>
      </c>
      <c r="CL412" s="1351" t="str">
        <f t="shared" si="1532"/>
        <v/>
      </c>
      <c r="CM412" s="1351" t="str">
        <f t="shared" si="1532"/>
        <v/>
      </c>
      <c r="CN412" s="1350" t="str">
        <f t="shared" si="1532"/>
        <v/>
      </c>
      <c r="CO412" s="1350" t="str">
        <f t="shared" si="1532"/>
        <v/>
      </c>
      <c r="CP412" s="1350" t="str">
        <f t="shared" si="1532"/>
        <v/>
      </c>
      <c r="CQ412" s="1350" t="str">
        <f t="shared" si="1532"/>
        <v/>
      </c>
      <c r="CR412" s="1350" t="str">
        <f t="shared" si="1532"/>
        <v/>
      </c>
      <c r="CS412" s="1349" t="str">
        <f t="shared" si="1532"/>
        <v/>
      </c>
      <c r="CT412" s="1352" t="str">
        <f t="shared" si="1532"/>
        <v/>
      </c>
      <c r="CU412" s="553" t="str">
        <f t="shared" si="1449"/>
        <v/>
      </c>
      <c r="CV412" s="554" t="str">
        <f t="shared" si="1450"/>
        <v/>
      </c>
      <c r="CW412" s="555" t="str">
        <f t="shared" si="1451"/>
        <v/>
      </c>
      <c r="CX412" s="555" t="str">
        <f t="shared" si="1452"/>
        <v/>
      </c>
      <c r="CY412" s="555" t="str">
        <f t="shared" si="1453"/>
        <v/>
      </c>
      <c r="CZ412" s="555" t="str">
        <f t="shared" si="1454"/>
        <v/>
      </c>
      <c r="DA412" s="555" t="str">
        <f t="shared" si="1455"/>
        <v/>
      </c>
      <c r="DB412" s="556" t="str">
        <f t="shared" si="1456"/>
        <v/>
      </c>
      <c r="DC412" s="556" t="str">
        <f t="shared" si="1457"/>
        <v/>
      </c>
      <c r="DD412" s="556" t="str">
        <f t="shared" si="1458"/>
        <v/>
      </c>
      <c r="DE412" s="555" t="str">
        <f t="shared" si="1459"/>
        <v/>
      </c>
      <c r="DF412" s="555" t="str">
        <f t="shared" si="1460"/>
        <v/>
      </c>
      <c r="DG412" s="555" t="str">
        <f t="shared" si="1461"/>
        <v/>
      </c>
      <c r="DH412" s="555" t="str">
        <f t="shared" si="1462"/>
        <v/>
      </c>
      <c r="DI412" s="555" t="str">
        <f t="shared" si="1463"/>
        <v/>
      </c>
      <c r="DJ412" s="554" t="str">
        <f t="shared" si="1464"/>
        <v/>
      </c>
      <c r="DK412" s="553" t="str">
        <f t="shared" si="1465"/>
        <v/>
      </c>
      <c r="DL412" s="658">
        <f t="shared" si="1466"/>
        <v>0</v>
      </c>
      <c r="DM412" s="106">
        <f t="shared" si="1467"/>
        <v>0</v>
      </c>
      <c r="DN412" s="106">
        <f t="shared" si="1468"/>
        <v>0</v>
      </c>
      <c r="DO412" s="106">
        <f t="shared" si="1469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43"/>
        <v/>
      </c>
      <c r="CA413" s="602" t="str">
        <f t="shared" si="1444"/>
        <v/>
      </c>
      <c r="CB413" s="602" t="str">
        <f t="shared" si="1445"/>
        <v/>
      </c>
      <c r="CC413" s="692" t="str">
        <f t="shared" si="1446"/>
        <v/>
      </c>
      <c r="CD413" s="1348" t="str">
        <f t="shared" si="1488"/>
        <v/>
      </c>
      <c r="CE413" s="1349" t="str">
        <f t="shared" si="1532"/>
        <v/>
      </c>
      <c r="CF413" s="1350" t="str">
        <f t="shared" si="1532"/>
        <v/>
      </c>
      <c r="CG413" s="1350" t="str">
        <f t="shared" si="1532"/>
        <v/>
      </c>
      <c r="CH413" s="1350" t="str">
        <f t="shared" si="1532"/>
        <v/>
      </c>
      <c r="CI413" s="1350" t="str">
        <f t="shared" si="1532"/>
        <v/>
      </c>
      <c r="CJ413" s="1350" t="str">
        <f t="shared" si="1532"/>
        <v/>
      </c>
      <c r="CK413" s="1351" t="str">
        <f t="shared" si="1532"/>
        <v/>
      </c>
      <c r="CL413" s="1351" t="str">
        <f t="shared" si="1532"/>
        <v/>
      </c>
      <c r="CM413" s="1351" t="str">
        <f t="shared" si="1532"/>
        <v/>
      </c>
      <c r="CN413" s="1350" t="str">
        <f t="shared" si="1532"/>
        <v/>
      </c>
      <c r="CO413" s="1350" t="str">
        <f t="shared" si="1532"/>
        <v/>
      </c>
      <c r="CP413" s="1350" t="str">
        <f t="shared" si="1532"/>
        <v/>
      </c>
      <c r="CQ413" s="1350" t="str">
        <f t="shared" si="1532"/>
        <v/>
      </c>
      <c r="CR413" s="1350" t="str">
        <f t="shared" si="1532"/>
        <v/>
      </c>
      <c r="CS413" s="1349" t="str">
        <f t="shared" si="1532"/>
        <v/>
      </c>
      <c r="CT413" s="1352" t="str">
        <f t="shared" si="1532"/>
        <v/>
      </c>
      <c r="CU413" s="553" t="str">
        <f t="shared" si="1449"/>
        <v/>
      </c>
      <c r="CV413" s="554" t="str">
        <f t="shared" si="1450"/>
        <v/>
      </c>
      <c r="CW413" s="555" t="str">
        <f t="shared" si="1451"/>
        <v/>
      </c>
      <c r="CX413" s="555" t="str">
        <f t="shared" si="1452"/>
        <v/>
      </c>
      <c r="CY413" s="555" t="str">
        <f t="shared" si="1453"/>
        <v/>
      </c>
      <c r="CZ413" s="555" t="str">
        <f t="shared" si="1454"/>
        <v/>
      </c>
      <c r="DA413" s="555" t="str">
        <f t="shared" si="1455"/>
        <v/>
      </c>
      <c r="DB413" s="556" t="str">
        <f t="shared" si="1456"/>
        <v/>
      </c>
      <c r="DC413" s="556" t="str">
        <f t="shared" si="1457"/>
        <v/>
      </c>
      <c r="DD413" s="556" t="str">
        <f t="shared" si="1458"/>
        <v/>
      </c>
      <c r="DE413" s="555" t="str">
        <f t="shared" si="1459"/>
        <v/>
      </c>
      <c r="DF413" s="555" t="str">
        <f t="shared" si="1460"/>
        <v/>
      </c>
      <c r="DG413" s="555" t="str">
        <f t="shared" si="1461"/>
        <v/>
      </c>
      <c r="DH413" s="555" t="str">
        <f t="shared" si="1462"/>
        <v/>
      </c>
      <c r="DI413" s="555" t="str">
        <f t="shared" si="1463"/>
        <v/>
      </c>
      <c r="DJ413" s="554" t="str">
        <f t="shared" si="1464"/>
        <v/>
      </c>
      <c r="DK413" s="553" t="str">
        <f t="shared" si="1465"/>
        <v/>
      </c>
      <c r="DL413" s="658">
        <f t="shared" si="1466"/>
        <v>0</v>
      </c>
      <c r="DM413" s="106">
        <f t="shared" si="1467"/>
        <v>0</v>
      </c>
      <c r="DN413" s="106">
        <f t="shared" si="1468"/>
        <v>0</v>
      </c>
      <c r="DO413" s="106">
        <f t="shared" si="1469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43"/>
        <v/>
      </c>
      <c r="CA414" s="602" t="str">
        <f t="shared" si="1444"/>
        <v/>
      </c>
      <c r="CB414" s="602" t="str">
        <f t="shared" si="1445"/>
        <v/>
      </c>
      <c r="CC414" s="692" t="str">
        <f t="shared" si="1446"/>
        <v/>
      </c>
      <c r="CD414" s="1348" t="str">
        <f t="shared" si="1488"/>
        <v/>
      </c>
      <c r="CE414" s="1349" t="str">
        <f t="shared" si="1532"/>
        <v/>
      </c>
      <c r="CF414" s="1350" t="str">
        <f t="shared" si="1532"/>
        <v/>
      </c>
      <c r="CG414" s="1350" t="str">
        <f t="shared" si="1532"/>
        <v/>
      </c>
      <c r="CH414" s="1350" t="str">
        <f t="shared" si="1532"/>
        <v/>
      </c>
      <c r="CI414" s="1350" t="str">
        <f t="shared" si="1532"/>
        <v/>
      </c>
      <c r="CJ414" s="1350" t="str">
        <f t="shared" si="1532"/>
        <v/>
      </c>
      <c r="CK414" s="1351" t="str">
        <f t="shared" si="1532"/>
        <v/>
      </c>
      <c r="CL414" s="1351" t="str">
        <f t="shared" si="1532"/>
        <v/>
      </c>
      <c r="CM414" s="1351" t="str">
        <f t="shared" si="1532"/>
        <v/>
      </c>
      <c r="CN414" s="1350" t="str">
        <f t="shared" si="1532"/>
        <v/>
      </c>
      <c r="CO414" s="1350" t="str">
        <f t="shared" si="1532"/>
        <v/>
      </c>
      <c r="CP414" s="1350" t="str">
        <f t="shared" si="1532"/>
        <v/>
      </c>
      <c r="CQ414" s="1350" t="str">
        <f t="shared" si="1532"/>
        <v/>
      </c>
      <c r="CR414" s="1350" t="str">
        <f t="shared" si="1532"/>
        <v/>
      </c>
      <c r="CS414" s="1349" t="str">
        <f t="shared" si="1532"/>
        <v/>
      </c>
      <c r="CT414" s="1352" t="str">
        <f t="shared" si="1532"/>
        <v/>
      </c>
      <c r="CU414" s="553" t="str">
        <f t="shared" si="1449"/>
        <v/>
      </c>
      <c r="CV414" s="554" t="str">
        <f t="shared" si="1450"/>
        <v/>
      </c>
      <c r="CW414" s="555" t="str">
        <f t="shared" si="1451"/>
        <v/>
      </c>
      <c r="CX414" s="555" t="str">
        <f t="shared" si="1452"/>
        <v/>
      </c>
      <c r="CY414" s="555" t="str">
        <f t="shared" si="1453"/>
        <v/>
      </c>
      <c r="CZ414" s="555" t="str">
        <f t="shared" si="1454"/>
        <v/>
      </c>
      <c r="DA414" s="555" t="str">
        <f t="shared" si="1455"/>
        <v/>
      </c>
      <c r="DB414" s="556" t="str">
        <f t="shared" si="1456"/>
        <v/>
      </c>
      <c r="DC414" s="556" t="str">
        <f t="shared" si="1457"/>
        <v/>
      </c>
      <c r="DD414" s="556" t="str">
        <f t="shared" si="1458"/>
        <v/>
      </c>
      <c r="DE414" s="555" t="str">
        <f t="shared" si="1459"/>
        <v/>
      </c>
      <c r="DF414" s="555" t="str">
        <f t="shared" si="1460"/>
        <v/>
      </c>
      <c r="DG414" s="555" t="str">
        <f t="shared" si="1461"/>
        <v/>
      </c>
      <c r="DH414" s="555" t="str">
        <f t="shared" si="1462"/>
        <v/>
      </c>
      <c r="DI414" s="555" t="str">
        <f t="shared" si="1463"/>
        <v/>
      </c>
      <c r="DJ414" s="554" t="str">
        <f t="shared" si="1464"/>
        <v/>
      </c>
      <c r="DK414" s="553" t="str">
        <f t="shared" si="1465"/>
        <v/>
      </c>
      <c r="DL414" s="658">
        <f t="shared" si="1466"/>
        <v>0</v>
      </c>
      <c r="DM414" s="106">
        <f t="shared" si="1467"/>
        <v>0</v>
      </c>
      <c r="DN414" s="106">
        <f t="shared" si="1468"/>
        <v>0</v>
      </c>
      <c r="DO414" s="106">
        <f t="shared" si="1469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9">IF(B413="","",B413*B414)</f>
        <v/>
      </c>
      <c r="C415" s="634" t="str">
        <f t="shared" si="1549"/>
        <v/>
      </c>
      <c r="D415" s="634" t="str">
        <f t="shared" si="1549"/>
        <v/>
      </c>
      <c r="E415" s="634" t="str">
        <f t="shared" si="1549"/>
        <v/>
      </c>
      <c r="F415" s="634" t="str">
        <f t="shared" si="1549"/>
        <v/>
      </c>
      <c r="G415" s="634" t="str">
        <f t="shared" si="1549"/>
        <v/>
      </c>
      <c r="H415" s="634" t="str">
        <f t="shared" si="1549"/>
        <v/>
      </c>
      <c r="I415" s="634" t="str">
        <f t="shared" si="1549"/>
        <v/>
      </c>
      <c r="J415" s="634" t="str">
        <f t="shared" si="1549"/>
        <v/>
      </c>
      <c r="K415" s="634" t="str">
        <f t="shared" ref="K415:R415" si="1550">IF(K413="","",K413*K414)</f>
        <v/>
      </c>
      <c r="L415" s="634" t="str">
        <f t="shared" si="1550"/>
        <v/>
      </c>
      <c r="M415" s="634" t="str">
        <f t="shared" si="1550"/>
        <v/>
      </c>
      <c r="N415" s="634" t="str">
        <f t="shared" si="1550"/>
        <v/>
      </c>
      <c r="O415" s="634" t="str">
        <f t="shared" si="1550"/>
        <v/>
      </c>
      <c r="P415" s="634" t="str">
        <f t="shared" si="1550"/>
        <v/>
      </c>
      <c r="Q415" s="634" t="str">
        <f t="shared" si="1550"/>
        <v/>
      </c>
      <c r="R415" s="634" t="str">
        <f t="shared" si="1550"/>
        <v/>
      </c>
      <c r="S415" s="667"/>
      <c r="T415" s="634" t="str">
        <f t="shared" ref="T415:AC415" si="1551">IF(T413="","",T413*T414)</f>
        <v/>
      </c>
      <c r="U415" s="634" t="str">
        <f t="shared" si="1551"/>
        <v/>
      </c>
      <c r="V415" s="634" t="str">
        <f t="shared" si="1551"/>
        <v/>
      </c>
      <c r="W415" s="634" t="str">
        <f t="shared" si="1551"/>
        <v/>
      </c>
      <c r="X415" s="634" t="str">
        <f t="shared" si="1551"/>
        <v/>
      </c>
      <c r="Y415" s="634" t="str">
        <f t="shared" si="1551"/>
        <v/>
      </c>
      <c r="Z415" s="634" t="str">
        <f t="shared" si="1551"/>
        <v/>
      </c>
      <c r="AA415" s="634" t="str">
        <f t="shared" si="1551"/>
        <v/>
      </c>
      <c r="AB415" s="634" t="str">
        <f t="shared" si="1551"/>
        <v/>
      </c>
      <c r="AC415" s="634" t="str">
        <f t="shared" si="1551"/>
        <v/>
      </c>
      <c r="AD415" s="634" t="str">
        <f t="shared" ref="AD415:AJ415" si="1552">IF(AD413="","",AD413*AD414)</f>
        <v/>
      </c>
      <c r="AE415" s="634" t="str">
        <f t="shared" si="1552"/>
        <v/>
      </c>
      <c r="AF415" s="634" t="str">
        <f t="shared" si="1552"/>
        <v/>
      </c>
      <c r="AG415" s="634" t="str">
        <f t="shared" si="1552"/>
        <v/>
      </c>
      <c r="AH415" s="634" t="str">
        <f t="shared" si="1552"/>
        <v/>
      </c>
      <c r="AI415" s="634" t="str">
        <f t="shared" si="1552"/>
        <v/>
      </c>
      <c r="AJ415" s="634" t="str">
        <f t="shared" si="1552"/>
        <v/>
      </c>
      <c r="AK415" s="667"/>
      <c r="AL415" s="634" t="str">
        <f t="shared" ref="AL415:AT415" si="1553">IF(AL413="","",AL413*AL414)</f>
        <v/>
      </c>
      <c r="AM415" s="634" t="str">
        <f t="shared" si="1553"/>
        <v/>
      </c>
      <c r="AN415" s="634" t="str">
        <f t="shared" si="1553"/>
        <v/>
      </c>
      <c r="AO415" s="634" t="str">
        <f t="shared" si="1553"/>
        <v/>
      </c>
      <c r="AP415" s="634" t="str">
        <f t="shared" si="1553"/>
        <v/>
      </c>
      <c r="AQ415" s="634" t="str">
        <f t="shared" si="1553"/>
        <v/>
      </c>
      <c r="AR415" s="634" t="str">
        <f t="shared" si="1553"/>
        <v/>
      </c>
      <c r="AS415" s="634" t="str">
        <f t="shared" si="1553"/>
        <v/>
      </c>
      <c r="AT415" s="634" t="str">
        <f t="shared" si="1553"/>
        <v/>
      </c>
      <c r="AU415" s="634" t="str">
        <f t="shared" ref="AU415:BB415" si="1554">IF(AU413="","",AU413*AU414)</f>
        <v/>
      </c>
      <c r="AV415" s="634" t="str">
        <f t="shared" si="1554"/>
        <v/>
      </c>
      <c r="AW415" s="634" t="str">
        <f t="shared" si="1554"/>
        <v/>
      </c>
      <c r="AX415" s="634" t="str">
        <f t="shared" si="1554"/>
        <v/>
      </c>
      <c r="AY415" s="634" t="str">
        <f t="shared" si="1554"/>
        <v/>
      </c>
      <c r="AZ415" s="634" t="str">
        <f t="shared" si="1554"/>
        <v/>
      </c>
      <c r="BA415" s="634" t="str">
        <f t="shared" si="1554"/>
        <v/>
      </c>
      <c r="BB415" s="634" t="str">
        <f t="shared" si="1554"/>
        <v/>
      </c>
      <c r="BC415" s="667"/>
      <c r="BD415" s="634" t="str">
        <f t="shared" ref="BD415:BI415" si="1555">IF(BD413="","",BD413*BD414)</f>
        <v/>
      </c>
      <c r="BE415" s="634" t="str">
        <f t="shared" si="1555"/>
        <v/>
      </c>
      <c r="BF415" s="634" t="str">
        <f t="shared" si="1555"/>
        <v/>
      </c>
      <c r="BG415" s="634" t="str">
        <f t="shared" si="1555"/>
        <v/>
      </c>
      <c r="BH415" s="634" t="str">
        <f t="shared" si="1555"/>
        <v/>
      </c>
      <c r="BI415" s="634" t="str">
        <f t="shared" si="1555"/>
        <v/>
      </c>
      <c r="BJ415" s="634" t="str">
        <f t="shared" ref="BJ415:BT415" si="1556">IF(BJ413="","",BJ413*BJ414)</f>
        <v/>
      </c>
      <c r="BK415" s="634" t="str">
        <f t="shared" si="1556"/>
        <v/>
      </c>
      <c r="BL415" s="634" t="str">
        <f t="shared" si="1556"/>
        <v/>
      </c>
      <c r="BM415" s="634" t="str">
        <f t="shared" si="1556"/>
        <v/>
      </c>
      <c r="BN415" s="634" t="str">
        <f t="shared" si="1556"/>
        <v/>
      </c>
      <c r="BO415" s="634" t="str">
        <f t="shared" si="1556"/>
        <v/>
      </c>
      <c r="BP415" s="634" t="str">
        <f t="shared" si="1556"/>
        <v/>
      </c>
      <c r="BQ415" s="634" t="str">
        <f t="shared" si="1556"/>
        <v/>
      </c>
      <c r="BR415" s="634" t="str">
        <f t="shared" si="1556"/>
        <v/>
      </c>
      <c r="BS415" s="634" t="str">
        <f t="shared" si="1556"/>
        <v/>
      </c>
      <c r="BT415" s="634" t="str">
        <f t="shared" si="1556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43"/>
        <v/>
      </c>
      <c r="CA415" s="602" t="str">
        <f t="shared" si="1444"/>
        <v/>
      </c>
      <c r="CB415" s="602" t="str">
        <f t="shared" si="1445"/>
        <v/>
      </c>
      <c r="CC415" s="692" t="str">
        <f t="shared" si="1446"/>
        <v/>
      </c>
      <c r="CD415" s="1348" t="str">
        <f t="shared" si="1488"/>
        <v/>
      </c>
      <c r="CE415" s="1349" t="str">
        <f t="shared" si="1532"/>
        <v/>
      </c>
      <c r="CF415" s="1350" t="str">
        <f t="shared" si="1532"/>
        <v/>
      </c>
      <c r="CG415" s="1350" t="str">
        <f t="shared" si="1532"/>
        <v/>
      </c>
      <c r="CH415" s="1350" t="str">
        <f t="shared" si="1532"/>
        <v/>
      </c>
      <c r="CI415" s="1350" t="str">
        <f t="shared" si="1532"/>
        <v/>
      </c>
      <c r="CJ415" s="1350" t="str">
        <f t="shared" si="1532"/>
        <v/>
      </c>
      <c r="CK415" s="1351" t="str">
        <f t="shared" si="1532"/>
        <v/>
      </c>
      <c r="CL415" s="1351" t="str">
        <f t="shared" si="1532"/>
        <v/>
      </c>
      <c r="CM415" s="1351" t="str">
        <f t="shared" si="1532"/>
        <v/>
      </c>
      <c r="CN415" s="1350" t="str">
        <f t="shared" si="1532"/>
        <v/>
      </c>
      <c r="CO415" s="1350" t="str">
        <f t="shared" si="1532"/>
        <v/>
      </c>
      <c r="CP415" s="1350" t="str">
        <f t="shared" si="1532"/>
        <v/>
      </c>
      <c r="CQ415" s="1350" t="str">
        <f t="shared" si="1532"/>
        <v/>
      </c>
      <c r="CR415" s="1350" t="str">
        <f t="shared" si="1532"/>
        <v/>
      </c>
      <c r="CS415" s="1349" t="str">
        <f t="shared" si="1532"/>
        <v/>
      </c>
      <c r="CT415" s="1352" t="str">
        <f t="shared" si="1532"/>
        <v/>
      </c>
      <c r="CU415" s="553" t="str">
        <f t="shared" si="1449"/>
        <v/>
      </c>
      <c r="CV415" s="554" t="str">
        <f t="shared" si="1450"/>
        <v/>
      </c>
      <c r="CW415" s="555" t="str">
        <f t="shared" si="1451"/>
        <v/>
      </c>
      <c r="CX415" s="555" t="str">
        <f t="shared" si="1452"/>
        <v/>
      </c>
      <c r="CY415" s="555" t="str">
        <f t="shared" si="1453"/>
        <v/>
      </c>
      <c r="CZ415" s="555" t="str">
        <f t="shared" si="1454"/>
        <v/>
      </c>
      <c r="DA415" s="555" t="str">
        <f t="shared" si="1455"/>
        <v/>
      </c>
      <c r="DB415" s="556" t="str">
        <f t="shared" si="1456"/>
        <v/>
      </c>
      <c r="DC415" s="556" t="str">
        <f t="shared" si="1457"/>
        <v/>
      </c>
      <c r="DD415" s="556" t="str">
        <f t="shared" si="1458"/>
        <v/>
      </c>
      <c r="DE415" s="555" t="str">
        <f t="shared" si="1459"/>
        <v/>
      </c>
      <c r="DF415" s="555" t="str">
        <f t="shared" si="1460"/>
        <v/>
      </c>
      <c r="DG415" s="555" t="str">
        <f t="shared" si="1461"/>
        <v/>
      </c>
      <c r="DH415" s="555" t="str">
        <f t="shared" si="1462"/>
        <v/>
      </c>
      <c r="DI415" s="555" t="str">
        <f t="shared" si="1463"/>
        <v/>
      </c>
      <c r="DJ415" s="554" t="str">
        <f t="shared" si="1464"/>
        <v/>
      </c>
      <c r="DK415" s="553" t="str">
        <f t="shared" si="1465"/>
        <v/>
      </c>
      <c r="DL415" s="658">
        <f t="shared" si="1466"/>
        <v>0</v>
      </c>
      <c r="DM415" s="106">
        <f t="shared" si="1467"/>
        <v>0</v>
      </c>
      <c r="DN415" s="106">
        <f t="shared" si="1468"/>
        <v>0</v>
      </c>
      <c r="DO415" s="106">
        <f t="shared" si="1469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43"/>
        <v/>
      </c>
      <c r="CA416" s="602" t="str">
        <f t="shared" si="1444"/>
        <v/>
      </c>
      <c r="CB416" s="602" t="str">
        <f t="shared" si="1445"/>
        <v/>
      </c>
      <c r="CC416" s="692" t="str">
        <f t="shared" si="1446"/>
        <v/>
      </c>
      <c r="CD416" s="1348" t="str">
        <f t="shared" si="1488"/>
        <v/>
      </c>
      <c r="CE416" s="1349" t="str">
        <f t="shared" si="1532"/>
        <v/>
      </c>
      <c r="CF416" s="1350" t="str">
        <f t="shared" si="1532"/>
        <v/>
      </c>
      <c r="CG416" s="1350" t="str">
        <f t="shared" si="1532"/>
        <v/>
      </c>
      <c r="CH416" s="1350" t="str">
        <f t="shared" si="1532"/>
        <v/>
      </c>
      <c r="CI416" s="1350" t="str">
        <f t="shared" si="1532"/>
        <v/>
      </c>
      <c r="CJ416" s="1350" t="str">
        <f t="shared" si="1532"/>
        <v/>
      </c>
      <c r="CK416" s="1351" t="str">
        <f t="shared" si="1532"/>
        <v/>
      </c>
      <c r="CL416" s="1351" t="str">
        <f t="shared" si="1532"/>
        <v/>
      </c>
      <c r="CM416" s="1351" t="str">
        <f t="shared" si="1532"/>
        <v/>
      </c>
      <c r="CN416" s="1350" t="str">
        <f t="shared" si="1532"/>
        <v/>
      </c>
      <c r="CO416" s="1350" t="str">
        <f t="shared" si="1532"/>
        <v/>
      </c>
      <c r="CP416" s="1350" t="str">
        <f t="shared" si="1532"/>
        <v/>
      </c>
      <c r="CQ416" s="1350" t="str">
        <f t="shared" si="1532"/>
        <v/>
      </c>
      <c r="CR416" s="1350" t="str">
        <f t="shared" si="1532"/>
        <v/>
      </c>
      <c r="CS416" s="1349" t="str">
        <f t="shared" si="1532"/>
        <v/>
      </c>
      <c r="CT416" s="1352" t="str">
        <f t="shared" si="1532"/>
        <v/>
      </c>
      <c r="CU416" s="553" t="str">
        <f t="shared" si="1449"/>
        <v/>
      </c>
      <c r="CV416" s="554" t="str">
        <f t="shared" si="1450"/>
        <v/>
      </c>
      <c r="CW416" s="555" t="str">
        <f t="shared" si="1451"/>
        <v/>
      </c>
      <c r="CX416" s="555" t="str">
        <f t="shared" si="1452"/>
        <v/>
      </c>
      <c r="CY416" s="555" t="str">
        <f t="shared" si="1453"/>
        <v/>
      </c>
      <c r="CZ416" s="555" t="str">
        <f t="shared" si="1454"/>
        <v/>
      </c>
      <c r="DA416" s="555" t="str">
        <f t="shared" si="1455"/>
        <v/>
      </c>
      <c r="DB416" s="556" t="str">
        <f t="shared" si="1456"/>
        <v/>
      </c>
      <c r="DC416" s="556" t="str">
        <f t="shared" si="1457"/>
        <v/>
      </c>
      <c r="DD416" s="556" t="str">
        <f t="shared" si="1458"/>
        <v/>
      </c>
      <c r="DE416" s="555" t="str">
        <f t="shared" si="1459"/>
        <v/>
      </c>
      <c r="DF416" s="555" t="str">
        <f t="shared" si="1460"/>
        <v/>
      </c>
      <c r="DG416" s="555" t="str">
        <f t="shared" si="1461"/>
        <v/>
      </c>
      <c r="DH416" s="555" t="str">
        <f t="shared" si="1462"/>
        <v/>
      </c>
      <c r="DI416" s="555" t="str">
        <f t="shared" si="1463"/>
        <v/>
      </c>
      <c r="DJ416" s="554" t="str">
        <f t="shared" si="1464"/>
        <v/>
      </c>
      <c r="DK416" s="553" t="str">
        <f t="shared" si="1465"/>
        <v/>
      </c>
      <c r="DL416" s="658">
        <f t="shared" si="1466"/>
        <v>0</v>
      </c>
      <c r="DM416" s="106">
        <f t="shared" si="1467"/>
        <v>0</v>
      </c>
      <c r="DN416" s="106">
        <f t="shared" si="1468"/>
        <v>0</v>
      </c>
      <c r="DO416" s="106">
        <f t="shared" si="1469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43"/>
        <v/>
      </c>
      <c r="CA417" s="602" t="str">
        <f t="shared" si="1444"/>
        <v/>
      </c>
      <c r="CB417" s="602" t="str">
        <f t="shared" si="1445"/>
        <v/>
      </c>
      <c r="CC417" s="692" t="str">
        <f t="shared" si="1446"/>
        <v/>
      </c>
      <c r="CD417" s="1348" t="str">
        <f t="shared" si="1488"/>
        <v/>
      </c>
      <c r="CE417" s="1349" t="str">
        <f t="shared" si="1532"/>
        <v/>
      </c>
      <c r="CF417" s="1350" t="str">
        <f t="shared" si="1532"/>
        <v/>
      </c>
      <c r="CG417" s="1350" t="str">
        <f t="shared" si="1532"/>
        <v/>
      </c>
      <c r="CH417" s="1350" t="str">
        <f t="shared" si="1532"/>
        <v/>
      </c>
      <c r="CI417" s="1350" t="str">
        <f t="shared" si="1532"/>
        <v/>
      </c>
      <c r="CJ417" s="1350" t="str">
        <f t="shared" si="1532"/>
        <v/>
      </c>
      <c r="CK417" s="1351" t="str">
        <f t="shared" si="1532"/>
        <v/>
      </c>
      <c r="CL417" s="1351" t="str">
        <f t="shared" si="1532"/>
        <v/>
      </c>
      <c r="CM417" s="1351" t="str">
        <f t="shared" si="1532"/>
        <v/>
      </c>
      <c r="CN417" s="1350" t="str">
        <f t="shared" si="1532"/>
        <v/>
      </c>
      <c r="CO417" s="1350" t="str">
        <f t="shared" si="1532"/>
        <v/>
      </c>
      <c r="CP417" s="1350" t="str">
        <f t="shared" si="1532"/>
        <v/>
      </c>
      <c r="CQ417" s="1350" t="str">
        <f t="shared" si="1532"/>
        <v/>
      </c>
      <c r="CR417" s="1350" t="str">
        <f t="shared" si="1532"/>
        <v/>
      </c>
      <c r="CS417" s="1349" t="str">
        <f t="shared" si="1532"/>
        <v/>
      </c>
      <c r="CT417" s="1352" t="str">
        <f t="shared" si="1532"/>
        <v/>
      </c>
      <c r="CU417" s="553" t="str">
        <f t="shared" si="1449"/>
        <v/>
      </c>
      <c r="CV417" s="554" t="str">
        <f t="shared" si="1450"/>
        <v/>
      </c>
      <c r="CW417" s="555" t="str">
        <f t="shared" si="1451"/>
        <v/>
      </c>
      <c r="CX417" s="555" t="str">
        <f t="shared" si="1452"/>
        <v/>
      </c>
      <c r="CY417" s="555" t="str">
        <f t="shared" si="1453"/>
        <v/>
      </c>
      <c r="CZ417" s="555" t="str">
        <f t="shared" si="1454"/>
        <v/>
      </c>
      <c r="DA417" s="555" t="str">
        <f t="shared" si="1455"/>
        <v/>
      </c>
      <c r="DB417" s="556" t="str">
        <f t="shared" si="1456"/>
        <v/>
      </c>
      <c r="DC417" s="556" t="str">
        <f t="shared" si="1457"/>
        <v/>
      </c>
      <c r="DD417" s="556" t="str">
        <f t="shared" si="1458"/>
        <v/>
      </c>
      <c r="DE417" s="555" t="str">
        <f t="shared" si="1459"/>
        <v/>
      </c>
      <c r="DF417" s="555" t="str">
        <f t="shared" si="1460"/>
        <v/>
      </c>
      <c r="DG417" s="555" t="str">
        <f t="shared" si="1461"/>
        <v/>
      </c>
      <c r="DH417" s="555" t="str">
        <f t="shared" si="1462"/>
        <v/>
      </c>
      <c r="DI417" s="555" t="str">
        <f t="shared" si="1463"/>
        <v/>
      </c>
      <c r="DJ417" s="554" t="str">
        <f t="shared" si="1464"/>
        <v/>
      </c>
      <c r="DK417" s="553" t="str">
        <f t="shared" si="1465"/>
        <v/>
      </c>
      <c r="DL417" s="658">
        <f t="shared" si="1466"/>
        <v>0</v>
      </c>
      <c r="DM417" s="106">
        <f t="shared" si="1467"/>
        <v>0</v>
      </c>
      <c r="DN417" s="106">
        <f t="shared" si="1468"/>
        <v>0</v>
      </c>
      <c r="DO417" s="106">
        <f t="shared" si="1469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7">IF(B416="","",B416*B417)</f>
        <v/>
      </c>
      <c r="C418" s="634" t="str">
        <f t="shared" si="1557"/>
        <v/>
      </c>
      <c r="D418" s="634" t="str">
        <f t="shared" si="1557"/>
        <v/>
      </c>
      <c r="E418" s="634" t="str">
        <f t="shared" si="1557"/>
        <v/>
      </c>
      <c r="F418" s="634" t="str">
        <f t="shared" si="1557"/>
        <v/>
      </c>
      <c r="G418" s="634" t="str">
        <f t="shared" si="1557"/>
        <v/>
      </c>
      <c r="H418" s="634" t="str">
        <f t="shared" si="1557"/>
        <v/>
      </c>
      <c r="I418" s="634" t="str">
        <f t="shared" si="1557"/>
        <v/>
      </c>
      <c r="J418" s="634" t="str">
        <f t="shared" si="1557"/>
        <v/>
      </c>
      <c r="K418" s="634" t="str">
        <f t="shared" ref="K418:R418" si="1558">IF(K416="","",K416*K417)</f>
        <v/>
      </c>
      <c r="L418" s="634" t="str">
        <f t="shared" si="1558"/>
        <v/>
      </c>
      <c r="M418" s="634" t="str">
        <f t="shared" si="1558"/>
        <v/>
      </c>
      <c r="N418" s="634" t="str">
        <f t="shared" si="1558"/>
        <v/>
      </c>
      <c r="O418" s="634" t="str">
        <f t="shared" si="1558"/>
        <v/>
      </c>
      <c r="P418" s="634" t="str">
        <f t="shared" si="1558"/>
        <v/>
      </c>
      <c r="Q418" s="634" t="str">
        <f t="shared" si="1558"/>
        <v/>
      </c>
      <c r="R418" s="634" t="str">
        <f t="shared" si="1558"/>
        <v/>
      </c>
      <c r="S418" s="667"/>
      <c r="T418" s="634" t="str">
        <f t="shared" ref="T418:AC418" si="1559">IF(T416="","",T416*T417)</f>
        <v/>
      </c>
      <c r="U418" s="634" t="str">
        <f t="shared" si="1559"/>
        <v/>
      </c>
      <c r="V418" s="634" t="str">
        <f t="shared" si="1559"/>
        <v/>
      </c>
      <c r="W418" s="634" t="str">
        <f t="shared" si="1559"/>
        <v/>
      </c>
      <c r="X418" s="634" t="str">
        <f t="shared" si="1559"/>
        <v/>
      </c>
      <c r="Y418" s="634" t="str">
        <f t="shared" si="1559"/>
        <v/>
      </c>
      <c r="Z418" s="634" t="str">
        <f t="shared" si="1559"/>
        <v/>
      </c>
      <c r="AA418" s="634" t="str">
        <f t="shared" si="1559"/>
        <v/>
      </c>
      <c r="AB418" s="634" t="str">
        <f t="shared" si="1559"/>
        <v/>
      </c>
      <c r="AC418" s="634" t="str">
        <f t="shared" si="1559"/>
        <v/>
      </c>
      <c r="AD418" s="634" t="str">
        <f t="shared" ref="AD418:AJ418" si="1560">IF(AD416="","",AD416*AD417)</f>
        <v/>
      </c>
      <c r="AE418" s="634" t="str">
        <f t="shared" si="1560"/>
        <v/>
      </c>
      <c r="AF418" s="634" t="str">
        <f t="shared" si="1560"/>
        <v/>
      </c>
      <c r="AG418" s="634" t="str">
        <f t="shared" si="1560"/>
        <v/>
      </c>
      <c r="AH418" s="634" t="str">
        <f t="shared" si="1560"/>
        <v/>
      </c>
      <c r="AI418" s="634" t="str">
        <f t="shared" si="1560"/>
        <v/>
      </c>
      <c r="AJ418" s="634" t="str">
        <f t="shared" si="1560"/>
        <v/>
      </c>
      <c r="AK418" s="667"/>
      <c r="AL418" s="634" t="str">
        <f t="shared" ref="AL418:AT418" si="1561">IF(AL416="","",AL416*AL417)</f>
        <v/>
      </c>
      <c r="AM418" s="634" t="str">
        <f t="shared" si="1561"/>
        <v/>
      </c>
      <c r="AN418" s="634" t="str">
        <f t="shared" si="1561"/>
        <v/>
      </c>
      <c r="AO418" s="634" t="str">
        <f t="shared" si="1561"/>
        <v/>
      </c>
      <c r="AP418" s="634" t="str">
        <f t="shared" si="1561"/>
        <v/>
      </c>
      <c r="AQ418" s="634" t="str">
        <f t="shared" si="1561"/>
        <v/>
      </c>
      <c r="AR418" s="634" t="str">
        <f t="shared" si="1561"/>
        <v/>
      </c>
      <c r="AS418" s="634" t="str">
        <f t="shared" si="1561"/>
        <v/>
      </c>
      <c r="AT418" s="634" t="str">
        <f t="shared" si="1561"/>
        <v/>
      </c>
      <c r="AU418" s="634" t="str">
        <f t="shared" ref="AU418:BB418" si="1562">IF(AU416="","",AU416*AU417)</f>
        <v/>
      </c>
      <c r="AV418" s="634" t="str">
        <f t="shared" si="1562"/>
        <v/>
      </c>
      <c r="AW418" s="634" t="str">
        <f t="shared" si="1562"/>
        <v/>
      </c>
      <c r="AX418" s="634" t="str">
        <f t="shared" si="1562"/>
        <v/>
      </c>
      <c r="AY418" s="634" t="str">
        <f t="shared" si="1562"/>
        <v/>
      </c>
      <c r="AZ418" s="634" t="str">
        <f t="shared" si="1562"/>
        <v/>
      </c>
      <c r="BA418" s="634" t="str">
        <f t="shared" si="1562"/>
        <v/>
      </c>
      <c r="BB418" s="634" t="str">
        <f t="shared" si="1562"/>
        <v/>
      </c>
      <c r="BC418" s="667"/>
      <c r="BD418" s="634" t="str">
        <f t="shared" ref="BD418:BM418" si="1563">IF(BD416="","",BD416*BD417)</f>
        <v/>
      </c>
      <c r="BE418" s="634" t="str">
        <f t="shared" si="1563"/>
        <v/>
      </c>
      <c r="BF418" s="634" t="str">
        <f t="shared" si="1563"/>
        <v/>
      </c>
      <c r="BG418" s="634" t="str">
        <f t="shared" si="1563"/>
        <v/>
      </c>
      <c r="BH418" s="634" t="str">
        <f t="shared" si="1563"/>
        <v/>
      </c>
      <c r="BI418" s="634" t="str">
        <f t="shared" si="1563"/>
        <v/>
      </c>
      <c r="BJ418" s="634" t="str">
        <f t="shared" si="1563"/>
        <v/>
      </c>
      <c r="BK418" s="634" t="str">
        <f t="shared" si="1563"/>
        <v/>
      </c>
      <c r="BL418" s="634" t="str">
        <f t="shared" si="1563"/>
        <v/>
      </c>
      <c r="BM418" s="634" t="str">
        <f t="shared" si="1563"/>
        <v/>
      </c>
      <c r="BN418" s="634" t="str">
        <f t="shared" ref="BN418:BT418" si="1564">IF(BN416="","",BN416*BN417)</f>
        <v/>
      </c>
      <c r="BO418" s="634" t="str">
        <f t="shared" si="1564"/>
        <v/>
      </c>
      <c r="BP418" s="634" t="str">
        <f t="shared" si="1564"/>
        <v/>
      </c>
      <c r="BQ418" s="634" t="str">
        <f t="shared" si="1564"/>
        <v/>
      </c>
      <c r="BR418" s="634" t="str">
        <f t="shared" si="1564"/>
        <v/>
      </c>
      <c r="BS418" s="634" t="str">
        <f t="shared" si="1564"/>
        <v/>
      </c>
      <c r="BT418" s="634" t="str">
        <f t="shared" si="1564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43"/>
        <v/>
      </c>
      <c r="CA418" s="602" t="str">
        <f t="shared" si="1444"/>
        <v/>
      </c>
      <c r="CB418" s="602" t="str">
        <f t="shared" si="1445"/>
        <v/>
      </c>
      <c r="CC418" s="692" t="str">
        <f t="shared" si="1446"/>
        <v/>
      </c>
      <c r="CD418" s="1348" t="str">
        <f t="shared" si="1488"/>
        <v/>
      </c>
      <c r="CE418" s="1349" t="str">
        <f t="shared" si="1532"/>
        <v/>
      </c>
      <c r="CF418" s="1350" t="str">
        <f t="shared" si="1532"/>
        <v/>
      </c>
      <c r="CG418" s="1350" t="str">
        <f t="shared" si="1532"/>
        <v/>
      </c>
      <c r="CH418" s="1350" t="str">
        <f t="shared" si="1532"/>
        <v/>
      </c>
      <c r="CI418" s="1350" t="str">
        <f t="shared" si="1532"/>
        <v/>
      </c>
      <c r="CJ418" s="1350" t="str">
        <f t="shared" si="1532"/>
        <v/>
      </c>
      <c r="CK418" s="1351" t="str">
        <f t="shared" si="1532"/>
        <v/>
      </c>
      <c r="CL418" s="1351" t="str">
        <f t="shared" si="1532"/>
        <v/>
      </c>
      <c r="CM418" s="1351" t="str">
        <f t="shared" si="1532"/>
        <v/>
      </c>
      <c r="CN418" s="1350" t="str">
        <f t="shared" si="1532"/>
        <v/>
      </c>
      <c r="CO418" s="1350" t="str">
        <f t="shared" si="1532"/>
        <v/>
      </c>
      <c r="CP418" s="1350" t="str">
        <f t="shared" si="1532"/>
        <v/>
      </c>
      <c r="CQ418" s="1350" t="str">
        <f t="shared" si="1532"/>
        <v/>
      </c>
      <c r="CR418" s="1350" t="str">
        <f t="shared" si="1532"/>
        <v/>
      </c>
      <c r="CS418" s="1349" t="str">
        <f t="shared" si="1532"/>
        <v/>
      </c>
      <c r="CT418" s="1352" t="str">
        <f t="shared" si="1532"/>
        <v/>
      </c>
      <c r="CU418" s="553" t="str">
        <f t="shared" si="1449"/>
        <v/>
      </c>
      <c r="CV418" s="554" t="str">
        <f t="shared" si="1450"/>
        <v/>
      </c>
      <c r="CW418" s="555" t="str">
        <f t="shared" si="1451"/>
        <v/>
      </c>
      <c r="CX418" s="555" t="str">
        <f t="shared" si="1452"/>
        <v/>
      </c>
      <c r="CY418" s="555" t="str">
        <f t="shared" si="1453"/>
        <v/>
      </c>
      <c r="CZ418" s="555" t="str">
        <f t="shared" si="1454"/>
        <v/>
      </c>
      <c r="DA418" s="555" t="str">
        <f t="shared" si="1455"/>
        <v/>
      </c>
      <c r="DB418" s="556" t="str">
        <f t="shared" si="1456"/>
        <v/>
      </c>
      <c r="DC418" s="556" t="str">
        <f t="shared" si="1457"/>
        <v/>
      </c>
      <c r="DD418" s="556" t="str">
        <f t="shared" si="1458"/>
        <v/>
      </c>
      <c r="DE418" s="555" t="str">
        <f t="shared" si="1459"/>
        <v/>
      </c>
      <c r="DF418" s="555" t="str">
        <f t="shared" si="1460"/>
        <v/>
      </c>
      <c r="DG418" s="555" t="str">
        <f t="shared" si="1461"/>
        <v/>
      </c>
      <c r="DH418" s="555" t="str">
        <f t="shared" si="1462"/>
        <v/>
      </c>
      <c r="DI418" s="555" t="str">
        <f t="shared" si="1463"/>
        <v/>
      </c>
      <c r="DJ418" s="554" t="str">
        <f t="shared" si="1464"/>
        <v/>
      </c>
      <c r="DK418" s="553" t="str">
        <f t="shared" si="1465"/>
        <v/>
      </c>
      <c r="DL418" s="658">
        <f t="shared" si="1466"/>
        <v>0</v>
      </c>
      <c r="DM418" s="106">
        <f t="shared" si="1467"/>
        <v>0</v>
      </c>
      <c r="DN418" s="106">
        <f t="shared" si="1468"/>
        <v>0</v>
      </c>
      <c r="DO418" s="106">
        <f t="shared" si="1469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6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65"/>
        <v/>
      </c>
      <c r="CF420" s="1350" t="str">
        <f t="shared" si="1565"/>
        <v/>
      </c>
      <c r="CG420" s="1350" t="str">
        <f t="shared" si="1565"/>
        <v/>
      </c>
      <c r="CH420" s="1350" t="str">
        <f t="shared" si="1565"/>
        <v/>
      </c>
      <c r="CI420" s="1350" t="str">
        <f t="shared" si="1565"/>
        <v/>
      </c>
      <c r="CJ420" s="1350" t="str">
        <f t="shared" si="1565"/>
        <v/>
      </c>
      <c r="CK420" s="1351" t="str">
        <f t="shared" si="1565"/>
        <v/>
      </c>
      <c r="CL420" s="1351" t="str">
        <f t="shared" si="1565"/>
        <v/>
      </c>
      <c r="CM420" s="1351" t="str">
        <f t="shared" si="1565"/>
        <v/>
      </c>
      <c r="CN420" s="1350" t="str">
        <f t="shared" si="1565"/>
        <v/>
      </c>
      <c r="CO420" s="1350" t="str">
        <f t="shared" si="1565"/>
        <v/>
      </c>
      <c r="CP420" s="1350" t="str">
        <f t="shared" si="1565"/>
        <v/>
      </c>
      <c r="CQ420" s="1350" t="str">
        <f t="shared" si="1565"/>
        <v/>
      </c>
      <c r="CR420" s="1350" t="str">
        <f t="shared" si="1565"/>
        <v/>
      </c>
      <c r="CS420" s="1349" t="str">
        <f t="shared" si="1565"/>
        <v/>
      </c>
      <c r="CT420" s="1352" t="str">
        <f t="shared" ref="CE420:CT422" si="1566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7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7"/>
        <v/>
      </c>
      <c r="CW420" s="555" t="str">
        <f t="shared" si="1567"/>
        <v/>
      </c>
      <c r="CX420" s="555" t="str">
        <f t="shared" si="1567"/>
        <v/>
      </c>
      <c r="CY420" s="555" t="str">
        <f t="shared" si="1567"/>
        <v/>
      </c>
      <c r="CZ420" s="555" t="str">
        <f t="shared" si="1567"/>
        <v/>
      </c>
      <c r="DA420" s="555" t="str">
        <f t="shared" si="1567"/>
        <v/>
      </c>
      <c r="DB420" s="556" t="str">
        <f t="shared" si="1567"/>
        <v/>
      </c>
      <c r="DC420" s="556" t="str">
        <f t="shared" si="1567"/>
        <v/>
      </c>
      <c r="DD420" s="556" t="str">
        <f t="shared" si="1567"/>
        <v/>
      </c>
      <c r="DE420" s="555" t="str">
        <f t="shared" ref="DE420:DK422" si="1568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8"/>
        <v/>
      </c>
      <c r="DG420" s="555" t="str">
        <f t="shared" si="1568"/>
        <v/>
      </c>
      <c r="DH420" s="555" t="str">
        <f t="shared" si="1568"/>
        <v/>
      </c>
      <c r="DI420" s="555" t="str">
        <f t="shared" si="1568"/>
        <v/>
      </c>
      <c r="DJ420" s="554" t="str">
        <f t="shared" si="1568"/>
        <v/>
      </c>
      <c r="DK420" s="553" t="str">
        <f t="shared" si="1568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66"/>
        <v/>
      </c>
      <c r="CF421" s="1350" t="str">
        <f t="shared" si="1566"/>
        <v/>
      </c>
      <c r="CG421" s="1350" t="str">
        <f t="shared" si="1566"/>
        <v/>
      </c>
      <c r="CH421" s="1350" t="str">
        <f t="shared" si="1566"/>
        <v/>
      </c>
      <c r="CI421" s="1350" t="str">
        <f t="shared" si="1566"/>
        <v/>
      </c>
      <c r="CJ421" s="1350" t="str">
        <f t="shared" si="1566"/>
        <v/>
      </c>
      <c r="CK421" s="1351" t="str">
        <f t="shared" si="1566"/>
        <v/>
      </c>
      <c r="CL421" s="1351" t="str">
        <f t="shared" si="1566"/>
        <v/>
      </c>
      <c r="CM421" s="1351" t="str">
        <f t="shared" si="1566"/>
        <v/>
      </c>
      <c r="CN421" s="1350" t="str">
        <f t="shared" si="1566"/>
        <v/>
      </c>
      <c r="CO421" s="1350" t="str">
        <f t="shared" si="1566"/>
        <v/>
      </c>
      <c r="CP421" s="1350" t="str">
        <f t="shared" si="1566"/>
        <v/>
      </c>
      <c r="CQ421" s="1350" t="str">
        <f t="shared" si="1566"/>
        <v/>
      </c>
      <c r="CR421" s="1350" t="str">
        <f t="shared" si="1566"/>
        <v/>
      </c>
      <c r="CS421" s="1349" t="str">
        <f t="shared" si="1566"/>
        <v/>
      </c>
      <c r="CT421" s="1352" t="str">
        <f t="shared" si="1566"/>
        <v/>
      </c>
      <c r="CU421" s="553" t="str">
        <f t="shared" si="1567"/>
        <v/>
      </c>
      <c r="CV421" s="554" t="str">
        <f t="shared" si="1567"/>
        <v/>
      </c>
      <c r="CW421" s="555" t="str">
        <f t="shared" si="1567"/>
        <v/>
      </c>
      <c r="CX421" s="555" t="str">
        <f t="shared" si="1567"/>
        <v/>
      </c>
      <c r="CY421" s="555" t="str">
        <f t="shared" si="1567"/>
        <v/>
      </c>
      <c r="CZ421" s="555" t="str">
        <f t="shared" si="1567"/>
        <v/>
      </c>
      <c r="DA421" s="555" t="str">
        <f t="shared" si="1567"/>
        <v/>
      </c>
      <c r="DB421" s="556" t="str">
        <f t="shared" si="1567"/>
        <v/>
      </c>
      <c r="DC421" s="556" t="str">
        <f t="shared" si="1567"/>
        <v/>
      </c>
      <c r="DD421" s="556" t="str">
        <f t="shared" si="1567"/>
        <v/>
      </c>
      <c r="DE421" s="555" t="str">
        <f t="shared" si="1568"/>
        <v/>
      </c>
      <c r="DF421" s="555" t="str">
        <f t="shared" si="1568"/>
        <v/>
      </c>
      <c r="DG421" s="555" t="str">
        <f t="shared" si="1568"/>
        <v/>
      </c>
      <c r="DH421" s="555" t="str">
        <f t="shared" si="1568"/>
        <v/>
      </c>
      <c r="DI421" s="555" t="str">
        <f t="shared" si="1568"/>
        <v/>
      </c>
      <c r="DJ421" s="554" t="str">
        <f t="shared" si="1568"/>
        <v/>
      </c>
      <c r="DK421" s="553" t="str">
        <f t="shared" si="1568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9">IF(B420="","",B420*B421)</f>
        <v/>
      </c>
      <c r="C422" s="634" t="str">
        <f t="shared" si="1569"/>
        <v/>
      </c>
      <c r="D422" s="634" t="str">
        <f t="shared" si="1569"/>
        <v/>
      </c>
      <c r="E422" s="634" t="str">
        <f t="shared" si="1569"/>
        <v/>
      </c>
      <c r="F422" s="634" t="str">
        <f t="shared" si="1569"/>
        <v/>
      </c>
      <c r="G422" s="634" t="str">
        <f t="shared" si="1569"/>
        <v/>
      </c>
      <c r="H422" s="634" t="str">
        <f t="shared" si="1569"/>
        <v/>
      </c>
      <c r="I422" s="634" t="str">
        <f t="shared" si="1569"/>
        <v/>
      </c>
      <c r="J422" s="634" t="str">
        <f t="shared" si="1569"/>
        <v/>
      </c>
      <c r="K422" s="634" t="str">
        <f t="shared" ref="K422:R422" si="1570">IF(K420="","",K420*K421)</f>
        <v/>
      </c>
      <c r="L422" s="634" t="str">
        <f t="shared" si="1570"/>
        <v/>
      </c>
      <c r="M422" s="634" t="str">
        <f t="shared" si="1570"/>
        <v/>
      </c>
      <c r="N422" s="634" t="str">
        <f t="shared" si="1570"/>
        <v/>
      </c>
      <c r="O422" s="634" t="str">
        <f t="shared" si="1570"/>
        <v/>
      </c>
      <c r="P422" s="634" t="str">
        <f t="shared" si="1570"/>
        <v/>
      </c>
      <c r="Q422" s="634" t="str">
        <f t="shared" si="1570"/>
        <v/>
      </c>
      <c r="R422" s="634" t="str">
        <f t="shared" si="1570"/>
        <v/>
      </c>
      <c r="S422" s="667"/>
      <c r="T422" s="634" t="str">
        <f t="shared" ref="T422:AC422" si="1571">IF(T420="","",T420*T421)</f>
        <v/>
      </c>
      <c r="U422" s="634" t="str">
        <f t="shared" si="1571"/>
        <v/>
      </c>
      <c r="V422" s="634" t="str">
        <f t="shared" si="1571"/>
        <v/>
      </c>
      <c r="W422" s="634" t="str">
        <f t="shared" si="1571"/>
        <v/>
      </c>
      <c r="X422" s="634" t="str">
        <f t="shared" si="1571"/>
        <v/>
      </c>
      <c r="Y422" s="634" t="str">
        <f t="shared" si="1571"/>
        <v/>
      </c>
      <c r="Z422" s="634" t="str">
        <f t="shared" si="1571"/>
        <v/>
      </c>
      <c r="AA422" s="634" t="str">
        <f t="shared" si="1571"/>
        <v/>
      </c>
      <c r="AB422" s="634" t="str">
        <f t="shared" si="1571"/>
        <v/>
      </c>
      <c r="AC422" s="634" t="str">
        <f t="shared" si="1571"/>
        <v/>
      </c>
      <c r="AD422" s="634" t="str">
        <f t="shared" ref="AD422:AJ422" si="1572">IF(AD420="","",AD420*AD421)</f>
        <v/>
      </c>
      <c r="AE422" s="634" t="str">
        <f t="shared" si="1572"/>
        <v/>
      </c>
      <c r="AF422" s="634" t="str">
        <f t="shared" si="1572"/>
        <v/>
      </c>
      <c r="AG422" s="634" t="str">
        <f t="shared" si="1572"/>
        <v/>
      </c>
      <c r="AH422" s="634" t="str">
        <f t="shared" si="1572"/>
        <v/>
      </c>
      <c r="AI422" s="634" t="str">
        <f t="shared" si="1572"/>
        <v/>
      </c>
      <c r="AJ422" s="634" t="str">
        <f t="shared" si="1572"/>
        <v/>
      </c>
      <c r="AK422" s="667"/>
      <c r="AL422" s="634" t="str">
        <f t="shared" ref="AL422:AT422" si="1573">IF(AL420="","",AL420*AL421)</f>
        <v/>
      </c>
      <c r="AM422" s="634" t="str">
        <f t="shared" si="1573"/>
        <v/>
      </c>
      <c r="AN422" s="634" t="str">
        <f t="shared" si="1573"/>
        <v/>
      </c>
      <c r="AO422" s="634" t="str">
        <f t="shared" si="1573"/>
        <v/>
      </c>
      <c r="AP422" s="634" t="str">
        <f t="shared" si="1573"/>
        <v/>
      </c>
      <c r="AQ422" s="634" t="str">
        <f t="shared" si="1573"/>
        <v/>
      </c>
      <c r="AR422" s="634" t="str">
        <f t="shared" si="1573"/>
        <v/>
      </c>
      <c r="AS422" s="634" t="str">
        <f t="shared" si="1573"/>
        <v/>
      </c>
      <c r="AT422" s="634" t="str">
        <f t="shared" si="1573"/>
        <v/>
      </c>
      <c r="AU422" s="634" t="str">
        <f t="shared" ref="AU422:BB422" si="1574">IF(AU420="","",AU420*AU421)</f>
        <v/>
      </c>
      <c r="AV422" s="634" t="str">
        <f t="shared" si="1574"/>
        <v/>
      </c>
      <c r="AW422" s="634" t="str">
        <f t="shared" si="1574"/>
        <v/>
      </c>
      <c r="AX422" s="634" t="str">
        <f t="shared" si="1574"/>
        <v/>
      </c>
      <c r="AY422" s="634" t="str">
        <f t="shared" si="1574"/>
        <v/>
      </c>
      <c r="AZ422" s="634" t="str">
        <f t="shared" si="1574"/>
        <v/>
      </c>
      <c r="BA422" s="634" t="str">
        <f t="shared" si="1574"/>
        <v/>
      </c>
      <c r="BB422" s="634" t="str">
        <f t="shared" si="1574"/>
        <v/>
      </c>
      <c r="BC422" s="667"/>
      <c r="BD422" s="634" t="str">
        <f t="shared" ref="BD422:BL422" si="1575">IF(BD420="","",BD420*BD421)</f>
        <v/>
      </c>
      <c r="BE422" s="634" t="str">
        <f t="shared" si="1575"/>
        <v/>
      </c>
      <c r="BF422" s="634" t="str">
        <f t="shared" si="1575"/>
        <v/>
      </c>
      <c r="BG422" s="634" t="str">
        <f t="shared" si="1575"/>
        <v/>
      </c>
      <c r="BH422" s="634" t="str">
        <f t="shared" si="1575"/>
        <v/>
      </c>
      <c r="BI422" s="634" t="str">
        <f t="shared" si="1575"/>
        <v/>
      </c>
      <c r="BJ422" s="634" t="str">
        <f t="shared" si="1575"/>
        <v/>
      </c>
      <c r="BK422" s="634" t="str">
        <f t="shared" si="1575"/>
        <v/>
      </c>
      <c r="BL422" s="634" t="str">
        <f t="shared" si="1575"/>
        <v/>
      </c>
      <c r="BM422" s="634" t="str">
        <f t="shared" ref="BM422:BT422" si="1576">IF(BM420="","",BM420*BM421)</f>
        <v/>
      </c>
      <c r="BN422" s="634" t="str">
        <f t="shared" si="1576"/>
        <v/>
      </c>
      <c r="BO422" s="634" t="str">
        <f t="shared" si="1576"/>
        <v/>
      </c>
      <c r="BP422" s="634" t="str">
        <f t="shared" si="1576"/>
        <v/>
      </c>
      <c r="BQ422" s="634" t="str">
        <f t="shared" si="1576"/>
        <v/>
      </c>
      <c r="BR422" s="634" t="str">
        <f t="shared" si="1576"/>
        <v/>
      </c>
      <c r="BS422" s="634" t="str">
        <f t="shared" si="1576"/>
        <v/>
      </c>
      <c r="BT422" s="634" t="str">
        <f t="shared" si="1576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66"/>
        <v/>
      </c>
      <c r="CF422" s="1350" t="str">
        <f t="shared" si="1566"/>
        <v/>
      </c>
      <c r="CG422" s="1350" t="str">
        <f t="shared" si="1566"/>
        <v/>
      </c>
      <c r="CH422" s="1350" t="str">
        <f t="shared" si="1566"/>
        <v/>
      </c>
      <c r="CI422" s="1350" t="str">
        <f t="shared" si="1566"/>
        <v/>
      </c>
      <c r="CJ422" s="1350" t="str">
        <f t="shared" si="1566"/>
        <v/>
      </c>
      <c r="CK422" s="1351" t="str">
        <f t="shared" si="1566"/>
        <v/>
      </c>
      <c r="CL422" s="1351" t="str">
        <f t="shared" si="1566"/>
        <v/>
      </c>
      <c r="CM422" s="1351" t="str">
        <f t="shared" si="1566"/>
        <v/>
      </c>
      <c r="CN422" s="1350" t="str">
        <f t="shared" si="1566"/>
        <v/>
      </c>
      <c r="CO422" s="1350" t="str">
        <f t="shared" si="1566"/>
        <v/>
      </c>
      <c r="CP422" s="1350" t="str">
        <f t="shared" si="1566"/>
        <v/>
      </c>
      <c r="CQ422" s="1350" t="str">
        <f t="shared" si="1566"/>
        <v/>
      </c>
      <c r="CR422" s="1350" t="str">
        <f t="shared" si="1566"/>
        <v/>
      </c>
      <c r="CS422" s="1349" t="str">
        <f t="shared" si="1566"/>
        <v/>
      </c>
      <c r="CT422" s="1352" t="str">
        <f t="shared" si="1566"/>
        <v/>
      </c>
      <c r="CU422" s="553" t="str">
        <f t="shared" si="1567"/>
        <v/>
      </c>
      <c r="CV422" s="554" t="str">
        <f t="shared" si="1567"/>
        <v/>
      </c>
      <c r="CW422" s="555" t="str">
        <f t="shared" si="1567"/>
        <v/>
      </c>
      <c r="CX422" s="555" t="str">
        <f t="shared" si="1567"/>
        <v/>
      </c>
      <c r="CY422" s="555" t="str">
        <f t="shared" si="1567"/>
        <v/>
      </c>
      <c r="CZ422" s="555" t="str">
        <f t="shared" si="1567"/>
        <v/>
      </c>
      <c r="DA422" s="555" t="str">
        <f t="shared" si="1567"/>
        <v/>
      </c>
      <c r="DB422" s="556" t="str">
        <f t="shared" si="1567"/>
        <v/>
      </c>
      <c r="DC422" s="556" t="str">
        <f t="shared" si="1567"/>
        <v/>
      </c>
      <c r="DD422" s="556" t="str">
        <f t="shared" si="1567"/>
        <v/>
      </c>
      <c r="DE422" s="555" t="str">
        <f t="shared" si="1568"/>
        <v/>
      </c>
      <c r="DF422" s="555" t="str">
        <f t="shared" si="1568"/>
        <v/>
      </c>
      <c r="DG422" s="555" t="str">
        <f t="shared" si="1568"/>
        <v/>
      </c>
      <c r="DH422" s="555" t="str">
        <f t="shared" si="1568"/>
        <v/>
      </c>
      <c r="DI422" s="555" t="str">
        <f t="shared" si="1568"/>
        <v/>
      </c>
      <c r="DJ422" s="554" t="str">
        <f t="shared" si="1568"/>
        <v/>
      </c>
      <c r="DK422" s="553" t="str">
        <f t="shared" si="1568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7"/>
        <v/>
      </c>
      <c r="CG424" s="1350" t="str">
        <f t="shared" si="1577"/>
        <v/>
      </c>
      <c r="CH424" s="1350" t="str">
        <f t="shared" si="1577"/>
        <v/>
      </c>
      <c r="CI424" s="1350" t="str">
        <f t="shared" si="1577"/>
        <v/>
      </c>
      <c r="CJ424" s="1350" t="str">
        <f t="shared" si="1577"/>
        <v/>
      </c>
      <c r="CK424" s="1351" t="str">
        <f t="shared" si="1577"/>
        <v/>
      </c>
      <c r="CL424" s="1351" t="str">
        <f t="shared" si="1577"/>
        <v/>
      </c>
      <c r="CM424" s="1351" t="str">
        <f t="shared" si="1577"/>
        <v/>
      </c>
      <c r="CN424" s="1350" t="str">
        <f t="shared" si="1577"/>
        <v/>
      </c>
      <c r="CO424" s="1350" t="str">
        <f t="shared" si="1577"/>
        <v/>
      </c>
      <c r="CP424" s="1350" t="str">
        <f t="shared" si="1577"/>
        <v/>
      </c>
      <c r="CQ424" s="1350" t="str">
        <f t="shared" si="1577"/>
        <v/>
      </c>
      <c r="CR424" s="1350" t="str">
        <f t="shared" si="1577"/>
        <v/>
      </c>
      <c r="CS424" s="1349" t="str">
        <f t="shared" si="1577"/>
        <v/>
      </c>
      <c r="CT424" s="1352" t="str">
        <f t="shared" si="1577"/>
        <v/>
      </c>
      <c r="CU424" s="553" t="str">
        <f t="shared" ref="CU424:DD426" si="157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8"/>
        <v/>
      </c>
      <c r="CW424" s="555" t="str">
        <f t="shared" si="1578"/>
        <v/>
      </c>
      <c r="CX424" s="555" t="str">
        <f t="shared" si="1578"/>
        <v/>
      </c>
      <c r="CY424" s="555" t="str">
        <f t="shared" si="1578"/>
        <v/>
      </c>
      <c r="CZ424" s="555" t="str">
        <f t="shared" si="1578"/>
        <v/>
      </c>
      <c r="DA424" s="555" t="str">
        <f t="shared" si="1578"/>
        <v/>
      </c>
      <c r="DB424" s="556" t="str">
        <f t="shared" si="1578"/>
        <v/>
      </c>
      <c r="DC424" s="556" t="str">
        <f t="shared" si="1578"/>
        <v/>
      </c>
      <c r="DD424" s="556" t="str">
        <f t="shared" si="1578"/>
        <v/>
      </c>
      <c r="DE424" s="555" t="str">
        <f t="shared" ref="DE424:DK426" si="157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9"/>
        <v/>
      </c>
      <c r="DG424" s="555" t="str">
        <f t="shared" si="1579"/>
        <v/>
      </c>
      <c r="DH424" s="555" t="str">
        <f t="shared" si="1579"/>
        <v/>
      </c>
      <c r="DI424" s="555" t="str">
        <f t="shared" si="1579"/>
        <v/>
      </c>
      <c r="DJ424" s="554" t="str">
        <f t="shared" si="1579"/>
        <v/>
      </c>
      <c r="DK424" s="553" t="str">
        <f t="shared" si="1579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7"/>
        <v/>
      </c>
      <c r="CF425" s="1350" t="str">
        <f t="shared" si="1577"/>
        <v/>
      </c>
      <c r="CG425" s="1350" t="str">
        <f t="shared" si="1577"/>
        <v/>
      </c>
      <c r="CH425" s="1350" t="str">
        <f t="shared" si="1577"/>
        <v/>
      </c>
      <c r="CI425" s="1350" t="str">
        <f t="shared" si="1577"/>
        <v/>
      </c>
      <c r="CJ425" s="1350" t="str">
        <f t="shared" si="1577"/>
        <v/>
      </c>
      <c r="CK425" s="1351" t="str">
        <f t="shared" si="1577"/>
        <v/>
      </c>
      <c r="CL425" s="1351" t="str">
        <f t="shared" si="1577"/>
        <v/>
      </c>
      <c r="CM425" s="1351" t="str">
        <f t="shared" si="1577"/>
        <v/>
      </c>
      <c r="CN425" s="1350" t="str">
        <f t="shared" si="1577"/>
        <v/>
      </c>
      <c r="CO425" s="1350" t="str">
        <f t="shared" si="1577"/>
        <v/>
      </c>
      <c r="CP425" s="1350" t="str">
        <f t="shared" si="1577"/>
        <v/>
      </c>
      <c r="CQ425" s="1350" t="str">
        <f t="shared" si="1577"/>
        <v/>
      </c>
      <c r="CR425" s="1350" t="str">
        <f t="shared" si="1577"/>
        <v/>
      </c>
      <c r="CS425" s="1349" t="str">
        <f t="shared" si="1577"/>
        <v/>
      </c>
      <c r="CT425" s="1352" t="str">
        <f t="shared" si="1577"/>
        <v/>
      </c>
      <c r="CU425" s="553" t="str">
        <f t="shared" si="1578"/>
        <v/>
      </c>
      <c r="CV425" s="554" t="str">
        <f t="shared" si="1578"/>
        <v/>
      </c>
      <c r="CW425" s="555" t="str">
        <f t="shared" si="1578"/>
        <v/>
      </c>
      <c r="CX425" s="555" t="str">
        <f t="shared" si="1578"/>
        <v/>
      </c>
      <c r="CY425" s="555" t="str">
        <f t="shared" si="1578"/>
        <v/>
      </c>
      <c r="CZ425" s="555" t="str">
        <f t="shared" si="1578"/>
        <v/>
      </c>
      <c r="DA425" s="555" t="str">
        <f t="shared" si="1578"/>
        <v/>
      </c>
      <c r="DB425" s="556" t="str">
        <f t="shared" si="1578"/>
        <v/>
      </c>
      <c r="DC425" s="556" t="str">
        <f t="shared" si="1578"/>
        <v/>
      </c>
      <c r="DD425" s="556" t="str">
        <f t="shared" si="1578"/>
        <v/>
      </c>
      <c r="DE425" s="555" t="str">
        <f t="shared" si="1579"/>
        <v/>
      </c>
      <c r="DF425" s="555" t="str">
        <f t="shared" si="1579"/>
        <v/>
      </c>
      <c r="DG425" s="555" t="str">
        <f t="shared" si="1579"/>
        <v/>
      </c>
      <c r="DH425" s="555" t="str">
        <f t="shared" si="1579"/>
        <v/>
      </c>
      <c r="DI425" s="555" t="str">
        <f t="shared" si="1579"/>
        <v/>
      </c>
      <c r="DJ425" s="554" t="str">
        <f t="shared" si="1579"/>
        <v/>
      </c>
      <c r="DK425" s="553" t="str">
        <f t="shared" si="1579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80">IF(B424="","",B424*B425)</f>
        <v/>
      </c>
      <c r="C426" s="634" t="str">
        <f t="shared" si="1580"/>
        <v/>
      </c>
      <c r="D426" s="634" t="str">
        <f t="shared" si="1580"/>
        <v/>
      </c>
      <c r="E426" s="634" t="str">
        <f t="shared" si="1580"/>
        <v/>
      </c>
      <c r="F426" s="634" t="str">
        <f t="shared" si="1580"/>
        <v/>
      </c>
      <c r="G426" s="634" t="str">
        <f t="shared" si="1580"/>
        <v/>
      </c>
      <c r="H426" s="634" t="str">
        <f t="shared" si="1580"/>
        <v/>
      </c>
      <c r="I426" s="634" t="str">
        <f t="shared" si="1580"/>
        <v/>
      </c>
      <c r="J426" s="634" t="str">
        <f t="shared" si="1580"/>
        <v/>
      </c>
      <c r="K426" s="634" t="str">
        <f t="shared" ref="K426:R426" si="1581">IF(K424="","",K424*K425)</f>
        <v/>
      </c>
      <c r="L426" s="634" t="str">
        <f t="shared" si="1581"/>
        <v/>
      </c>
      <c r="M426" s="634" t="str">
        <f t="shared" si="1581"/>
        <v/>
      </c>
      <c r="N426" s="634" t="str">
        <f t="shared" si="1581"/>
        <v/>
      </c>
      <c r="O426" s="634" t="str">
        <f t="shared" si="1581"/>
        <v/>
      </c>
      <c r="P426" s="634" t="str">
        <f t="shared" si="1581"/>
        <v/>
      </c>
      <c r="Q426" s="634" t="str">
        <f t="shared" si="1581"/>
        <v/>
      </c>
      <c r="R426" s="634" t="str">
        <f t="shared" si="1581"/>
        <v/>
      </c>
      <c r="S426" s="667"/>
      <c r="T426" s="634" t="str">
        <f t="shared" ref="T426:AC426" si="1582">IF(T424="","",T424*T425)</f>
        <v/>
      </c>
      <c r="U426" s="634" t="str">
        <f t="shared" si="1582"/>
        <v/>
      </c>
      <c r="V426" s="634" t="str">
        <f t="shared" si="1582"/>
        <v/>
      </c>
      <c r="W426" s="634" t="str">
        <f t="shared" si="1582"/>
        <v/>
      </c>
      <c r="X426" s="634" t="str">
        <f t="shared" si="1582"/>
        <v/>
      </c>
      <c r="Y426" s="634" t="str">
        <f t="shared" si="1582"/>
        <v/>
      </c>
      <c r="Z426" s="634" t="str">
        <f t="shared" si="1582"/>
        <v/>
      </c>
      <c r="AA426" s="634" t="str">
        <f t="shared" si="1582"/>
        <v/>
      </c>
      <c r="AB426" s="634" t="str">
        <f t="shared" si="1582"/>
        <v/>
      </c>
      <c r="AC426" s="634" t="str">
        <f t="shared" si="1582"/>
        <v/>
      </c>
      <c r="AD426" s="634" t="str">
        <f t="shared" ref="AD426:AJ426" si="1583">IF(AD424="","",AD424*AD425)</f>
        <v/>
      </c>
      <c r="AE426" s="634" t="str">
        <f t="shared" si="1583"/>
        <v/>
      </c>
      <c r="AF426" s="634" t="str">
        <f t="shared" si="1583"/>
        <v/>
      </c>
      <c r="AG426" s="634" t="str">
        <f t="shared" si="1583"/>
        <v/>
      </c>
      <c r="AH426" s="634" t="str">
        <f t="shared" si="1583"/>
        <v/>
      </c>
      <c r="AI426" s="634" t="str">
        <f t="shared" si="1583"/>
        <v/>
      </c>
      <c r="AJ426" s="634" t="str">
        <f t="shared" si="1583"/>
        <v/>
      </c>
      <c r="AK426" s="667"/>
      <c r="AL426" s="634" t="str">
        <f t="shared" ref="AL426:AT426" si="1584">IF(AL424="","",AL424*AL425)</f>
        <v/>
      </c>
      <c r="AM426" s="634" t="str">
        <f t="shared" si="1584"/>
        <v/>
      </c>
      <c r="AN426" s="634" t="str">
        <f t="shared" si="1584"/>
        <v/>
      </c>
      <c r="AO426" s="634" t="str">
        <f t="shared" si="1584"/>
        <v/>
      </c>
      <c r="AP426" s="634" t="str">
        <f t="shared" si="1584"/>
        <v/>
      </c>
      <c r="AQ426" s="634" t="str">
        <f t="shared" si="1584"/>
        <v/>
      </c>
      <c r="AR426" s="634" t="str">
        <f t="shared" si="1584"/>
        <v/>
      </c>
      <c r="AS426" s="634" t="str">
        <f t="shared" si="1584"/>
        <v/>
      </c>
      <c r="AT426" s="634" t="str">
        <f t="shared" si="1584"/>
        <v/>
      </c>
      <c r="AU426" s="634" t="str">
        <f t="shared" ref="AU426:BB426" si="1585">IF(AU424="","",AU424*AU425)</f>
        <v/>
      </c>
      <c r="AV426" s="634" t="str">
        <f t="shared" si="1585"/>
        <v/>
      </c>
      <c r="AW426" s="634" t="str">
        <f t="shared" si="1585"/>
        <v/>
      </c>
      <c r="AX426" s="634" t="str">
        <f t="shared" si="1585"/>
        <v/>
      </c>
      <c r="AY426" s="634" t="str">
        <f t="shared" si="1585"/>
        <v/>
      </c>
      <c r="AZ426" s="634" t="str">
        <f t="shared" si="1585"/>
        <v/>
      </c>
      <c r="BA426" s="634" t="str">
        <f t="shared" si="1585"/>
        <v/>
      </c>
      <c r="BB426" s="634" t="str">
        <f t="shared" si="1585"/>
        <v/>
      </c>
      <c r="BC426" s="667"/>
      <c r="BD426" s="634" t="str">
        <f t="shared" ref="BD426:BL426" si="1586">IF(BD424="","",BD424*BD425)</f>
        <v/>
      </c>
      <c r="BE426" s="634" t="str">
        <f t="shared" si="1586"/>
        <v/>
      </c>
      <c r="BF426" s="634" t="str">
        <f t="shared" si="1586"/>
        <v/>
      </c>
      <c r="BG426" s="634" t="str">
        <f t="shared" si="1586"/>
        <v/>
      </c>
      <c r="BH426" s="634" t="str">
        <f t="shared" si="1586"/>
        <v/>
      </c>
      <c r="BI426" s="634" t="str">
        <f t="shared" si="1586"/>
        <v/>
      </c>
      <c r="BJ426" s="634" t="str">
        <f t="shared" si="1586"/>
        <v/>
      </c>
      <c r="BK426" s="634" t="str">
        <f t="shared" si="1586"/>
        <v/>
      </c>
      <c r="BL426" s="634" t="str">
        <f t="shared" si="1586"/>
        <v/>
      </c>
      <c r="BM426" s="634" t="str">
        <f t="shared" ref="BM426:BT426" si="1587">IF(BM424="","",BM424*BM425)</f>
        <v/>
      </c>
      <c r="BN426" s="634" t="str">
        <f t="shared" si="1587"/>
        <v/>
      </c>
      <c r="BO426" s="634" t="str">
        <f t="shared" si="1587"/>
        <v/>
      </c>
      <c r="BP426" s="634" t="str">
        <f t="shared" si="1587"/>
        <v/>
      </c>
      <c r="BQ426" s="634" t="str">
        <f t="shared" si="1587"/>
        <v/>
      </c>
      <c r="BR426" s="634" t="str">
        <f t="shared" si="1587"/>
        <v/>
      </c>
      <c r="BS426" s="634" t="str">
        <f t="shared" si="1587"/>
        <v/>
      </c>
      <c r="BT426" s="634" t="str">
        <f t="shared" si="1587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7"/>
        <v/>
      </c>
      <c r="CF426" s="1350" t="str">
        <f t="shared" si="1577"/>
        <v/>
      </c>
      <c r="CG426" s="1350" t="str">
        <f t="shared" si="1577"/>
        <v/>
      </c>
      <c r="CH426" s="1350" t="str">
        <f t="shared" si="1577"/>
        <v/>
      </c>
      <c r="CI426" s="1350" t="str">
        <f t="shared" si="1577"/>
        <v/>
      </c>
      <c r="CJ426" s="1350" t="str">
        <f t="shared" si="1577"/>
        <v/>
      </c>
      <c r="CK426" s="1351" t="str">
        <f t="shared" si="1577"/>
        <v/>
      </c>
      <c r="CL426" s="1351" t="str">
        <f t="shared" si="1577"/>
        <v/>
      </c>
      <c r="CM426" s="1351" t="str">
        <f t="shared" si="1577"/>
        <v/>
      </c>
      <c r="CN426" s="1350" t="str">
        <f t="shared" si="1577"/>
        <v/>
      </c>
      <c r="CO426" s="1350" t="str">
        <f t="shared" si="1577"/>
        <v/>
      </c>
      <c r="CP426" s="1350" t="str">
        <f t="shared" si="1577"/>
        <v/>
      </c>
      <c r="CQ426" s="1350" t="str">
        <f t="shared" si="1577"/>
        <v/>
      </c>
      <c r="CR426" s="1350" t="str">
        <f t="shared" si="1577"/>
        <v/>
      </c>
      <c r="CS426" s="1349" t="str">
        <f t="shared" si="1577"/>
        <v/>
      </c>
      <c r="CT426" s="1352" t="str">
        <f t="shared" si="1577"/>
        <v/>
      </c>
      <c r="CU426" s="553" t="str">
        <f t="shared" si="1578"/>
        <v/>
      </c>
      <c r="CV426" s="554" t="str">
        <f t="shared" si="1578"/>
        <v/>
      </c>
      <c r="CW426" s="555" t="str">
        <f t="shared" si="1578"/>
        <v/>
      </c>
      <c r="CX426" s="555" t="str">
        <f t="shared" si="1578"/>
        <v/>
      </c>
      <c r="CY426" s="555" t="str">
        <f t="shared" si="1578"/>
        <v/>
      </c>
      <c r="CZ426" s="555" t="str">
        <f t="shared" si="1578"/>
        <v/>
      </c>
      <c r="DA426" s="555" t="str">
        <f t="shared" si="1578"/>
        <v/>
      </c>
      <c r="DB426" s="556" t="str">
        <f t="shared" si="1578"/>
        <v/>
      </c>
      <c r="DC426" s="556" t="str">
        <f t="shared" si="1578"/>
        <v/>
      </c>
      <c r="DD426" s="556" t="str">
        <f t="shared" si="1578"/>
        <v/>
      </c>
      <c r="DE426" s="555" t="str">
        <f t="shared" si="1579"/>
        <v/>
      </c>
      <c r="DF426" s="555" t="str">
        <f t="shared" si="1579"/>
        <v/>
      </c>
      <c r="DG426" s="555" t="str">
        <f t="shared" si="1579"/>
        <v/>
      </c>
      <c r="DH426" s="555" t="str">
        <f t="shared" si="1579"/>
        <v/>
      </c>
      <c r="DI426" s="555" t="str">
        <f t="shared" si="1579"/>
        <v/>
      </c>
      <c r="DJ426" s="554" t="str">
        <f t="shared" si="1579"/>
        <v/>
      </c>
      <c r="DK426" s="553" t="str">
        <f t="shared" si="1579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8">IF(DL430&lt;3,"",(SUM(B430:R430)-MIN(B430:R430)-MAX(B430:R430))/(DL430-2))</f>
        <v/>
      </c>
      <c r="CA430" s="602" t="str">
        <f t="shared" ref="CA430:CA438" si="1589">IF(DM430&lt;3,"",(SUM(T430:AJ430)-MIN(T430:AJ430)-MAX(T430:AJ430))/(DM430-2))</f>
        <v/>
      </c>
      <c r="CB430" s="602" t="str">
        <f t="shared" ref="CB430:CB438" si="1590">IF(DN430&lt;3,"",(SUM(AL430:BB430)-MIN(AL430:BB430)-MAX(AL430:BB430))/(DN430-2))</f>
        <v/>
      </c>
      <c r="CC430" s="692" t="str">
        <f t="shared" ref="CC430:CC438" si="1591">IF(DO430&lt;3,"",(SUM(BD430:BT430)-MIN(BD430:BT430)-MAX(BD430:BT430))/(DO430-2))</f>
        <v/>
      </c>
      <c r="CD430" s="1348" t="str">
        <f t="shared" ref="CD430:CD436" si="159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9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9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9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9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60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60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60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60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60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60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60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1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1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1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1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1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1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1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2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2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2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2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2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2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26">IF(B428="","",B428*B430)</f>
        <v/>
      </c>
      <c r="C431" s="634" t="str">
        <f t="shared" si="1626"/>
        <v/>
      </c>
      <c r="D431" s="634" t="str">
        <f t="shared" si="1626"/>
        <v/>
      </c>
      <c r="E431" s="634" t="str">
        <f t="shared" si="1626"/>
        <v/>
      </c>
      <c r="F431" s="634" t="str">
        <f t="shared" si="1626"/>
        <v/>
      </c>
      <c r="G431" s="634" t="str">
        <f t="shared" si="1626"/>
        <v/>
      </c>
      <c r="H431" s="634" t="str">
        <f t="shared" si="1626"/>
        <v/>
      </c>
      <c r="I431" s="634" t="str">
        <f t="shared" si="1626"/>
        <v/>
      </c>
      <c r="J431" s="634" t="str">
        <f t="shared" si="1626"/>
        <v/>
      </c>
      <c r="K431" s="634" t="str">
        <f t="shared" si="1626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7">IF(T428="","",T428*T430)</f>
        <v/>
      </c>
      <c r="U431" s="634" t="str">
        <f t="shared" si="1627"/>
        <v/>
      </c>
      <c r="V431" s="634" t="str">
        <f t="shared" si="1627"/>
        <v/>
      </c>
      <c r="W431" s="634" t="str">
        <f t="shared" si="1627"/>
        <v/>
      </c>
      <c r="X431" s="634" t="str">
        <f t="shared" si="1627"/>
        <v/>
      </c>
      <c r="Y431" s="634" t="str">
        <f t="shared" si="1627"/>
        <v/>
      </c>
      <c r="Z431" s="634" t="str">
        <f t="shared" si="1627"/>
        <v/>
      </c>
      <c r="AA431" s="634" t="str">
        <f t="shared" si="1627"/>
        <v/>
      </c>
      <c r="AB431" s="634" t="str">
        <f t="shared" si="1627"/>
        <v/>
      </c>
      <c r="AC431" s="634" t="str">
        <f t="shared" si="1627"/>
        <v/>
      </c>
      <c r="AD431" s="634" t="str">
        <f t="shared" si="1627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8">IF(AL428="","",AL428*AL430)</f>
        <v/>
      </c>
      <c r="AM431" s="634" t="str">
        <f t="shared" si="1628"/>
        <v/>
      </c>
      <c r="AN431" s="634" t="str">
        <f t="shared" si="1628"/>
        <v/>
      </c>
      <c r="AO431" s="634" t="str">
        <f t="shared" si="1628"/>
        <v/>
      </c>
      <c r="AP431" s="634" t="str">
        <f t="shared" si="1628"/>
        <v/>
      </c>
      <c r="AQ431" s="634" t="str">
        <f t="shared" si="1628"/>
        <v/>
      </c>
      <c r="AR431" s="634" t="str">
        <f t="shared" si="1628"/>
        <v/>
      </c>
      <c r="AS431" s="634" t="str">
        <f t="shared" si="1628"/>
        <v/>
      </c>
      <c r="AT431" s="634" t="str">
        <f t="shared" si="1628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8"/>
        <v/>
      </c>
      <c r="CA431" s="602" t="str">
        <f t="shared" si="1589"/>
        <v/>
      </c>
      <c r="CB431" s="602" t="str">
        <f t="shared" si="1590"/>
        <v/>
      </c>
      <c r="CC431" s="692" t="str">
        <f t="shared" si="1591"/>
        <v/>
      </c>
      <c r="CD431" s="1348" t="str">
        <f t="shared" si="1592"/>
        <v/>
      </c>
      <c r="CE431" s="1349" t="str">
        <f t="shared" si="1593"/>
        <v/>
      </c>
      <c r="CF431" s="1350" t="str">
        <f t="shared" si="1594"/>
        <v/>
      </c>
      <c r="CG431" s="1350" t="str">
        <f t="shared" si="1595"/>
        <v/>
      </c>
      <c r="CH431" s="1350" t="str">
        <f t="shared" si="1596"/>
        <v/>
      </c>
      <c r="CI431" s="1350" t="str">
        <f t="shared" si="1597"/>
        <v/>
      </c>
      <c r="CJ431" s="1350" t="str">
        <f t="shared" si="1598"/>
        <v/>
      </c>
      <c r="CK431" s="1351" t="str">
        <f t="shared" si="1599"/>
        <v/>
      </c>
      <c r="CL431" s="1351" t="str">
        <f t="shared" si="1600"/>
        <v/>
      </c>
      <c r="CM431" s="1351" t="str">
        <f t="shared" si="1601"/>
        <v/>
      </c>
      <c r="CN431" s="1350" t="str">
        <f t="shared" si="1602"/>
        <v/>
      </c>
      <c r="CO431" s="1350" t="str">
        <f t="shared" si="1603"/>
        <v/>
      </c>
      <c r="CP431" s="1350" t="str">
        <f t="shared" si="1604"/>
        <v/>
      </c>
      <c r="CQ431" s="1350" t="str">
        <f t="shared" si="1605"/>
        <v/>
      </c>
      <c r="CR431" s="1350" t="str">
        <f t="shared" si="1606"/>
        <v/>
      </c>
      <c r="CS431" s="1349" t="str">
        <f t="shared" si="1607"/>
        <v/>
      </c>
      <c r="CT431" s="1352" t="str">
        <f t="shared" si="1608"/>
        <v/>
      </c>
      <c r="CU431" s="553" t="str">
        <f t="shared" si="1609"/>
        <v/>
      </c>
      <c r="CV431" s="554" t="str">
        <f t="shared" si="1610"/>
        <v/>
      </c>
      <c r="CW431" s="555" t="str">
        <f t="shared" si="1611"/>
        <v/>
      </c>
      <c r="CX431" s="555" t="str">
        <f t="shared" si="1612"/>
        <v/>
      </c>
      <c r="CY431" s="555" t="str">
        <f t="shared" si="1613"/>
        <v/>
      </c>
      <c r="CZ431" s="555" t="str">
        <f t="shared" si="1614"/>
        <v/>
      </c>
      <c r="DA431" s="555" t="str">
        <f t="shared" si="1615"/>
        <v/>
      </c>
      <c r="DB431" s="556" t="str">
        <f t="shared" si="1616"/>
        <v/>
      </c>
      <c r="DC431" s="556" t="str">
        <f t="shared" si="1617"/>
        <v/>
      </c>
      <c r="DD431" s="556" t="str">
        <f t="shared" si="1618"/>
        <v/>
      </c>
      <c r="DE431" s="555" t="str">
        <f t="shared" si="1619"/>
        <v/>
      </c>
      <c r="DF431" s="555" t="str">
        <f t="shared" si="1620"/>
        <v/>
      </c>
      <c r="DG431" s="555" t="str">
        <f t="shared" si="1621"/>
        <v/>
      </c>
      <c r="DH431" s="555" t="str">
        <f t="shared" si="1622"/>
        <v/>
      </c>
      <c r="DI431" s="555" t="str">
        <f t="shared" si="1623"/>
        <v/>
      </c>
      <c r="DJ431" s="554" t="str">
        <f t="shared" si="1624"/>
        <v/>
      </c>
      <c r="DK431" s="553" t="str">
        <f t="shared" si="1625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8"/>
        <v/>
      </c>
      <c r="CA432" s="602" t="str">
        <f t="shared" si="1589"/>
        <v/>
      </c>
      <c r="CB432" s="602" t="str">
        <f t="shared" si="1590"/>
        <v/>
      </c>
      <c r="CC432" s="692" t="str">
        <f t="shared" si="1591"/>
        <v/>
      </c>
      <c r="CD432" s="1348" t="str">
        <f t="shared" si="1592"/>
        <v/>
      </c>
      <c r="CE432" s="1349" t="str">
        <f t="shared" si="1593"/>
        <v/>
      </c>
      <c r="CF432" s="1350" t="str">
        <f t="shared" si="1594"/>
        <v/>
      </c>
      <c r="CG432" s="1350" t="str">
        <f t="shared" si="1595"/>
        <v/>
      </c>
      <c r="CH432" s="1350" t="str">
        <f t="shared" si="1596"/>
        <v/>
      </c>
      <c r="CI432" s="1350" t="str">
        <f t="shared" si="1597"/>
        <v/>
      </c>
      <c r="CJ432" s="1350" t="str">
        <f t="shared" si="1598"/>
        <v/>
      </c>
      <c r="CK432" s="1351" t="str">
        <f t="shared" si="1599"/>
        <v/>
      </c>
      <c r="CL432" s="1351" t="str">
        <f t="shared" si="1600"/>
        <v/>
      </c>
      <c r="CM432" s="1351" t="str">
        <f t="shared" si="1601"/>
        <v/>
      </c>
      <c r="CN432" s="1350" t="str">
        <f t="shared" si="1602"/>
        <v/>
      </c>
      <c r="CO432" s="1350" t="str">
        <f t="shared" si="1603"/>
        <v/>
      </c>
      <c r="CP432" s="1350" t="str">
        <f t="shared" si="1604"/>
        <v/>
      </c>
      <c r="CQ432" s="1350" t="str">
        <f t="shared" si="1605"/>
        <v/>
      </c>
      <c r="CR432" s="1350" t="str">
        <f t="shared" si="1606"/>
        <v/>
      </c>
      <c r="CS432" s="1349" t="str">
        <f t="shared" si="1607"/>
        <v/>
      </c>
      <c r="CT432" s="1352" t="str">
        <f t="shared" si="1608"/>
        <v/>
      </c>
      <c r="CU432" s="553" t="str">
        <f t="shared" si="1609"/>
        <v/>
      </c>
      <c r="CV432" s="554" t="str">
        <f t="shared" si="1610"/>
        <v/>
      </c>
      <c r="CW432" s="555" t="str">
        <f t="shared" si="1611"/>
        <v/>
      </c>
      <c r="CX432" s="555" t="str">
        <f t="shared" si="1612"/>
        <v/>
      </c>
      <c r="CY432" s="555" t="str">
        <f t="shared" si="1613"/>
        <v/>
      </c>
      <c r="CZ432" s="555" t="str">
        <f t="shared" si="1614"/>
        <v/>
      </c>
      <c r="DA432" s="555" t="str">
        <f t="shared" si="1615"/>
        <v/>
      </c>
      <c r="DB432" s="556" t="str">
        <f t="shared" si="1616"/>
        <v/>
      </c>
      <c r="DC432" s="556" t="str">
        <f t="shared" si="1617"/>
        <v/>
      </c>
      <c r="DD432" s="556" t="str">
        <f t="shared" si="1618"/>
        <v/>
      </c>
      <c r="DE432" s="555" t="str">
        <f t="shared" si="1619"/>
        <v/>
      </c>
      <c r="DF432" s="555" t="str">
        <f t="shared" si="1620"/>
        <v/>
      </c>
      <c r="DG432" s="555" t="str">
        <f t="shared" si="1621"/>
        <v/>
      </c>
      <c r="DH432" s="555" t="str">
        <f t="shared" si="1622"/>
        <v/>
      </c>
      <c r="DI432" s="555" t="str">
        <f t="shared" si="1623"/>
        <v/>
      </c>
      <c r="DJ432" s="554" t="str">
        <f t="shared" si="1624"/>
        <v/>
      </c>
      <c r="DK432" s="553" t="str">
        <f t="shared" si="1625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8"/>
        <v/>
      </c>
      <c r="CA433" s="602" t="str">
        <f t="shared" si="1589"/>
        <v/>
      </c>
      <c r="CB433" s="602" t="str">
        <f t="shared" si="1590"/>
        <v/>
      </c>
      <c r="CC433" s="692" t="str">
        <f t="shared" si="1591"/>
        <v/>
      </c>
      <c r="CD433" s="1348" t="str">
        <f t="shared" si="1592"/>
        <v/>
      </c>
      <c r="CE433" s="1349" t="str">
        <f t="shared" si="1593"/>
        <v/>
      </c>
      <c r="CF433" s="1350" t="str">
        <f t="shared" si="1594"/>
        <v/>
      </c>
      <c r="CG433" s="1350" t="str">
        <f t="shared" si="1595"/>
        <v/>
      </c>
      <c r="CH433" s="1350" t="str">
        <f t="shared" si="1596"/>
        <v/>
      </c>
      <c r="CI433" s="1350" t="str">
        <f t="shared" si="1597"/>
        <v/>
      </c>
      <c r="CJ433" s="1350" t="str">
        <f t="shared" si="1598"/>
        <v/>
      </c>
      <c r="CK433" s="1351" t="str">
        <f t="shared" si="1599"/>
        <v/>
      </c>
      <c r="CL433" s="1351" t="str">
        <f t="shared" si="1600"/>
        <v/>
      </c>
      <c r="CM433" s="1351" t="str">
        <f t="shared" si="1601"/>
        <v/>
      </c>
      <c r="CN433" s="1350" t="str">
        <f t="shared" si="1602"/>
        <v/>
      </c>
      <c r="CO433" s="1350" t="str">
        <f t="shared" si="1603"/>
        <v/>
      </c>
      <c r="CP433" s="1350" t="str">
        <f t="shared" si="1604"/>
        <v/>
      </c>
      <c r="CQ433" s="1350" t="str">
        <f t="shared" si="1605"/>
        <v/>
      </c>
      <c r="CR433" s="1350" t="str">
        <f t="shared" si="1606"/>
        <v/>
      </c>
      <c r="CS433" s="1349" t="str">
        <f t="shared" si="1607"/>
        <v/>
      </c>
      <c r="CT433" s="1352" t="str">
        <f t="shared" si="1608"/>
        <v/>
      </c>
      <c r="CU433" s="553" t="str">
        <f t="shared" si="1609"/>
        <v/>
      </c>
      <c r="CV433" s="554" t="str">
        <f t="shared" si="1610"/>
        <v/>
      </c>
      <c r="CW433" s="555" t="str">
        <f t="shared" si="1611"/>
        <v/>
      </c>
      <c r="CX433" s="555" t="str">
        <f t="shared" si="1612"/>
        <v/>
      </c>
      <c r="CY433" s="555" t="str">
        <f t="shared" si="1613"/>
        <v/>
      </c>
      <c r="CZ433" s="555" t="str">
        <f t="shared" si="1614"/>
        <v/>
      </c>
      <c r="DA433" s="555" t="str">
        <f t="shared" si="1615"/>
        <v/>
      </c>
      <c r="DB433" s="556" t="str">
        <f t="shared" si="1616"/>
        <v/>
      </c>
      <c r="DC433" s="556" t="str">
        <f t="shared" si="1617"/>
        <v/>
      </c>
      <c r="DD433" s="556" t="str">
        <f t="shared" si="1618"/>
        <v/>
      </c>
      <c r="DE433" s="555" t="str">
        <f t="shared" si="1619"/>
        <v/>
      </c>
      <c r="DF433" s="555" t="str">
        <f t="shared" si="1620"/>
        <v/>
      </c>
      <c r="DG433" s="555" t="str">
        <f t="shared" si="1621"/>
        <v/>
      </c>
      <c r="DH433" s="555" t="str">
        <f t="shared" si="1622"/>
        <v/>
      </c>
      <c r="DI433" s="555" t="str">
        <f t="shared" si="1623"/>
        <v/>
      </c>
      <c r="DJ433" s="554" t="str">
        <f t="shared" si="1624"/>
        <v/>
      </c>
      <c r="DK433" s="553" t="str">
        <f t="shared" si="1625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8"/>
        <v/>
      </c>
      <c r="CA434" s="602" t="str">
        <f t="shared" si="1589"/>
        <v/>
      </c>
      <c r="CB434" s="602" t="str">
        <f t="shared" si="1590"/>
        <v/>
      </c>
      <c r="CC434" s="692" t="str">
        <f t="shared" si="1591"/>
        <v/>
      </c>
      <c r="CD434" s="1348" t="str">
        <f t="shared" si="1592"/>
        <v/>
      </c>
      <c r="CE434" s="1349" t="str">
        <f t="shared" si="1593"/>
        <v/>
      </c>
      <c r="CF434" s="1350" t="str">
        <f t="shared" si="1594"/>
        <v/>
      </c>
      <c r="CG434" s="1350" t="str">
        <f t="shared" si="1595"/>
        <v/>
      </c>
      <c r="CH434" s="1350" t="str">
        <f t="shared" si="1596"/>
        <v/>
      </c>
      <c r="CI434" s="1350" t="str">
        <f t="shared" si="1597"/>
        <v/>
      </c>
      <c r="CJ434" s="1350" t="str">
        <f t="shared" si="1598"/>
        <v/>
      </c>
      <c r="CK434" s="1351" t="str">
        <f t="shared" si="1599"/>
        <v/>
      </c>
      <c r="CL434" s="1351" t="str">
        <f t="shared" si="1600"/>
        <v/>
      </c>
      <c r="CM434" s="1351" t="str">
        <f t="shared" si="1601"/>
        <v/>
      </c>
      <c r="CN434" s="1350" t="str">
        <f t="shared" si="1602"/>
        <v/>
      </c>
      <c r="CO434" s="1350" t="str">
        <f t="shared" si="1603"/>
        <v/>
      </c>
      <c r="CP434" s="1350" t="str">
        <f t="shared" si="1604"/>
        <v/>
      </c>
      <c r="CQ434" s="1350" t="str">
        <f t="shared" si="1605"/>
        <v/>
      </c>
      <c r="CR434" s="1350" t="str">
        <f t="shared" si="1606"/>
        <v/>
      </c>
      <c r="CS434" s="1349" t="str">
        <f t="shared" si="1607"/>
        <v/>
      </c>
      <c r="CT434" s="1352" t="str">
        <f t="shared" si="1608"/>
        <v/>
      </c>
      <c r="CU434" s="553" t="str">
        <f t="shared" si="1609"/>
        <v/>
      </c>
      <c r="CV434" s="554" t="str">
        <f t="shared" si="1610"/>
        <v/>
      </c>
      <c r="CW434" s="555" t="str">
        <f t="shared" si="1611"/>
        <v/>
      </c>
      <c r="CX434" s="555" t="str">
        <f t="shared" si="1612"/>
        <v/>
      </c>
      <c r="CY434" s="555" t="str">
        <f t="shared" si="1613"/>
        <v/>
      </c>
      <c r="CZ434" s="555" t="str">
        <f t="shared" si="1614"/>
        <v/>
      </c>
      <c r="DA434" s="555" t="str">
        <f t="shared" si="1615"/>
        <v/>
      </c>
      <c r="DB434" s="556" t="str">
        <f t="shared" si="1616"/>
        <v/>
      </c>
      <c r="DC434" s="556" t="str">
        <f t="shared" si="1617"/>
        <v/>
      </c>
      <c r="DD434" s="556" t="str">
        <f t="shared" si="1618"/>
        <v/>
      </c>
      <c r="DE434" s="555" t="str">
        <f t="shared" si="1619"/>
        <v/>
      </c>
      <c r="DF434" s="555" t="str">
        <f t="shared" si="1620"/>
        <v/>
      </c>
      <c r="DG434" s="555" t="str">
        <f t="shared" si="1621"/>
        <v/>
      </c>
      <c r="DH434" s="555" t="str">
        <f t="shared" si="1622"/>
        <v/>
      </c>
      <c r="DI434" s="555" t="str">
        <f t="shared" si="1623"/>
        <v/>
      </c>
      <c r="DJ434" s="554" t="str">
        <f t="shared" si="1624"/>
        <v/>
      </c>
      <c r="DK434" s="553" t="str">
        <f t="shared" si="1625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300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225</v>
      </c>
      <c r="BW435" s="634">
        <f>'Data 3'!BW84</f>
        <v>0</v>
      </c>
      <c r="BX435" s="634">
        <f>'Data 3'!BX84</f>
        <v>150</v>
      </c>
      <c r="BY435" s="634">
        <f>'Data 3'!BY84</f>
        <v>0</v>
      </c>
      <c r="BZ435" s="602">
        <f t="shared" si="1588"/>
        <v>0</v>
      </c>
      <c r="CA435" s="602">
        <f t="shared" si="1589"/>
        <v>60</v>
      </c>
      <c r="CB435" s="602">
        <f t="shared" si="1590"/>
        <v>20</v>
      </c>
      <c r="CC435" s="692">
        <f t="shared" si="1591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9"/>
        <v>0</v>
      </c>
      <c r="CG435" s="1350">
        <f t="shared" si="1629"/>
        <v>0</v>
      </c>
      <c r="CH435" s="1350">
        <f t="shared" si="1629"/>
        <v>0</v>
      </c>
      <c r="CI435" s="1350">
        <f t="shared" si="1629"/>
        <v>0</v>
      </c>
      <c r="CJ435" s="1350">
        <f t="shared" si="1629"/>
        <v>0</v>
      </c>
      <c r="CK435" s="1351">
        <f t="shared" si="1629"/>
        <v>0</v>
      </c>
      <c r="CL435" s="1351">
        <f t="shared" si="1629"/>
        <v>0</v>
      </c>
      <c r="CM435" s="1351">
        <f t="shared" si="1629"/>
        <v>0</v>
      </c>
      <c r="CN435" s="1350">
        <f t="shared" si="1629"/>
        <v>0</v>
      </c>
      <c r="CO435" s="1350">
        <f t="shared" si="1629"/>
        <v>0</v>
      </c>
      <c r="CP435" s="1350">
        <f t="shared" si="1629"/>
        <v>0</v>
      </c>
      <c r="CQ435" s="1350">
        <f t="shared" si="1629"/>
        <v>0</v>
      </c>
      <c r="CR435" s="1350">
        <f t="shared" si="1629"/>
        <v>0</v>
      </c>
      <c r="CS435" s="1349">
        <f t="shared" si="1629"/>
        <v>0</v>
      </c>
      <c r="CT435" s="1352">
        <f t="shared" si="1629"/>
        <v>250</v>
      </c>
      <c r="CU435" s="553">
        <f t="shared" si="1609"/>
        <v>0</v>
      </c>
      <c r="CV435" s="554">
        <f t="shared" si="1610"/>
        <v>0</v>
      </c>
      <c r="CW435" s="555">
        <f t="shared" si="1611"/>
        <v>0</v>
      </c>
      <c r="CX435" s="555">
        <f t="shared" si="1612"/>
        <v>0</v>
      </c>
      <c r="CY435" s="555">
        <f t="shared" si="1613"/>
        <v>0</v>
      </c>
      <c r="CZ435" s="555">
        <f t="shared" si="1614"/>
        <v>0</v>
      </c>
      <c r="DA435" s="555">
        <f t="shared" si="1615"/>
        <v>0</v>
      </c>
      <c r="DB435" s="556">
        <f t="shared" si="1616"/>
        <v>0</v>
      </c>
      <c r="DC435" s="556">
        <f t="shared" si="1617"/>
        <v>0</v>
      </c>
      <c r="DD435" s="556">
        <f t="shared" si="1618"/>
        <v>0</v>
      </c>
      <c r="DE435" s="555">
        <f t="shared" si="1619"/>
        <v>0</v>
      </c>
      <c r="DF435" s="555">
        <f t="shared" si="1620"/>
        <v>0</v>
      </c>
      <c r="DG435" s="555">
        <f t="shared" si="1621"/>
        <v>0</v>
      </c>
      <c r="DH435" s="555">
        <f t="shared" si="1622"/>
        <v>0</v>
      </c>
      <c r="DI435" s="555">
        <f t="shared" si="1623"/>
        <v>300</v>
      </c>
      <c r="DJ435" s="554">
        <f t="shared" si="1624"/>
        <v>600</v>
      </c>
      <c r="DK435" s="553">
        <f t="shared" si="1625"/>
        <v>600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8"/>
        <v/>
      </c>
      <c r="CA436" s="602" t="str">
        <f t="shared" si="1589"/>
        <v/>
      </c>
      <c r="CB436" s="602" t="str">
        <f t="shared" si="1590"/>
        <v/>
      </c>
      <c r="CC436" s="692" t="str">
        <f t="shared" si="1591"/>
        <v/>
      </c>
      <c r="CD436" s="1348" t="str">
        <f t="shared" si="1592"/>
        <v/>
      </c>
      <c r="CE436" s="1349" t="str">
        <f t="shared" si="1593"/>
        <v/>
      </c>
      <c r="CF436" s="1350" t="str">
        <f t="shared" si="1594"/>
        <v/>
      </c>
      <c r="CG436" s="1350" t="str">
        <f t="shared" si="1595"/>
        <v/>
      </c>
      <c r="CH436" s="1350" t="str">
        <f t="shared" si="1596"/>
        <v/>
      </c>
      <c r="CI436" s="1350" t="str">
        <f t="shared" si="1597"/>
        <v/>
      </c>
      <c r="CJ436" s="1350" t="str">
        <f t="shared" si="1598"/>
        <v/>
      </c>
      <c r="CK436" s="1351" t="str">
        <f t="shared" si="1599"/>
        <v/>
      </c>
      <c r="CL436" s="1351" t="str">
        <f t="shared" si="1600"/>
        <v/>
      </c>
      <c r="CM436" s="1351" t="str">
        <f t="shared" si="1601"/>
        <v/>
      </c>
      <c r="CN436" s="1350" t="str">
        <f t="shared" si="1602"/>
        <v/>
      </c>
      <c r="CO436" s="1350" t="str">
        <f t="shared" si="1603"/>
        <v/>
      </c>
      <c r="CP436" s="1350" t="str">
        <f t="shared" si="1604"/>
        <v/>
      </c>
      <c r="CQ436" s="1350" t="str">
        <f t="shared" si="1605"/>
        <v/>
      </c>
      <c r="CR436" s="1350" t="str">
        <f t="shared" si="1606"/>
        <v/>
      </c>
      <c r="CS436" s="1349" t="str">
        <f t="shared" si="1607"/>
        <v/>
      </c>
      <c r="CT436" s="1352" t="str">
        <f t="shared" si="1608"/>
        <v/>
      </c>
      <c r="CU436" s="553" t="str">
        <f t="shared" si="1609"/>
        <v/>
      </c>
      <c r="CV436" s="554" t="str">
        <f t="shared" si="1610"/>
        <v/>
      </c>
      <c r="CW436" s="555" t="str">
        <f t="shared" si="1611"/>
        <v/>
      </c>
      <c r="CX436" s="555" t="str">
        <f t="shared" si="1612"/>
        <v/>
      </c>
      <c r="CY436" s="555" t="str">
        <f t="shared" si="1613"/>
        <v/>
      </c>
      <c r="CZ436" s="555" t="str">
        <f t="shared" si="1614"/>
        <v/>
      </c>
      <c r="DA436" s="555" t="str">
        <f t="shared" si="1615"/>
        <v/>
      </c>
      <c r="DB436" s="556" t="str">
        <f t="shared" si="1616"/>
        <v/>
      </c>
      <c r="DC436" s="556" t="str">
        <f t="shared" si="1617"/>
        <v/>
      </c>
      <c r="DD436" s="556" t="str">
        <f t="shared" si="1618"/>
        <v/>
      </c>
      <c r="DE436" s="555" t="str">
        <f t="shared" si="1619"/>
        <v/>
      </c>
      <c r="DF436" s="555" t="str">
        <f t="shared" si="1620"/>
        <v/>
      </c>
      <c r="DG436" s="555" t="str">
        <f t="shared" si="1621"/>
        <v/>
      </c>
      <c r="DH436" s="555" t="str">
        <f t="shared" si="1622"/>
        <v/>
      </c>
      <c r="DI436" s="555" t="str">
        <f t="shared" si="1623"/>
        <v/>
      </c>
      <c r="DJ436" s="554" t="str">
        <f t="shared" si="1624"/>
        <v/>
      </c>
      <c r="DK436" s="553" t="str">
        <f t="shared" si="1625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6.1969993476842788E-3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1.0225048923679061E-2</v>
      </c>
      <c r="BW437" s="637">
        <f>'Data 3'!BW85</f>
        <v>0</v>
      </c>
      <c r="BX437" s="637">
        <f>'Data 3'!BX85</f>
        <v>7.0822849687820332E-3</v>
      </c>
      <c r="BY437" s="637">
        <f>'Data 3'!BY85</f>
        <v>0</v>
      </c>
      <c r="BZ437" s="602">
        <f t="shared" si="1588"/>
        <v>1.7764731463361604E-3</v>
      </c>
      <c r="CA437" s="627">
        <f t="shared" si="1589"/>
        <v>1.2513900537383904E-4</v>
      </c>
      <c r="CB437" s="627">
        <f t="shared" si="1590"/>
        <v>5.7838660578386596E-4</v>
      </c>
      <c r="CC437" s="695">
        <f t="shared" si="1591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3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30"/>
        <v>0</v>
      </c>
      <c r="CG437" s="1355">
        <f t="shared" si="1630"/>
        <v>0</v>
      </c>
      <c r="CH437" s="1355">
        <f t="shared" si="1630"/>
        <v>0</v>
      </c>
      <c r="CI437" s="1355">
        <f t="shared" si="1630"/>
        <v>0</v>
      </c>
      <c r="CJ437" s="1355">
        <f t="shared" si="1630"/>
        <v>0</v>
      </c>
      <c r="CK437" s="1356">
        <f t="shared" si="1630"/>
        <v>0</v>
      </c>
      <c r="CL437" s="1356">
        <f t="shared" si="1630"/>
        <v>0</v>
      </c>
      <c r="CM437" s="1356">
        <f t="shared" si="1630"/>
        <v>0</v>
      </c>
      <c r="CN437" s="1355">
        <f t="shared" si="1630"/>
        <v>0</v>
      </c>
      <c r="CO437" s="1355">
        <f t="shared" si="1630"/>
        <v>0</v>
      </c>
      <c r="CP437" s="1355">
        <f t="shared" si="1630"/>
        <v>0</v>
      </c>
      <c r="CQ437" s="1355">
        <f t="shared" si="1630"/>
        <v>0</v>
      </c>
      <c r="CR437" s="1355">
        <f t="shared" si="1630"/>
        <v>1.1154598825831702E-2</v>
      </c>
      <c r="CS437" s="1354">
        <f t="shared" si="1630"/>
        <v>1.5492498369210697E-2</v>
      </c>
      <c r="CT437" s="1357">
        <f t="shared" si="1630"/>
        <v>4.9575994781474231E-2</v>
      </c>
      <c r="CU437" s="541">
        <f t="shared" si="1609"/>
        <v>0</v>
      </c>
      <c r="CV437" s="542">
        <f t="shared" si="1610"/>
        <v>0</v>
      </c>
      <c r="CW437" s="543">
        <f t="shared" si="1611"/>
        <v>0</v>
      </c>
      <c r="CX437" s="543">
        <f t="shared" si="1612"/>
        <v>0</v>
      </c>
      <c r="CY437" s="543">
        <f t="shared" si="1613"/>
        <v>0</v>
      </c>
      <c r="CZ437" s="543">
        <f t="shared" si="1614"/>
        <v>0</v>
      </c>
      <c r="DA437" s="543">
        <f t="shared" si="1615"/>
        <v>0</v>
      </c>
      <c r="DB437" s="544">
        <f t="shared" si="1616"/>
        <v>0</v>
      </c>
      <c r="DC437" s="544">
        <f t="shared" si="1617"/>
        <v>0</v>
      </c>
      <c r="DD437" s="544">
        <f t="shared" si="1618"/>
        <v>0</v>
      </c>
      <c r="DE437" s="543">
        <f t="shared" si="1619"/>
        <v>0</v>
      </c>
      <c r="DF437" s="543">
        <f t="shared" si="1620"/>
        <v>0</v>
      </c>
      <c r="DG437" s="543">
        <f t="shared" si="1621"/>
        <v>0</v>
      </c>
      <c r="DH437" s="543">
        <f t="shared" si="1622"/>
        <v>0</v>
      </c>
      <c r="DI437" s="543">
        <f t="shared" si="1623"/>
        <v>0</v>
      </c>
      <c r="DJ437" s="542">
        <f t="shared" si="1624"/>
        <v>1.8770850806075854E-3</v>
      </c>
      <c r="DK437" s="541">
        <f t="shared" si="1625"/>
        <v>1.8770850806075854E-3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8"/>
        <v/>
      </c>
      <c r="CA438" s="594" t="str">
        <f t="shared" si="1589"/>
        <v/>
      </c>
      <c r="CB438" s="594" t="str">
        <f t="shared" si="1590"/>
        <v/>
      </c>
      <c r="CC438" s="691" t="str">
        <f t="shared" si="1591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31">IF(DL440&lt;3,"",(SUM(B440:R440)-MIN(B440:R440)-MAX(B440:R440))/(DL440-2))</f>
        <v/>
      </c>
      <c r="CA440" s="602" t="str">
        <f t="shared" ref="CA440:CA520" si="1632">IF(DM440&lt;3,"",(SUM(T440:AJ440)-MIN(T440:AJ440)-MAX(T440:AJ440))/(DM440-2))</f>
        <v/>
      </c>
      <c r="CB440" s="602" t="str">
        <f t="shared" ref="CB440:CB520" si="1633">IF(DN440&lt;3,"",(SUM(AL440:BB440)-MIN(AL440:BB440)-MAX(AL440:BB440))/(DN440-2))</f>
        <v/>
      </c>
      <c r="CC440" s="692" t="str">
        <f t="shared" ref="CC440:CC520" si="1634">IF(DO440&lt;3,"",(SUM(BD440:BT440)-MIN(BD440:BT440)-MAX(BD440:BT440))/(DO440-2))</f>
        <v/>
      </c>
      <c r="CD440" s="1348" t="str">
        <f t="shared" ref="CD440:CM444" si="163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35"/>
        <v/>
      </c>
      <c r="CF440" s="1350" t="str">
        <f t="shared" si="1635"/>
        <v/>
      </c>
      <c r="CG440" s="1350" t="str">
        <f t="shared" si="1635"/>
        <v/>
      </c>
      <c r="CH440" s="1350" t="str">
        <f t="shared" si="1635"/>
        <v/>
      </c>
      <c r="CI440" s="1350" t="str">
        <f t="shared" si="1635"/>
        <v/>
      </c>
      <c r="CJ440" s="1350" t="str">
        <f t="shared" si="1635"/>
        <v/>
      </c>
      <c r="CK440" s="1351" t="str">
        <f t="shared" si="1635"/>
        <v/>
      </c>
      <c r="CL440" s="1351" t="str">
        <f t="shared" si="1635"/>
        <v/>
      </c>
      <c r="CM440" s="1351" t="str">
        <f t="shared" si="1635"/>
        <v/>
      </c>
      <c r="CN440" s="1350" t="str">
        <f t="shared" ref="CN440:CT444" si="163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36"/>
        <v/>
      </c>
      <c r="CP440" s="1350" t="str">
        <f t="shared" si="1636"/>
        <v/>
      </c>
      <c r="CQ440" s="1350" t="str">
        <f t="shared" si="1636"/>
        <v/>
      </c>
      <c r="CR440" s="1350" t="str">
        <f t="shared" si="1636"/>
        <v/>
      </c>
      <c r="CS440" s="1349" t="str">
        <f t="shared" si="1636"/>
        <v/>
      </c>
      <c r="CT440" s="1352" t="str">
        <f t="shared" si="1636"/>
        <v/>
      </c>
      <c r="CU440" s="553" t="str">
        <f t="shared" ref="CU440:CU447" si="163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4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4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4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4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4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4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4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5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5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5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5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54">IF(B438="","",B438*B440)</f>
        <v/>
      </c>
      <c r="C441" s="634" t="str">
        <f t="shared" si="1654"/>
        <v/>
      </c>
      <c r="D441" s="634" t="str">
        <f t="shared" si="1654"/>
        <v/>
      </c>
      <c r="E441" s="634" t="str">
        <f t="shared" si="1654"/>
        <v/>
      </c>
      <c r="F441" s="634" t="str">
        <f t="shared" si="1654"/>
        <v/>
      </c>
      <c r="G441" s="634" t="str">
        <f t="shared" si="1654"/>
        <v/>
      </c>
      <c r="H441" s="634" t="str">
        <f t="shared" si="1654"/>
        <v/>
      </c>
      <c r="I441" s="634" t="str">
        <f t="shared" si="1654"/>
        <v/>
      </c>
      <c r="J441" s="634" t="str">
        <f t="shared" si="1654"/>
        <v/>
      </c>
      <c r="K441" s="634" t="str">
        <f t="shared" si="1654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55">IF(T438="","",T438*T440)</f>
        <v/>
      </c>
      <c r="U441" s="634" t="str">
        <f t="shared" si="1655"/>
        <v/>
      </c>
      <c r="V441" s="634" t="str">
        <f t="shared" si="1655"/>
        <v/>
      </c>
      <c r="W441" s="634" t="str">
        <f t="shared" si="1655"/>
        <v/>
      </c>
      <c r="X441" s="634" t="str">
        <f t="shared" si="1655"/>
        <v/>
      </c>
      <c r="Y441" s="634" t="str">
        <f t="shared" si="1655"/>
        <v/>
      </c>
      <c r="Z441" s="634" t="str">
        <f t="shared" si="1655"/>
        <v/>
      </c>
      <c r="AA441" s="634" t="str">
        <f t="shared" si="1655"/>
        <v/>
      </c>
      <c r="AB441" s="634" t="str">
        <f t="shared" si="1655"/>
        <v/>
      </c>
      <c r="AC441" s="634" t="str">
        <f t="shared" si="1655"/>
        <v/>
      </c>
      <c r="AD441" s="634" t="str">
        <f t="shared" si="1655"/>
        <v/>
      </c>
      <c r="AE441" s="634" t="str">
        <f t="shared" si="1655"/>
        <v/>
      </c>
      <c r="AF441" s="634" t="str">
        <f t="shared" si="1655"/>
        <v/>
      </c>
      <c r="AG441" s="634" t="str">
        <f t="shared" si="1655"/>
        <v/>
      </c>
      <c r="AH441" s="634" t="str">
        <f t="shared" si="1655"/>
        <v/>
      </c>
      <c r="AI441" s="634" t="str">
        <f t="shared" si="1655"/>
        <v/>
      </c>
      <c r="AJ441" s="634" t="str">
        <f t="shared" si="1655"/>
        <v/>
      </c>
      <c r="AK441" s="667"/>
      <c r="AL441" s="634" t="str">
        <f t="shared" ref="AL441:BB441" si="1656">IF(AL438="","",AL438*AL440)</f>
        <v/>
      </c>
      <c r="AM441" s="634" t="str">
        <f t="shared" si="1656"/>
        <v/>
      </c>
      <c r="AN441" s="634" t="str">
        <f t="shared" si="1656"/>
        <v/>
      </c>
      <c r="AO441" s="634" t="str">
        <f t="shared" si="1656"/>
        <v/>
      </c>
      <c r="AP441" s="634" t="str">
        <f t="shared" si="1656"/>
        <v/>
      </c>
      <c r="AQ441" s="634" t="str">
        <f t="shared" si="1656"/>
        <v/>
      </c>
      <c r="AR441" s="634" t="str">
        <f t="shared" si="1656"/>
        <v/>
      </c>
      <c r="AS441" s="634" t="str">
        <f t="shared" si="1656"/>
        <v/>
      </c>
      <c r="AT441" s="634" t="str">
        <f t="shared" si="1656"/>
        <v/>
      </c>
      <c r="AU441" s="634" t="str">
        <f t="shared" si="1656"/>
        <v/>
      </c>
      <c r="AV441" s="634" t="str">
        <f t="shared" si="1656"/>
        <v/>
      </c>
      <c r="AW441" s="634" t="str">
        <f t="shared" si="1656"/>
        <v/>
      </c>
      <c r="AX441" s="634" t="str">
        <f t="shared" si="1656"/>
        <v/>
      </c>
      <c r="AY441" s="634" t="str">
        <f t="shared" si="1656"/>
        <v/>
      </c>
      <c r="AZ441" s="634" t="str">
        <f t="shared" si="1656"/>
        <v/>
      </c>
      <c r="BA441" s="634" t="str">
        <f t="shared" si="1656"/>
        <v/>
      </c>
      <c r="BB441" s="634" t="str">
        <f t="shared" si="1656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7">IF(BF438="","",BF438*BF440)</f>
        <v/>
      </c>
      <c r="BG441" s="634" t="str">
        <f t="shared" si="1657"/>
        <v/>
      </c>
      <c r="BH441" s="634" t="str">
        <f t="shared" si="1657"/>
        <v/>
      </c>
      <c r="BI441" s="634" t="str">
        <f t="shared" si="1657"/>
        <v/>
      </c>
      <c r="BJ441" s="634" t="str">
        <f t="shared" si="1657"/>
        <v/>
      </c>
      <c r="BK441" s="634" t="str">
        <f t="shared" si="1657"/>
        <v/>
      </c>
      <c r="BL441" s="634" t="str">
        <f t="shared" si="1657"/>
        <v/>
      </c>
      <c r="BM441" s="634" t="str">
        <f t="shared" si="1657"/>
        <v/>
      </c>
      <c r="BN441" s="634" t="str">
        <f t="shared" si="1657"/>
        <v/>
      </c>
      <c r="BO441" s="634" t="str">
        <f t="shared" si="1657"/>
        <v/>
      </c>
      <c r="BP441" s="634" t="str">
        <f t="shared" si="1657"/>
        <v/>
      </c>
      <c r="BQ441" s="634" t="str">
        <f t="shared" si="1657"/>
        <v/>
      </c>
      <c r="BR441" s="634" t="str">
        <f t="shared" si="1657"/>
        <v/>
      </c>
      <c r="BS441" s="634" t="str">
        <f t="shared" si="1657"/>
        <v/>
      </c>
      <c r="BT441" s="634" t="str">
        <f t="shared" si="1657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31"/>
        <v/>
      </c>
      <c r="CA441" s="602" t="str">
        <f t="shared" si="1632"/>
        <v/>
      </c>
      <c r="CB441" s="602" t="str">
        <f t="shared" si="1633"/>
        <v/>
      </c>
      <c r="CC441" s="692" t="str">
        <f t="shared" si="1634"/>
        <v/>
      </c>
      <c r="CD441" s="1348" t="str">
        <f t="shared" si="1635"/>
        <v/>
      </c>
      <c r="CE441" s="1349" t="str">
        <f t="shared" si="1635"/>
        <v/>
      </c>
      <c r="CF441" s="1350" t="str">
        <f t="shared" si="1635"/>
        <v/>
      </c>
      <c r="CG441" s="1350" t="str">
        <f t="shared" si="1635"/>
        <v/>
      </c>
      <c r="CH441" s="1350" t="str">
        <f t="shared" si="1635"/>
        <v/>
      </c>
      <c r="CI441" s="1350" t="str">
        <f t="shared" si="1635"/>
        <v/>
      </c>
      <c r="CJ441" s="1350" t="str">
        <f t="shared" si="1635"/>
        <v/>
      </c>
      <c r="CK441" s="1351" t="str">
        <f t="shared" si="1635"/>
        <v/>
      </c>
      <c r="CL441" s="1351" t="str">
        <f t="shared" si="1635"/>
        <v/>
      </c>
      <c r="CM441" s="1351" t="str">
        <f t="shared" si="1635"/>
        <v/>
      </c>
      <c r="CN441" s="1350" t="str">
        <f t="shared" si="1636"/>
        <v/>
      </c>
      <c r="CO441" s="1350" t="str">
        <f t="shared" si="1636"/>
        <v/>
      </c>
      <c r="CP441" s="1350" t="str">
        <f t="shared" si="1636"/>
        <v/>
      </c>
      <c r="CQ441" s="1350" t="str">
        <f t="shared" si="1636"/>
        <v/>
      </c>
      <c r="CR441" s="1350" t="str">
        <f t="shared" si="1636"/>
        <v/>
      </c>
      <c r="CS441" s="1349" t="str">
        <f t="shared" si="1636"/>
        <v/>
      </c>
      <c r="CT441" s="1352" t="str">
        <f t="shared" si="1636"/>
        <v/>
      </c>
      <c r="CU441" s="553" t="str">
        <f t="shared" si="1637"/>
        <v/>
      </c>
      <c r="CV441" s="554" t="str">
        <f t="shared" si="1638"/>
        <v/>
      </c>
      <c r="CW441" s="555" t="str">
        <f t="shared" si="1639"/>
        <v/>
      </c>
      <c r="CX441" s="555" t="str">
        <f t="shared" si="1640"/>
        <v/>
      </c>
      <c r="CY441" s="555" t="str">
        <f t="shared" si="1641"/>
        <v/>
      </c>
      <c r="CZ441" s="555" t="str">
        <f t="shared" si="1642"/>
        <v/>
      </c>
      <c r="DA441" s="555" t="str">
        <f t="shared" si="1643"/>
        <v/>
      </c>
      <c r="DB441" s="556" t="str">
        <f t="shared" si="1644"/>
        <v/>
      </c>
      <c r="DC441" s="556" t="str">
        <f t="shared" si="1645"/>
        <v/>
      </c>
      <c r="DD441" s="556" t="str">
        <f t="shared" si="1646"/>
        <v/>
      </c>
      <c r="DE441" s="555" t="str">
        <f t="shared" si="1647"/>
        <v/>
      </c>
      <c r="DF441" s="555" t="str">
        <f t="shared" si="1648"/>
        <v/>
      </c>
      <c r="DG441" s="555" t="str">
        <f t="shared" si="1649"/>
        <v/>
      </c>
      <c r="DH441" s="555" t="str">
        <f t="shared" si="1650"/>
        <v/>
      </c>
      <c r="DI441" s="555" t="str">
        <f t="shared" si="1651"/>
        <v/>
      </c>
      <c r="DJ441" s="554" t="str">
        <f t="shared" si="1652"/>
        <v/>
      </c>
      <c r="DK441" s="553" t="str">
        <f t="shared" si="1653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31"/>
        <v/>
      </c>
      <c r="CA442" s="602" t="str">
        <f t="shared" si="1632"/>
        <v/>
      </c>
      <c r="CB442" s="602" t="str">
        <f t="shared" si="1633"/>
        <v/>
      </c>
      <c r="CC442" s="692" t="str">
        <f t="shared" si="1634"/>
        <v/>
      </c>
      <c r="CD442" s="1348" t="str">
        <f t="shared" si="1635"/>
        <v/>
      </c>
      <c r="CE442" s="1349" t="str">
        <f t="shared" si="1635"/>
        <v/>
      </c>
      <c r="CF442" s="1350" t="str">
        <f t="shared" si="1635"/>
        <v/>
      </c>
      <c r="CG442" s="1350" t="str">
        <f t="shared" si="1635"/>
        <v/>
      </c>
      <c r="CH442" s="1350" t="str">
        <f t="shared" si="1635"/>
        <v/>
      </c>
      <c r="CI442" s="1350" t="str">
        <f t="shared" si="1635"/>
        <v/>
      </c>
      <c r="CJ442" s="1350" t="str">
        <f t="shared" si="1635"/>
        <v/>
      </c>
      <c r="CK442" s="1351" t="str">
        <f t="shared" si="1635"/>
        <v/>
      </c>
      <c r="CL442" s="1351" t="str">
        <f t="shared" si="1635"/>
        <v/>
      </c>
      <c r="CM442" s="1351" t="str">
        <f t="shared" si="1635"/>
        <v/>
      </c>
      <c r="CN442" s="1350" t="str">
        <f t="shared" si="1636"/>
        <v/>
      </c>
      <c r="CO442" s="1350" t="str">
        <f t="shared" si="1636"/>
        <v/>
      </c>
      <c r="CP442" s="1350" t="str">
        <f t="shared" si="1636"/>
        <v/>
      </c>
      <c r="CQ442" s="1350" t="str">
        <f t="shared" si="1636"/>
        <v/>
      </c>
      <c r="CR442" s="1350" t="str">
        <f t="shared" si="1636"/>
        <v/>
      </c>
      <c r="CS442" s="1349" t="str">
        <f t="shared" si="1636"/>
        <v/>
      </c>
      <c r="CT442" s="1352" t="str">
        <f t="shared" si="1636"/>
        <v/>
      </c>
      <c r="CU442" s="553" t="str">
        <f t="shared" si="1637"/>
        <v/>
      </c>
      <c r="CV442" s="554" t="str">
        <f t="shared" si="1638"/>
        <v/>
      </c>
      <c r="CW442" s="555" t="str">
        <f t="shared" si="1639"/>
        <v/>
      </c>
      <c r="CX442" s="555" t="str">
        <f t="shared" si="1640"/>
        <v/>
      </c>
      <c r="CY442" s="555" t="str">
        <f t="shared" si="1641"/>
        <v/>
      </c>
      <c r="CZ442" s="555" t="str">
        <f t="shared" si="1642"/>
        <v/>
      </c>
      <c r="DA442" s="555" t="str">
        <f t="shared" si="1643"/>
        <v/>
      </c>
      <c r="DB442" s="556" t="str">
        <f t="shared" si="1644"/>
        <v/>
      </c>
      <c r="DC442" s="556" t="str">
        <f t="shared" si="1645"/>
        <v/>
      </c>
      <c r="DD442" s="556" t="str">
        <f t="shared" si="1646"/>
        <v/>
      </c>
      <c r="DE442" s="555" t="str">
        <f t="shared" si="1647"/>
        <v/>
      </c>
      <c r="DF442" s="555" t="str">
        <f t="shared" si="1648"/>
        <v/>
      </c>
      <c r="DG442" s="555" t="str">
        <f t="shared" si="1649"/>
        <v/>
      </c>
      <c r="DH442" s="555" t="str">
        <f t="shared" si="1650"/>
        <v/>
      </c>
      <c r="DI442" s="555" t="str">
        <f t="shared" si="1651"/>
        <v/>
      </c>
      <c r="DJ442" s="554" t="str">
        <f t="shared" si="1652"/>
        <v/>
      </c>
      <c r="DK442" s="553" t="str">
        <f t="shared" si="1653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31"/>
        <v/>
      </c>
      <c r="CA443" s="602" t="str">
        <f t="shared" si="1632"/>
        <v/>
      </c>
      <c r="CB443" s="602" t="str">
        <f t="shared" si="1633"/>
        <v/>
      </c>
      <c r="CC443" s="692" t="str">
        <f t="shared" si="1634"/>
        <v/>
      </c>
      <c r="CD443" s="1348" t="str">
        <f t="shared" si="1635"/>
        <v/>
      </c>
      <c r="CE443" s="1349" t="str">
        <f t="shared" si="1635"/>
        <v/>
      </c>
      <c r="CF443" s="1350" t="str">
        <f t="shared" si="1635"/>
        <v/>
      </c>
      <c r="CG443" s="1350" t="str">
        <f t="shared" si="1635"/>
        <v/>
      </c>
      <c r="CH443" s="1350" t="str">
        <f t="shared" si="1635"/>
        <v/>
      </c>
      <c r="CI443" s="1350" t="str">
        <f t="shared" si="1635"/>
        <v/>
      </c>
      <c r="CJ443" s="1350" t="str">
        <f t="shared" si="1635"/>
        <v/>
      </c>
      <c r="CK443" s="1351" t="str">
        <f t="shared" si="1635"/>
        <v/>
      </c>
      <c r="CL443" s="1351" t="str">
        <f t="shared" si="1635"/>
        <v/>
      </c>
      <c r="CM443" s="1351" t="str">
        <f t="shared" si="1635"/>
        <v/>
      </c>
      <c r="CN443" s="1350" t="str">
        <f t="shared" si="1636"/>
        <v/>
      </c>
      <c r="CO443" s="1350" t="str">
        <f t="shared" si="1636"/>
        <v/>
      </c>
      <c r="CP443" s="1350" t="str">
        <f t="shared" si="1636"/>
        <v/>
      </c>
      <c r="CQ443" s="1350" t="str">
        <f t="shared" si="1636"/>
        <v/>
      </c>
      <c r="CR443" s="1350" t="str">
        <f t="shared" si="1636"/>
        <v/>
      </c>
      <c r="CS443" s="1349" t="str">
        <f t="shared" si="1636"/>
        <v/>
      </c>
      <c r="CT443" s="1352" t="str">
        <f t="shared" si="1636"/>
        <v/>
      </c>
      <c r="CU443" s="553" t="str">
        <f t="shared" si="1637"/>
        <v/>
      </c>
      <c r="CV443" s="554" t="str">
        <f t="shared" si="1638"/>
        <v/>
      </c>
      <c r="CW443" s="555" t="str">
        <f t="shared" si="1639"/>
        <v/>
      </c>
      <c r="CX443" s="555" t="str">
        <f t="shared" si="1640"/>
        <v/>
      </c>
      <c r="CY443" s="555" t="str">
        <f t="shared" si="1641"/>
        <v/>
      </c>
      <c r="CZ443" s="555" t="str">
        <f t="shared" si="1642"/>
        <v/>
      </c>
      <c r="DA443" s="555" t="str">
        <f t="shared" si="1643"/>
        <v/>
      </c>
      <c r="DB443" s="556" t="str">
        <f t="shared" si="1644"/>
        <v/>
      </c>
      <c r="DC443" s="556" t="str">
        <f t="shared" si="1645"/>
        <v/>
      </c>
      <c r="DD443" s="556" t="str">
        <f t="shared" si="1646"/>
        <v/>
      </c>
      <c r="DE443" s="555" t="str">
        <f t="shared" si="1647"/>
        <v/>
      </c>
      <c r="DF443" s="555" t="str">
        <f t="shared" si="1648"/>
        <v/>
      </c>
      <c r="DG443" s="555" t="str">
        <f t="shared" si="1649"/>
        <v/>
      </c>
      <c r="DH443" s="555" t="str">
        <f t="shared" si="1650"/>
        <v/>
      </c>
      <c r="DI443" s="555" t="str">
        <f t="shared" si="1651"/>
        <v/>
      </c>
      <c r="DJ443" s="554" t="str">
        <f t="shared" si="1652"/>
        <v/>
      </c>
      <c r="DK443" s="553" t="str">
        <f t="shared" si="1653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31"/>
        <v/>
      </c>
      <c r="CA444" s="602" t="str">
        <f t="shared" si="1632"/>
        <v/>
      </c>
      <c r="CB444" s="602" t="str">
        <f t="shared" si="1633"/>
        <v/>
      </c>
      <c r="CC444" s="692" t="str">
        <f t="shared" si="1634"/>
        <v/>
      </c>
      <c r="CD444" s="1348" t="str">
        <f t="shared" si="1635"/>
        <v/>
      </c>
      <c r="CE444" s="1349" t="str">
        <f t="shared" si="1635"/>
        <v/>
      </c>
      <c r="CF444" s="1350" t="str">
        <f t="shared" si="1635"/>
        <v/>
      </c>
      <c r="CG444" s="1350" t="str">
        <f t="shared" si="1635"/>
        <v/>
      </c>
      <c r="CH444" s="1350" t="str">
        <f t="shared" si="1635"/>
        <v/>
      </c>
      <c r="CI444" s="1350" t="str">
        <f t="shared" si="1635"/>
        <v/>
      </c>
      <c r="CJ444" s="1350" t="str">
        <f t="shared" si="1635"/>
        <v/>
      </c>
      <c r="CK444" s="1351" t="str">
        <f t="shared" si="1635"/>
        <v/>
      </c>
      <c r="CL444" s="1351" t="str">
        <f t="shared" si="1635"/>
        <v/>
      </c>
      <c r="CM444" s="1351" t="str">
        <f t="shared" si="1635"/>
        <v/>
      </c>
      <c r="CN444" s="1350" t="str">
        <f t="shared" si="1636"/>
        <v/>
      </c>
      <c r="CO444" s="1350" t="str">
        <f t="shared" si="1636"/>
        <v/>
      </c>
      <c r="CP444" s="1350" t="str">
        <f t="shared" si="1636"/>
        <v/>
      </c>
      <c r="CQ444" s="1350" t="str">
        <f t="shared" si="1636"/>
        <v/>
      </c>
      <c r="CR444" s="1350" t="str">
        <f t="shared" si="1636"/>
        <v/>
      </c>
      <c r="CS444" s="1349" t="str">
        <f t="shared" si="1636"/>
        <v/>
      </c>
      <c r="CT444" s="1352" t="str">
        <f t="shared" si="1636"/>
        <v/>
      </c>
      <c r="CU444" s="553" t="str">
        <f t="shared" si="1637"/>
        <v/>
      </c>
      <c r="CV444" s="554" t="str">
        <f t="shared" si="1638"/>
        <v/>
      </c>
      <c r="CW444" s="555" t="str">
        <f t="shared" si="1639"/>
        <v/>
      </c>
      <c r="CX444" s="555" t="str">
        <f t="shared" si="1640"/>
        <v/>
      </c>
      <c r="CY444" s="555" t="str">
        <f t="shared" si="1641"/>
        <v/>
      </c>
      <c r="CZ444" s="555" t="str">
        <f t="shared" si="1642"/>
        <v/>
      </c>
      <c r="DA444" s="555" t="str">
        <f t="shared" si="1643"/>
        <v/>
      </c>
      <c r="DB444" s="556" t="str">
        <f t="shared" si="1644"/>
        <v/>
      </c>
      <c r="DC444" s="556" t="str">
        <f t="shared" si="1645"/>
        <v/>
      </c>
      <c r="DD444" s="556" t="str">
        <f t="shared" si="1646"/>
        <v/>
      </c>
      <c r="DE444" s="555" t="str">
        <f t="shared" si="1647"/>
        <v/>
      </c>
      <c r="DF444" s="555" t="str">
        <f t="shared" si="1648"/>
        <v/>
      </c>
      <c r="DG444" s="555" t="str">
        <f t="shared" si="1649"/>
        <v/>
      </c>
      <c r="DH444" s="555" t="str">
        <f t="shared" si="1650"/>
        <v/>
      </c>
      <c r="DI444" s="555" t="str">
        <f t="shared" si="1651"/>
        <v/>
      </c>
      <c r="DJ444" s="554" t="str">
        <f t="shared" si="1652"/>
        <v/>
      </c>
      <c r="DK444" s="553" t="str">
        <f t="shared" si="1653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720</v>
      </c>
      <c r="D445" s="611">
        <f>'Data 3'!D45</f>
        <v>660</v>
      </c>
      <c r="E445" s="611">
        <f>'Data 3'!E45</f>
        <v>600</v>
      </c>
      <c r="F445" s="611">
        <f>'Data 3'!F45</f>
        <v>300</v>
      </c>
      <c r="G445" s="611">
        <f>'Data 3'!G45</f>
        <v>500</v>
      </c>
      <c r="H445" s="611">
        <f>'Data 3'!H45</f>
        <v>375</v>
      </c>
      <c r="I445" s="611">
        <f>'Data 3'!I45</f>
        <v>1150</v>
      </c>
      <c r="J445" s="611">
        <f>'Data 3'!J45</f>
        <v>265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350</v>
      </c>
      <c r="X445" s="611">
        <f>'Data 3'!X45</f>
        <v>730</v>
      </c>
      <c r="Y445" s="611">
        <f>'Data 3'!Y45</f>
        <v>570</v>
      </c>
      <c r="Z445" s="611">
        <f>'Data 3'!Z45</f>
        <v>500</v>
      </c>
      <c r="AA445" s="611">
        <f>'Data 3'!AA45</f>
        <v>370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1725</v>
      </c>
      <c r="AN445" s="611">
        <f>'Data 3'!AN45</f>
        <v>1170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2777.75</v>
      </c>
      <c r="BF445" s="611">
        <f>'Data 3'!BF45</f>
        <v>0</v>
      </c>
      <c r="BG445" s="611">
        <f>'Data 3'!BG45</f>
        <v>5149.74</v>
      </c>
      <c r="BH445" s="611">
        <f>'Data 3'!BH45</f>
        <v>4099.8599999999997</v>
      </c>
      <c r="BI445" s="611">
        <f>'Data 3'!BI45</f>
        <v>9799.74</v>
      </c>
      <c r="BJ445" s="611">
        <f>'Data 3'!BJ45</f>
        <v>3799.86</v>
      </c>
      <c r="BK445" s="611">
        <f>'Data 3'!BK45</f>
        <v>2133.15</v>
      </c>
      <c r="BL445" s="611">
        <f>'Data 3'!BL45</f>
        <v>2155.39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785</v>
      </c>
      <c r="BW445" s="611">
        <f>'Data 3'!BW45</f>
        <v>820</v>
      </c>
      <c r="BX445" s="611">
        <f>'Data 3'!BX45</f>
        <v>1590</v>
      </c>
      <c r="BY445" s="611">
        <f>'Data 3'!BY45</f>
        <v>2740</v>
      </c>
      <c r="BZ445" s="602">
        <f t="shared" si="1631"/>
        <v>302</v>
      </c>
      <c r="CA445" s="602">
        <f t="shared" si="1632"/>
        <v>262</v>
      </c>
      <c r="CB445" s="602">
        <f t="shared" si="1633"/>
        <v>259.66666666666669</v>
      </c>
      <c r="CC445" s="692">
        <f t="shared" si="1634"/>
        <v>1341.05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8"/>
        <v>0</v>
      </c>
      <c r="CG445" s="1350">
        <f t="shared" si="1658"/>
        <v>0</v>
      </c>
      <c r="CH445" s="1350">
        <f t="shared" si="1658"/>
        <v>0</v>
      </c>
      <c r="CI445" s="1350">
        <f t="shared" si="1658"/>
        <v>0</v>
      </c>
      <c r="CJ445" s="1350">
        <f t="shared" si="1658"/>
        <v>0</v>
      </c>
      <c r="CK445" s="1351">
        <f t="shared" si="1658"/>
        <v>0</v>
      </c>
      <c r="CL445" s="1351">
        <f t="shared" si="1658"/>
        <v>265</v>
      </c>
      <c r="CM445" s="1351">
        <f t="shared" si="1658"/>
        <v>300</v>
      </c>
      <c r="CN445" s="1350">
        <f t="shared" si="1658"/>
        <v>375</v>
      </c>
      <c r="CO445" s="1350">
        <f t="shared" si="1658"/>
        <v>500</v>
      </c>
      <c r="CP445" s="1350">
        <f t="shared" si="1658"/>
        <v>600</v>
      </c>
      <c r="CQ445" s="1350">
        <f t="shared" si="1658"/>
        <v>660</v>
      </c>
      <c r="CR445" s="1350">
        <f t="shared" si="1658"/>
        <v>720</v>
      </c>
      <c r="CS445" s="1349">
        <f t="shared" si="1658"/>
        <v>1110</v>
      </c>
      <c r="CT445" s="1352">
        <f t="shared" si="1658"/>
        <v>1150</v>
      </c>
      <c r="CU445" s="553">
        <f t="shared" si="1637"/>
        <v>0</v>
      </c>
      <c r="CV445" s="554">
        <f t="shared" si="1638"/>
        <v>0</v>
      </c>
      <c r="CW445" s="555">
        <f t="shared" si="1639"/>
        <v>0</v>
      </c>
      <c r="CX445" s="555">
        <f t="shared" si="1640"/>
        <v>0</v>
      </c>
      <c r="CY445" s="555">
        <f t="shared" si="1641"/>
        <v>0</v>
      </c>
      <c r="CZ445" s="555">
        <f t="shared" si="1642"/>
        <v>0</v>
      </c>
      <c r="DA445" s="555">
        <f t="shared" si="1643"/>
        <v>0</v>
      </c>
      <c r="DB445" s="556">
        <f t="shared" si="1644"/>
        <v>0</v>
      </c>
      <c r="DC445" s="556">
        <f t="shared" si="1645"/>
        <v>350</v>
      </c>
      <c r="DD445" s="556">
        <f t="shared" si="1646"/>
        <v>370</v>
      </c>
      <c r="DE445" s="555">
        <f t="shared" si="1647"/>
        <v>370</v>
      </c>
      <c r="DF445" s="555">
        <f t="shared" si="1648"/>
        <v>370</v>
      </c>
      <c r="DG445" s="555">
        <f t="shared" si="1649"/>
        <v>500</v>
      </c>
      <c r="DH445" s="555">
        <f t="shared" si="1650"/>
        <v>570</v>
      </c>
      <c r="DI445" s="555">
        <f t="shared" si="1651"/>
        <v>670</v>
      </c>
      <c r="DJ445" s="554">
        <f t="shared" si="1652"/>
        <v>730</v>
      </c>
      <c r="DK445" s="553">
        <f t="shared" si="1653"/>
        <v>890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31"/>
        <v/>
      </c>
      <c r="CA446" s="602" t="str">
        <f t="shared" si="1632"/>
        <v/>
      </c>
      <c r="CB446" s="602" t="str">
        <f t="shared" si="1633"/>
        <v/>
      </c>
      <c r="CC446" s="692" t="str">
        <f t="shared" si="1634"/>
        <v/>
      </c>
      <c r="CD446" s="1348" t="str">
        <f t="shared" ref="CD446:CS446" si="165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9"/>
        <v/>
      </c>
      <c r="CF446" s="1350" t="str">
        <f t="shared" si="1659"/>
        <v/>
      </c>
      <c r="CG446" s="1350" t="str">
        <f t="shared" si="1659"/>
        <v/>
      </c>
      <c r="CH446" s="1350" t="str">
        <f t="shared" si="1659"/>
        <v/>
      </c>
      <c r="CI446" s="1350" t="str">
        <f t="shared" si="1659"/>
        <v/>
      </c>
      <c r="CJ446" s="1350" t="str">
        <f t="shared" si="1659"/>
        <v/>
      </c>
      <c r="CK446" s="1351" t="str">
        <f t="shared" si="1659"/>
        <v/>
      </c>
      <c r="CL446" s="1351" t="str">
        <f t="shared" si="1659"/>
        <v/>
      </c>
      <c r="CM446" s="1351" t="str">
        <f t="shared" si="1659"/>
        <v/>
      </c>
      <c r="CN446" s="1350" t="str">
        <f t="shared" si="1659"/>
        <v/>
      </c>
      <c r="CO446" s="1350" t="str">
        <f t="shared" si="1659"/>
        <v/>
      </c>
      <c r="CP446" s="1350" t="str">
        <f t="shared" si="1659"/>
        <v/>
      </c>
      <c r="CQ446" s="1350" t="str">
        <f t="shared" si="1659"/>
        <v/>
      </c>
      <c r="CR446" s="1350" t="str">
        <f t="shared" si="1659"/>
        <v/>
      </c>
      <c r="CS446" s="1349" t="str">
        <f t="shared" si="1659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7"/>
        <v/>
      </c>
      <c r="CV446" s="554" t="str">
        <f t="shared" si="1638"/>
        <v/>
      </c>
      <c r="CW446" s="555" t="str">
        <f t="shared" si="1639"/>
        <v/>
      </c>
      <c r="CX446" s="555" t="str">
        <f t="shared" si="1640"/>
        <v/>
      </c>
      <c r="CY446" s="555" t="str">
        <f t="shared" si="1641"/>
        <v/>
      </c>
      <c r="CZ446" s="555" t="str">
        <f t="shared" si="1642"/>
        <v/>
      </c>
      <c r="DA446" s="555" t="str">
        <f t="shared" si="1643"/>
        <v/>
      </c>
      <c r="DB446" s="556" t="str">
        <f t="shared" si="1644"/>
        <v/>
      </c>
      <c r="DC446" s="556" t="str">
        <f t="shared" si="1645"/>
        <v/>
      </c>
      <c r="DD446" s="556" t="str">
        <f t="shared" si="1646"/>
        <v/>
      </c>
      <c r="DE446" s="555" t="str">
        <f t="shared" si="1647"/>
        <v/>
      </c>
      <c r="DF446" s="555" t="str">
        <f t="shared" si="1648"/>
        <v/>
      </c>
      <c r="DG446" s="555" t="str">
        <f t="shared" si="1649"/>
        <v/>
      </c>
      <c r="DH446" s="555" t="str">
        <f t="shared" si="1650"/>
        <v/>
      </c>
      <c r="DI446" s="555" t="str">
        <f t="shared" si="1651"/>
        <v/>
      </c>
      <c r="DJ446" s="554" t="str">
        <f t="shared" si="1652"/>
        <v/>
      </c>
      <c r="DK446" s="553" t="str">
        <f t="shared" si="1653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1.385518590998043E-2</v>
      </c>
      <c r="G447" s="761">
        <f>'Data 3'!G46</f>
        <v>4.272667971298108E-2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2.6579691237225485E-2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2.9680365296803651E-2</v>
      </c>
      <c r="W447" s="761">
        <f>'Data 3'!W46</f>
        <v>5.0065231572080891E-2</v>
      </c>
      <c r="X447" s="761">
        <f>'Data 3'!X46</f>
        <v>3.0039138943248531E-2</v>
      </c>
      <c r="Y447" s="761">
        <f>'Data 3'!Y46</f>
        <v>2.136333985649054E-2</v>
      </c>
      <c r="Z447" s="761">
        <f>'Data 3'!Z46</f>
        <v>3.8207063647376756E-2</v>
      </c>
      <c r="AA447" s="761">
        <f>'Data 3'!AA46</f>
        <v>2.860870375547479E-2</v>
      </c>
      <c r="AB447" s="761">
        <f>'Data 3'!AB46</f>
        <v>1.7286366601435094E-2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3.879256360078278E-2</v>
      </c>
      <c r="AN447" s="761">
        <f>'Data 3'!AN46</f>
        <v>7.6799304196564465E-3</v>
      </c>
      <c r="AO447" s="761">
        <f>'Data 3'!AO46</f>
        <v>3.4203087627745161E-2</v>
      </c>
      <c r="AP447" s="761">
        <f>'Data 3'!AP46</f>
        <v>7.6320939334637954E-3</v>
      </c>
      <c r="AQ447" s="761">
        <f>'Data 3'!AQ46</f>
        <v>1.9308545335942597E-2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0.10776255707762557</v>
      </c>
      <c r="BF447" s="761">
        <f>'Data 3'!BF46</f>
        <v>0</v>
      </c>
      <c r="BG447" s="761">
        <f>'Data 3'!BG46</f>
        <v>0.10425636007827789</v>
      </c>
      <c r="BH447" s="761">
        <f>'Data 3'!BH46</f>
        <v>7.0580560991519894E-2</v>
      </c>
      <c r="BI447" s="761">
        <f>'Data 3'!BI46</f>
        <v>0.19306681576740287</v>
      </c>
      <c r="BJ447" s="761">
        <f>'Data 3'!BJ46</f>
        <v>4.9836921069797785E-2</v>
      </c>
      <c r="BK447" s="761">
        <f>'Data 3'!BK46</f>
        <v>7.8864970645792565E-2</v>
      </c>
      <c r="BL447" s="761">
        <f>'Data 3'!BL46</f>
        <v>3.6904761904761905E-2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5.4843444227005871E-2</v>
      </c>
      <c r="BW447" s="761">
        <f>'Data 3'!BW46</f>
        <v>3.1550337029789086E-2</v>
      </c>
      <c r="BX447" s="761">
        <f>'Data 3'!BX46</f>
        <v>2.9223744292237445E-2</v>
      </c>
      <c r="BY447" s="761">
        <f>'Data 3'!BY46</f>
        <v>9.8467058056099149E-2</v>
      </c>
      <c r="BZ447" s="602">
        <f t="shared" si="1631"/>
        <v>1.7210045662100455E-2</v>
      </c>
      <c r="CA447" s="627">
        <f t="shared" si="1632"/>
        <v>1.3582455813375577E-2</v>
      </c>
      <c r="CB447" s="627">
        <f t="shared" si="1633"/>
        <v>5.2988330796549981E-3</v>
      </c>
      <c r="CC447" s="695">
        <f t="shared" si="1634"/>
        <v>2.9880408784518375E-2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6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60"/>
        <v>0</v>
      </c>
      <c r="CG447" s="1355">
        <f t="shared" si="1660"/>
        <v>0</v>
      </c>
      <c r="CH447" s="1355">
        <f t="shared" si="1660"/>
        <v>0</v>
      </c>
      <c r="CI447" s="1355">
        <f t="shared" si="1660"/>
        <v>0</v>
      </c>
      <c r="CJ447" s="1355">
        <f t="shared" si="1660"/>
        <v>0</v>
      </c>
      <c r="CK447" s="1356">
        <f t="shared" si="1660"/>
        <v>0</v>
      </c>
      <c r="CL447" s="1356">
        <f t="shared" si="1660"/>
        <v>8.7627745161991729E-3</v>
      </c>
      <c r="CM447" s="1356">
        <f t="shared" si="1660"/>
        <v>1.385518590998043E-2</v>
      </c>
      <c r="CN447" s="1355">
        <f t="shared" si="1660"/>
        <v>2.6579691237225485E-2</v>
      </c>
      <c r="CO447" s="1355">
        <f t="shared" si="1660"/>
        <v>3.5127201565557736E-2</v>
      </c>
      <c r="CP447" s="1355">
        <f t="shared" si="1660"/>
        <v>3.5746901500326153E-2</v>
      </c>
      <c r="CQ447" s="1355">
        <f t="shared" si="1660"/>
        <v>4.272667971298108E-2</v>
      </c>
      <c r="CR447" s="1355">
        <f t="shared" si="1660"/>
        <v>4.6183953033268096E-2</v>
      </c>
      <c r="CS447" s="1354">
        <f t="shared" si="1660"/>
        <v>4.9168297455968693E-2</v>
      </c>
      <c r="CT447" s="1357">
        <f t="shared" si="1660"/>
        <v>6.4579256360078274E-2</v>
      </c>
      <c r="CU447" s="541">
        <f t="shared" si="1637"/>
        <v>0</v>
      </c>
      <c r="CV447" s="542">
        <f t="shared" si="1638"/>
        <v>0</v>
      </c>
      <c r="CW447" s="543">
        <f t="shared" si="1639"/>
        <v>0</v>
      </c>
      <c r="CX447" s="543">
        <f t="shared" si="1640"/>
        <v>0</v>
      </c>
      <c r="CY447" s="543">
        <f t="shared" si="1641"/>
        <v>0</v>
      </c>
      <c r="CZ447" s="543">
        <f t="shared" si="1642"/>
        <v>0</v>
      </c>
      <c r="DA447" s="543">
        <f t="shared" si="1643"/>
        <v>0</v>
      </c>
      <c r="DB447" s="544">
        <f t="shared" si="1644"/>
        <v>0</v>
      </c>
      <c r="DC447" s="544">
        <f t="shared" si="1645"/>
        <v>1.7286366601435094E-2</v>
      </c>
      <c r="DD447" s="544">
        <f t="shared" si="1646"/>
        <v>1.7808219178082191E-2</v>
      </c>
      <c r="DE447" s="543">
        <f t="shared" si="1647"/>
        <v>2.0743639921722113E-2</v>
      </c>
      <c r="DF447" s="543">
        <f t="shared" si="1648"/>
        <v>2.136333985649054E-2</v>
      </c>
      <c r="DG447" s="543">
        <f t="shared" si="1649"/>
        <v>2.860870375547479E-2</v>
      </c>
      <c r="DH447" s="543">
        <f t="shared" si="1650"/>
        <v>2.9680365296803651E-2</v>
      </c>
      <c r="DI447" s="543">
        <f t="shared" si="1651"/>
        <v>3.0039138943248531E-2</v>
      </c>
      <c r="DJ447" s="542">
        <f t="shared" si="1652"/>
        <v>3.8207063647376756E-2</v>
      </c>
      <c r="DK447" s="541">
        <f t="shared" si="1653"/>
        <v>5.0065231572080891E-2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31"/>
        <v/>
      </c>
      <c r="CA448" s="594" t="str">
        <f t="shared" si="1632"/>
        <v/>
      </c>
      <c r="CB448" s="594" t="str">
        <f t="shared" si="1633"/>
        <v/>
      </c>
      <c r="CC448" s="691" t="str">
        <f t="shared" si="1634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729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31"/>
        <v/>
      </c>
      <c r="CA449" s="594" t="str">
        <f t="shared" si="1632"/>
        <v/>
      </c>
      <c r="CB449" s="594" t="str">
        <f t="shared" si="1633"/>
        <v/>
      </c>
      <c r="CC449" s="691" t="str">
        <f t="shared" si="1634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31"/>
        <v/>
      </c>
      <c r="CA450" s="602" t="str">
        <f t="shared" si="1632"/>
        <v/>
      </c>
      <c r="CB450" s="602" t="str">
        <f t="shared" si="1633"/>
        <v/>
      </c>
      <c r="CC450" s="692" t="str">
        <f t="shared" si="1634"/>
        <v/>
      </c>
      <c r="CD450" s="1348" t="str">
        <f t="shared" ref="CD450:CS450" si="166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61"/>
        <v/>
      </c>
      <c r="CF450" s="1350" t="str">
        <f t="shared" si="1661"/>
        <v/>
      </c>
      <c r="CG450" s="1350" t="str">
        <f t="shared" si="1661"/>
        <v/>
      </c>
      <c r="CH450" s="1350" t="str">
        <f t="shared" si="1661"/>
        <v/>
      </c>
      <c r="CI450" s="1350" t="str">
        <f t="shared" si="1661"/>
        <v/>
      </c>
      <c r="CJ450" s="1350" t="str">
        <f t="shared" si="1661"/>
        <v/>
      </c>
      <c r="CK450" s="1351" t="str">
        <f t="shared" si="1661"/>
        <v/>
      </c>
      <c r="CL450" s="1351" t="str">
        <f t="shared" si="1661"/>
        <v/>
      </c>
      <c r="CM450" s="1351" t="str">
        <f t="shared" si="1661"/>
        <v/>
      </c>
      <c r="CN450" s="1350" t="str">
        <f t="shared" si="1661"/>
        <v/>
      </c>
      <c r="CO450" s="1350" t="str">
        <f t="shared" si="1661"/>
        <v/>
      </c>
      <c r="CP450" s="1350" t="str">
        <f t="shared" si="1661"/>
        <v/>
      </c>
      <c r="CQ450" s="1350" t="str">
        <f t="shared" si="1661"/>
        <v/>
      </c>
      <c r="CR450" s="1350" t="str">
        <f t="shared" si="1661"/>
        <v/>
      </c>
      <c r="CS450" s="1349" t="str">
        <f t="shared" si="1661"/>
        <v/>
      </c>
      <c r="CT450" s="1352" t="str">
        <f t="shared" ref="CE450:CT455" si="166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7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7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7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80">COUNT(B450:R450)</f>
        <v>0</v>
      </c>
      <c r="DM450" s="106">
        <f t="shared" ref="DM450:DM457" si="1681">COUNT(T450:AJ450)</f>
        <v>0</v>
      </c>
      <c r="DN450" s="106">
        <f t="shared" ref="DN450:DN457" si="1682">COUNT(AL450:BB450)</f>
        <v>0</v>
      </c>
      <c r="DO450" s="106">
        <f t="shared" ref="DO450:DO457" si="1683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31"/>
        <v/>
      </c>
      <c r="CA451" s="602" t="str">
        <f t="shared" si="1632"/>
        <v/>
      </c>
      <c r="CB451" s="602" t="str">
        <f t="shared" si="1633"/>
        <v/>
      </c>
      <c r="CC451" s="692" t="str">
        <f t="shared" si="1634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62"/>
        <v/>
      </c>
      <c r="CF451" s="1350" t="str">
        <f t="shared" si="1662"/>
        <v/>
      </c>
      <c r="CG451" s="1350" t="str">
        <f t="shared" si="1662"/>
        <v/>
      </c>
      <c r="CH451" s="1350" t="str">
        <f t="shared" si="1662"/>
        <v/>
      </c>
      <c r="CI451" s="1350" t="str">
        <f t="shared" si="1662"/>
        <v/>
      </c>
      <c r="CJ451" s="1350" t="str">
        <f t="shared" si="1662"/>
        <v/>
      </c>
      <c r="CK451" s="1351" t="str">
        <f t="shared" si="1662"/>
        <v/>
      </c>
      <c r="CL451" s="1351" t="str">
        <f t="shared" si="1662"/>
        <v/>
      </c>
      <c r="CM451" s="1351" t="str">
        <f t="shared" si="1662"/>
        <v/>
      </c>
      <c r="CN451" s="1350" t="str">
        <f t="shared" si="1662"/>
        <v/>
      </c>
      <c r="CO451" s="1350" t="str">
        <f t="shared" si="1662"/>
        <v/>
      </c>
      <c r="CP451" s="1350" t="str">
        <f t="shared" si="1662"/>
        <v/>
      </c>
      <c r="CQ451" s="1350" t="str">
        <f t="shared" si="1662"/>
        <v/>
      </c>
      <c r="CR451" s="1350" t="str">
        <f t="shared" si="1662"/>
        <v/>
      </c>
      <c r="CS451" s="1349" t="str">
        <f t="shared" si="1662"/>
        <v/>
      </c>
      <c r="CT451" s="1352" t="str">
        <f t="shared" si="1662"/>
        <v/>
      </c>
      <c r="CU451" s="553" t="str">
        <f t="shared" si="1663"/>
        <v/>
      </c>
      <c r="CV451" s="554" t="str">
        <f t="shared" si="1664"/>
        <v/>
      </c>
      <c r="CW451" s="555" t="str">
        <f t="shared" si="1665"/>
        <v/>
      </c>
      <c r="CX451" s="555" t="str">
        <f t="shared" si="1666"/>
        <v/>
      </c>
      <c r="CY451" s="555" t="str">
        <f t="shared" si="1667"/>
        <v/>
      </c>
      <c r="CZ451" s="555" t="str">
        <f t="shared" si="1668"/>
        <v/>
      </c>
      <c r="DA451" s="555" t="str">
        <f t="shared" si="1669"/>
        <v/>
      </c>
      <c r="DB451" s="556" t="str">
        <f t="shared" si="1670"/>
        <v/>
      </c>
      <c r="DC451" s="556" t="str">
        <f t="shared" si="1671"/>
        <v/>
      </c>
      <c r="DD451" s="556" t="str">
        <f t="shared" si="1672"/>
        <v/>
      </c>
      <c r="DE451" s="555" t="str">
        <f t="shared" si="1673"/>
        <v/>
      </c>
      <c r="DF451" s="555" t="str">
        <f t="shared" si="1674"/>
        <v/>
      </c>
      <c r="DG451" s="555" t="str">
        <f t="shared" si="1675"/>
        <v/>
      </c>
      <c r="DH451" s="555" t="str">
        <f t="shared" si="1676"/>
        <v/>
      </c>
      <c r="DI451" s="555" t="str">
        <f t="shared" si="1677"/>
        <v/>
      </c>
      <c r="DJ451" s="554" t="str">
        <f t="shared" si="1678"/>
        <v/>
      </c>
      <c r="DK451" s="553" t="str">
        <f t="shared" si="1679"/>
        <v/>
      </c>
      <c r="DL451" s="658">
        <f t="shared" si="1680"/>
        <v>0</v>
      </c>
      <c r="DM451" s="106">
        <f t="shared" si="1681"/>
        <v>0</v>
      </c>
      <c r="DN451" s="106">
        <f t="shared" si="1682"/>
        <v>0</v>
      </c>
      <c r="DO451" s="106">
        <f t="shared" si="1683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31"/>
        <v/>
      </c>
      <c r="CA452" s="602" t="str">
        <f t="shared" si="1632"/>
        <v/>
      </c>
      <c r="CB452" s="602" t="str">
        <f t="shared" si="1633"/>
        <v/>
      </c>
      <c r="CC452" s="692" t="str">
        <f t="shared" si="1634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62"/>
        <v/>
      </c>
      <c r="CF452" s="1350" t="str">
        <f t="shared" si="1662"/>
        <v/>
      </c>
      <c r="CG452" s="1350" t="str">
        <f t="shared" si="1662"/>
        <v/>
      </c>
      <c r="CH452" s="1350" t="str">
        <f t="shared" si="1662"/>
        <v/>
      </c>
      <c r="CI452" s="1350" t="str">
        <f t="shared" si="1662"/>
        <v/>
      </c>
      <c r="CJ452" s="1350" t="str">
        <f t="shared" si="1662"/>
        <v/>
      </c>
      <c r="CK452" s="1351" t="str">
        <f t="shared" si="1662"/>
        <v/>
      </c>
      <c r="CL452" s="1351" t="str">
        <f t="shared" si="1662"/>
        <v/>
      </c>
      <c r="CM452" s="1351" t="str">
        <f t="shared" si="1662"/>
        <v/>
      </c>
      <c r="CN452" s="1350" t="str">
        <f t="shared" si="1662"/>
        <v/>
      </c>
      <c r="CO452" s="1350" t="str">
        <f t="shared" si="1662"/>
        <v/>
      </c>
      <c r="CP452" s="1350" t="str">
        <f t="shared" si="1662"/>
        <v/>
      </c>
      <c r="CQ452" s="1350" t="str">
        <f t="shared" si="1662"/>
        <v/>
      </c>
      <c r="CR452" s="1350" t="str">
        <f t="shared" si="1662"/>
        <v/>
      </c>
      <c r="CS452" s="1349" t="str">
        <f t="shared" si="1662"/>
        <v/>
      </c>
      <c r="CT452" s="1352" t="str">
        <f t="shared" si="1662"/>
        <v/>
      </c>
      <c r="CU452" s="553" t="str">
        <f t="shared" si="1663"/>
        <v/>
      </c>
      <c r="CV452" s="554" t="str">
        <f t="shared" si="1664"/>
        <v/>
      </c>
      <c r="CW452" s="555" t="str">
        <f t="shared" si="1665"/>
        <v/>
      </c>
      <c r="CX452" s="555" t="str">
        <f t="shared" si="1666"/>
        <v/>
      </c>
      <c r="CY452" s="555" t="str">
        <f t="shared" si="1667"/>
        <v/>
      </c>
      <c r="CZ452" s="555" t="str">
        <f t="shared" si="1668"/>
        <v/>
      </c>
      <c r="DA452" s="555" t="str">
        <f t="shared" si="1669"/>
        <v/>
      </c>
      <c r="DB452" s="556" t="str">
        <f t="shared" si="1670"/>
        <v/>
      </c>
      <c r="DC452" s="556" t="str">
        <f t="shared" si="1671"/>
        <v/>
      </c>
      <c r="DD452" s="556" t="str">
        <f t="shared" si="1672"/>
        <v/>
      </c>
      <c r="DE452" s="555" t="str">
        <f t="shared" si="1673"/>
        <v/>
      </c>
      <c r="DF452" s="555" t="str">
        <f t="shared" si="1674"/>
        <v/>
      </c>
      <c r="DG452" s="555" t="str">
        <f t="shared" si="1675"/>
        <v/>
      </c>
      <c r="DH452" s="555" t="str">
        <f t="shared" si="1676"/>
        <v/>
      </c>
      <c r="DI452" s="555" t="str">
        <f t="shared" si="1677"/>
        <v/>
      </c>
      <c r="DJ452" s="554" t="str">
        <f t="shared" si="1678"/>
        <v/>
      </c>
      <c r="DK452" s="553" t="str">
        <f t="shared" si="1679"/>
        <v/>
      </c>
      <c r="DL452" s="658">
        <f t="shared" si="1680"/>
        <v>0</v>
      </c>
      <c r="DM452" s="106">
        <f t="shared" si="1681"/>
        <v>0</v>
      </c>
      <c r="DN452" s="106">
        <f t="shared" si="1682"/>
        <v>0</v>
      </c>
      <c r="DO452" s="106">
        <f t="shared" si="1683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84">IF(B451="","",B450*B451*B452)</f>
        <v/>
      </c>
      <c r="C453" s="634" t="str">
        <f t="shared" si="1684"/>
        <v/>
      </c>
      <c r="D453" s="634" t="str">
        <f t="shared" si="1684"/>
        <v/>
      </c>
      <c r="E453" s="634" t="str">
        <f t="shared" si="1684"/>
        <v/>
      </c>
      <c r="F453" s="634" t="str">
        <f t="shared" si="1684"/>
        <v/>
      </c>
      <c r="G453" s="634" t="str">
        <f t="shared" si="1684"/>
        <v/>
      </c>
      <c r="H453" s="634" t="str">
        <f t="shared" si="1684"/>
        <v/>
      </c>
      <c r="I453" s="634" t="str">
        <f t="shared" si="1684"/>
        <v/>
      </c>
      <c r="J453" s="634" t="str">
        <f t="shared" si="1684"/>
        <v/>
      </c>
      <c r="K453" s="634" t="str">
        <f t="shared" si="1684"/>
        <v/>
      </c>
      <c r="L453" s="634" t="str">
        <f t="shared" si="1684"/>
        <v/>
      </c>
      <c r="M453" s="634" t="str">
        <f t="shared" si="1684"/>
        <v/>
      </c>
      <c r="N453" s="634" t="str">
        <f t="shared" si="1684"/>
        <v/>
      </c>
      <c r="O453" s="634" t="str">
        <f t="shared" si="1684"/>
        <v/>
      </c>
      <c r="P453" s="634" t="str">
        <f t="shared" si="1684"/>
        <v/>
      </c>
      <c r="Q453" s="634" t="str">
        <f t="shared" si="1684"/>
        <v/>
      </c>
      <c r="R453" s="634" t="str">
        <f t="shared" si="1684"/>
        <v/>
      </c>
      <c r="S453" s="667"/>
      <c r="T453" s="634" t="str">
        <f t="shared" ref="T453:AJ453" si="1685">IF(T451="","",T450*T451*T452)</f>
        <v/>
      </c>
      <c r="U453" s="634" t="str">
        <f t="shared" si="1685"/>
        <v/>
      </c>
      <c r="V453" s="634" t="str">
        <f t="shared" si="1685"/>
        <v/>
      </c>
      <c r="W453" s="634" t="str">
        <f t="shared" si="1685"/>
        <v/>
      </c>
      <c r="X453" s="634" t="str">
        <f t="shared" si="1685"/>
        <v/>
      </c>
      <c r="Y453" s="634" t="str">
        <f t="shared" si="1685"/>
        <v/>
      </c>
      <c r="Z453" s="634" t="str">
        <f t="shared" si="1685"/>
        <v/>
      </c>
      <c r="AA453" s="634" t="str">
        <f t="shared" si="1685"/>
        <v/>
      </c>
      <c r="AB453" s="634" t="str">
        <f t="shared" si="1685"/>
        <v/>
      </c>
      <c r="AC453" s="634" t="str">
        <f t="shared" si="1685"/>
        <v/>
      </c>
      <c r="AD453" s="634" t="str">
        <f t="shared" si="1685"/>
        <v/>
      </c>
      <c r="AE453" s="634" t="str">
        <f t="shared" si="1685"/>
        <v/>
      </c>
      <c r="AF453" s="634" t="str">
        <f t="shared" si="1685"/>
        <v/>
      </c>
      <c r="AG453" s="634" t="str">
        <f t="shared" si="1685"/>
        <v/>
      </c>
      <c r="AH453" s="634" t="str">
        <f t="shared" si="1685"/>
        <v/>
      </c>
      <c r="AI453" s="634" t="str">
        <f t="shared" si="1685"/>
        <v/>
      </c>
      <c r="AJ453" s="634" t="str">
        <f t="shared" si="1685"/>
        <v/>
      </c>
      <c r="AK453" s="667"/>
      <c r="AL453" s="634" t="str">
        <f t="shared" ref="AL453:BB453" si="1686">IF(AL451="","",AL450*AL451*AL452)</f>
        <v/>
      </c>
      <c r="AM453" s="634" t="str">
        <f t="shared" si="1686"/>
        <v/>
      </c>
      <c r="AN453" s="634" t="str">
        <f t="shared" si="1686"/>
        <v/>
      </c>
      <c r="AO453" s="634" t="str">
        <f t="shared" si="1686"/>
        <v/>
      </c>
      <c r="AP453" s="634" t="str">
        <f t="shared" si="1686"/>
        <v/>
      </c>
      <c r="AQ453" s="634" t="str">
        <f t="shared" si="1686"/>
        <v/>
      </c>
      <c r="AR453" s="634" t="str">
        <f t="shared" si="1686"/>
        <v/>
      </c>
      <c r="AS453" s="634" t="str">
        <f t="shared" si="1686"/>
        <v/>
      </c>
      <c r="AT453" s="634" t="str">
        <f t="shared" si="1686"/>
        <v/>
      </c>
      <c r="AU453" s="634" t="str">
        <f t="shared" si="1686"/>
        <v/>
      </c>
      <c r="AV453" s="634" t="str">
        <f t="shared" si="1686"/>
        <v/>
      </c>
      <c r="AW453" s="634" t="str">
        <f t="shared" si="1686"/>
        <v/>
      </c>
      <c r="AX453" s="634" t="str">
        <f t="shared" si="1686"/>
        <v/>
      </c>
      <c r="AY453" s="634" t="str">
        <f t="shared" si="1686"/>
        <v/>
      </c>
      <c r="AZ453" s="634" t="str">
        <f t="shared" si="1686"/>
        <v/>
      </c>
      <c r="BA453" s="634" t="str">
        <f t="shared" si="1686"/>
        <v/>
      </c>
      <c r="BB453" s="634" t="str">
        <f t="shared" si="1686"/>
        <v/>
      </c>
      <c r="BC453" s="667"/>
      <c r="BD453" s="634" t="str">
        <f t="shared" ref="BD453:BL453" si="1687">IF(BD451="","",BD450*BD451*BD452)</f>
        <v/>
      </c>
      <c r="BE453" s="634" t="str">
        <f t="shared" si="1687"/>
        <v/>
      </c>
      <c r="BF453" s="634" t="str">
        <f t="shared" si="1687"/>
        <v/>
      </c>
      <c r="BG453" s="634" t="str">
        <f t="shared" si="1687"/>
        <v/>
      </c>
      <c r="BH453" s="634" t="str">
        <f t="shared" si="1687"/>
        <v/>
      </c>
      <c r="BI453" s="634" t="str">
        <f t="shared" si="1687"/>
        <v/>
      </c>
      <c r="BJ453" s="634" t="str">
        <f t="shared" si="1687"/>
        <v/>
      </c>
      <c r="BK453" s="634" t="str">
        <f t="shared" si="1687"/>
        <v/>
      </c>
      <c r="BL453" s="634" t="str">
        <f t="shared" si="1687"/>
        <v/>
      </c>
      <c r="BM453" s="634" t="str">
        <f t="shared" ref="BM453:BT453" si="1688">IF(BM451="","",BM450*BM451*BM452)</f>
        <v/>
      </c>
      <c r="BN453" s="634" t="str">
        <f t="shared" si="1688"/>
        <v/>
      </c>
      <c r="BO453" s="634" t="str">
        <f t="shared" si="1688"/>
        <v/>
      </c>
      <c r="BP453" s="634" t="str">
        <f t="shared" si="1688"/>
        <v/>
      </c>
      <c r="BQ453" s="634" t="str">
        <f t="shared" si="1688"/>
        <v/>
      </c>
      <c r="BR453" s="634" t="str">
        <f t="shared" si="1688"/>
        <v/>
      </c>
      <c r="BS453" s="634" t="str">
        <f t="shared" si="1688"/>
        <v/>
      </c>
      <c r="BT453" s="634" t="str">
        <f t="shared" si="1688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31"/>
        <v/>
      </c>
      <c r="CA453" s="602" t="str">
        <f t="shared" si="1632"/>
        <v/>
      </c>
      <c r="CB453" s="602" t="str">
        <f t="shared" si="1633"/>
        <v/>
      </c>
      <c r="CC453" s="692" t="str">
        <f t="shared" si="1634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62"/>
        <v/>
      </c>
      <c r="CF453" s="1350" t="str">
        <f t="shared" si="1662"/>
        <v/>
      </c>
      <c r="CG453" s="1350" t="str">
        <f t="shared" si="1662"/>
        <v/>
      </c>
      <c r="CH453" s="1350" t="str">
        <f t="shared" si="1662"/>
        <v/>
      </c>
      <c r="CI453" s="1350" t="str">
        <f t="shared" si="1662"/>
        <v/>
      </c>
      <c r="CJ453" s="1350" t="str">
        <f t="shared" si="1662"/>
        <v/>
      </c>
      <c r="CK453" s="1351" t="str">
        <f t="shared" si="1662"/>
        <v/>
      </c>
      <c r="CL453" s="1351" t="str">
        <f t="shared" si="1662"/>
        <v/>
      </c>
      <c r="CM453" s="1351" t="str">
        <f t="shared" si="1662"/>
        <v/>
      </c>
      <c r="CN453" s="1350" t="str">
        <f t="shared" si="1662"/>
        <v/>
      </c>
      <c r="CO453" s="1350" t="str">
        <f t="shared" si="1662"/>
        <v/>
      </c>
      <c r="CP453" s="1350" t="str">
        <f t="shared" si="1662"/>
        <v/>
      </c>
      <c r="CQ453" s="1350" t="str">
        <f t="shared" si="1662"/>
        <v/>
      </c>
      <c r="CR453" s="1350" t="str">
        <f t="shared" si="1662"/>
        <v/>
      </c>
      <c r="CS453" s="1349" t="str">
        <f t="shared" si="1662"/>
        <v/>
      </c>
      <c r="CT453" s="1352" t="str">
        <f t="shared" si="1662"/>
        <v/>
      </c>
      <c r="CU453" s="553" t="str">
        <f t="shared" si="1663"/>
        <v/>
      </c>
      <c r="CV453" s="554" t="str">
        <f t="shared" si="1664"/>
        <v/>
      </c>
      <c r="CW453" s="555" t="str">
        <f t="shared" si="1665"/>
        <v/>
      </c>
      <c r="CX453" s="555" t="str">
        <f t="shared" si="1666"/>
        <v/>
      </c>
      <c r="CY453" s="555" t="str">
        <f t="shared" si="1667"/>
        <v/>
      </c>
      <c r="CZ453" s="555" t="str">
        <f t="shared" si="1668"/>
        <v/>
      </c>
      <c r="DA453" s="555" t="str">
        <f t="shared" si="1669"/>
        <v/>
      </c>
      <c r="DB453" s="556" t="str">
        <f t="shared" si="1670"/>
        <v/>
      </c>
      <c r="DC453" s="556" t="str">
        <f t="shared" si="1671"/>
        <v/>
      </c>
      <c r="DD453" s="556" t="str">
        <f t="shared" si="1672"/>
        <v/>
      </c>
      <c r="DE453" s="555" t="str">
        <f t="shared" si="1673"/>
        <v/>
      </c>
      <c r="DF453" s="555" t="str">
        <f t="shared" si="1674"/>
        <v/>
      </c>
      <c r="DG453" s="555" t="str">
        <f t="shared" si="1675"/>
        <v/>
      </c>
      <c r="DH453" s="555" t="str">
        <f t="shared" si="1676"/>
        <v/>
      </c>
      <c r="DI453" s="555" t="str">
        <f t="shared" si="1677"/>
        <v/>
      </c>
      <c r="DJ453" s="554" t="str">
        <f t="shared" si="1678"/>
        <v/>
      </c>
      <c r="DK453" s="553" t="str">
        <f t="shared" si="1679"/>
        <v/>
      </c>
      <c r="DL453" s="658">
        <f t="shared" si="1680"/>
        <v>0</v>
      </c>
      <c r="DM453" s="106">
        <f t="shared" si="1681"/>
        <v>0</v>
      </c>
      <c r="DN453" s="106">
        <f t="shared" si="1682"/>
        <v>0</v>
      </c>
      <c r="DO453" s="106">
        <f t="shared" si="1683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9">3600*$K$1</f>
        <v>3600</v>
      </c>
      <c r="E454" s="706">
        <f t="shared" si="1689"/>
        <v>3600</v>
      </c>
      <c r="F454" s="706">
        <f t="shared" si="1689"/>
        <v>3600</v>
      </c>
      <c r="G454" s="706">
        <f t="shared" si="1689"/>
        <v>3600</v>
      </c>
      <c r="H454" s="706">
        <f t="shared" si="1689"/>
        <v>3600</v>
      </c>
      <c r="I454" s="706">
        <f t="shared" si="1689"/>
        <v>3600</v>
      </c>
      <c r="J454" s="706">
        <f t="shared" si="1689"/>
        <v>3600</v>
      </c>
      <c r="K454" s="706">
        <f t="shared" si="1689"/>
        <v>3600</v>
      </c>
      <c r="L454" s="706">
        <f t="shared" si="1689"/>
        <v>3600</v>
      </c>
      <c r="M454" s="706">
        <f t="shared" si="1689"/>
        <v>3600</v>
      </c>
      <c r="N454" s="706">
        <f t="shared" si="1689"/>
        <v>3600</v>
      </c>
      <c r="O454" s="706">
        <f t="shared" si="1689"/>
        <v>3600</v>
      </c>
      <c r="P454" s="706">
        <f t="shared" si="1689"/>
        <v>3600</v>
      </c>
      <c r="Q454" s="706">
        <f t="shared" si="1689"/>
        <v>3600</v>
      </c>
      <c r="R454" s="706">
        <f t="shared" si="1689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90">3600*$K$1</f>
        <v>3600</v>
      </c>
      <c r="W454" s="706">
        <f t="shared" si="1690"/>
        <v>3600</v>
      </c>
      <c r="X454" s="706">
        <f t="shared" si="1690"/>
        <v>3600</v>
      </c>
      <c r="Y454" s="706">
        <f t="shared" si="1690"/>
        <v>3600</v>
      </c>
      <c r="Z454" s="706">
        <f t="shared" si="1690"/>
        <v>3600</v>
      </c>
      <c r="AA454" s="706">
        <f t="shared" si="1690"/>
        <v>3600</v>
      </c>
      <c r="AB454" s="706">
        <f t="shared" si="1690"/>
        <v>3600</v>
      </c>
      <c r="AC454" s="706">
        <f t="shared" si="1690"/>
        <v>3600</v>
      </c>
      <c r="AD454" s="706">
        <f t="shared" si="1690"/>
        <v>3600</v>
      </c>
      <c r="AE454" s="706">
        <f t="shared" si="1690"/>
        <v>3600</v>
      </c>
      <c r="AF454" s="706">
        <f t="shared" si="1690"/>
        <v>3600</v>
      </c>
      <c r="AG454" s="706">
        <f t="shared" si="1690"/>
        <v>3600</v>
      </c>
      <c r="AH454" s="706">
        <f t="shared" si="1690"/>
        <v>3600</v>
      </c>
      <c r="AI454" s="706">
        <f t="shared" si="1690"/>
        <v>3600</v>
      </c>
      <c r="AJ454" s="706">
        <f t="shared" si="1690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91">3600*$K$1</f>
        <v>3600</v>
      </c>
      <c r="AO454" s="706">
        <f t="shared" si="1691"/>
        <v>3600</v>
      </c>
      <c r="AP454" s="706">
        <f t="shared" si="1691"/>
        <v>3600</v>
      </c>
      <c r="AQ454" s="706">
        <f t="shared" si="1691"/>
        <v>3600</v>
      </c>
      <c r="AR454" s="706">
        <f t="shared" si="1691"/>
        <v>3600</v>
      </c>
      <c r="AS454" s="706">
        <f t="shared" si="1691"/>
        <v>3600</v>
      </c>
      <c r="AT454" s="706">
        <f t="shared" si="1691"/>
        <v>3600</v>
      </c>
      <c r="AU454" s="706">
        <f t="shared" si="1691"/>
        <v>3600</v>
      </c>
      <c r="AV454" s="706">
        <f t="shared" si="1691"/>
        <v>3600</v>
      </c>
      <c r="AW454" s="706">
        <f t="shared" si="1691"/>
        <v>3600</v>
      </c>
      <c r="AX454" s="706">
        <f t="shared" si="1691"/>
        <v>3600</v>
      </c>
      <c r="AY454" s="706">
        <f t="shared" si="1691"/>
        <v>3600</v>
      </c>
      <c r="AZ454" s="706">
        <f t="shared" si="1691"/>
        <v>3600</v>
      </c>
      <c r="BA454" s="706">
        <f t="shared" si="1691"/>
        <v>3600</v>
      </c>
      <c r="BB454" s="706">
        <f t="shared" si="1691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92">3600*$K$1</f>
        <v>3600</v>
      </c>
      <c r="BG454" s="706">
        <f t="shared" si="1692"/>
        <v>3600</v>
      </c>
      <c r="BH454" s="706">
        <f t="shared" si="1692"/>
        <v>3600</v>
      </c>
      <c r="BI454" s="706">
        <f t="shared" si="1692"/>
        <v>3600</v>
      </c>
      <c r="BJ454" s="706">
        <f t="shared" si="1692"/>
        <v>3600</v>
      </c>
      <c r="BK454" s="706">
        <f t="shared" si="1692"/>
        <v>3600</v>
      </c>
      <c r="BL454" s="706">
        <f t="shared" si="1692"/>
        <v>3600</v>
      </c>
      <c r="BM454" s="706">
        <f t="shared" si="1692"/>
        <v>3600</v>
      </c>
      <c r="BN454" s="706">
        <f t="shared" si="1692"/>
        <v>3600</v>
      </c>
      <c r="BO454" s="706">
        <f t="shared" si="1692"/>
        <v>3600</v>
      </c>
      <c r="BP454" s="706">
        <f t="shared" si="1692"/>
        <v>3600</v>
      </c>
      <c r="BQ454" s="706">
        <f t="shared" si="1692"/>
        <v>3600</v>
      </c>
      <c r="BR454" s="706">
        <f t="shared" si="1692"/>
        <v>3600</v>
      </c>
      <c r="BS454" s="706">
        <f t="shared" si="1692"/>
        <v>3600</v>
      </c>
      <c r="BT454" s="706">
        <f t="shared" si="1692"/>
        <v>3600</v>
      </c>
      <c r="BU454" s="722"/>
      <c r="BV454" s="706">
        <f t="shared" si="1692"/>
        <v>3600</v>
      </c>
      <c r="BW454" s="706">
        <f t="shared" si="1692"/>
        <v>3600</v>
      </c>
      <c r="BX454" s="706">
        <f t="shared" si="1692"/>
        <v>3600</v>
      </c>
      <c r="BY454" s="706">
        <f t="shared" si="1692"/>
        <v>3600</v>
      </c>
      <c r="BZ454" s="602">
        <f t="shared" si="1631"/>
        <v>3600</v>
      </c>
      <c r="CA454" s="602">
        <f t="shared" si="1632"/>
        <v>3600</v>
      </c>
      <c r="CB454" s="602">
        <f t="shared" si="1633"/>
        <v>3600</v>
      </c>
      <c r="CC454" s="692">
        <f t="shared" si="1634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62"/>
        <v>3600</v>
      </c>
      <c r="CF454" s="1350">
        <f t="shared" si="1662"/>
        <v>3600</v>
      </c>
      <c r="CG454" s="1350">
        <f t="shared" si="1662"/>
        <v>3600</v>
      </c>
      <c r="CH454" s="1350">
        <f t="shared" si="1662"/>
        <v>3600</v>
      </c>
      <c r="CI454" s="1350">
        <f t="shared" si="1662"/>
        <v>3600</v>
      </c>
      <c r="CJ454" s="1350">
        <f t="shared" si="1662"/>
        <v>3600</v>
      </c>
      <c r="CK454" s="1351">
        <f t="shared" si="1662"/>
        <v>3600</v>
      </c>
      <c r="CL454" s="1351">
        <f t="shared" si="1662"/>
        <v>3600</v>
      </c>
      <c r="CM454" s="1351">
        <f t="shared" si="1662"/>
        <v>3600</v>
      </c>
      <c r="CN454" s="1350">
        <f t="shared" si="1662"/>
        <v>3600</v>
      </c>
      <c r="CO454" s="1350">
        <f t="shared" si="1662"/>
        <v>3600</v>
      </c>
      <c r="CP454" s="1350">
        <f t="shared" si="1662"/>
        <v>3600</v>
      </c>
      <c r="CQ454" s="1350">
        <f t="shared" si="1662"/>
        <v>3600</v>
      </c>
      <c r="CR454" s="1350">
        <f t="shared" si="1662"/>
        <v>3600</v>
      </c>
      <c r="CS454" s="1349">
        <f t="shared" si="1662"/>
        <v>3600</v>
      </c>
      <c r="CT454" s="1352">
        <f t="shared" si="1662"/>
        <v>3600</v>
      </c>
      <c r="CU454" s="553">
        <f t="shared" si="1663"/>
        <v>3600</v>
      </c>
      <c r="CV454" s="554">
        <f t="shared" si="1664"/>
        <v>3600</v>
      </c>
      <c r="CW454" s="555">
        <f t="shared" si="1665"/>
        <v>3600</v>
      </c>
      <c r="CX454" s="555">
        <f t="shared" si="1666"/>
        <v>3600</v>
      </c>
      <c r="CY454" s="555">
        <f t="shared" si="1667"/>
        <v>3600</v>
      </c>
      <c r="CZ454" s="555">
        <f t="shared" si="1668"/>
        <v>3600</v>
      </c>
      <c r="DA454" s="555">
        <f t="shared" si="1669"/>
        <v>3600</v>
      </c>
      <c r="DB454" s="556">
        <f t="shared" si="1670"/>
        <v>3600</v>
      </c>
      <c r="DC454" s="556">
        <f t="shared" si="1671"/>
        <v>3600</v>
      </c>
      <c r="DD454" s="556">
        <f t="shared" si="1672"/>
        <v>3600</v>
      </c>
      <c r="DE454" s="555">
        <f t="shared" si="1673"/>
        <v>3600</v>
      </c>
      <c r="DF454" s="555">
        <f t="shared" si="1674"/>
        <v>3600</v>
      </c>
      <c r="DG454" s="555">
        <f t="shared" si="1675"/>
        <v>3600</v>
      </c>
      <c r="DH454" s="555">
        <f t="shared" si="1676"/>
        <v>3600</v>
      </c>
      <c r="DI454" s="555">
        <f t="shared" si="1677"/>
        <v>3600</v>
      </c>
      <c r="DJ454" s="554">
        <f t="shared" si="1678"/>
        <v>3600</v>
      </c>
      <c r="DK454" s="553">
        <f t="shared" si="1679"/>
        <v>3600</v>
      </c>
      <c r="DL454" s="658">
        <f t="shared" si="1680"/>
        <v>17</v>
      </c>
      <c r="DM454" s="106">
        <f t="shared" si="1681"/>
        <v>17</v>
      </c>
      <c r="DN454" s="106">
        <f t="shared" si="1682"/>
        <v>17</v>
      </c>
      <c r="DO454" s="106">
        <f t="shared" si="1683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93">IF(B453="","",B453*B454/B$46/365/$G$1)</f>
        <v/>
      </c>
      <c r="C455" s="637" t="str">
        <f t="shared" si="1693"/>
        <v/>
      </c>
      <c r="D455" s="637" t="str">
        <f t="shared" si="1693"/>
        <v/>
      </c>
      <c r="E455" s="637" t="str">
        <f t="shared" si="1693"/>
        <v/>
      </c>
      <c r="F455" s="637" t="str">
        <f t="shared" si="1693"/>
        <v/>
      </c>
      <c r="G455" s="637" t="str">
        <f t="shared" si="1693"/>
        <v/>
      </c>
      <c r="H455" s="637" t="str">
        <f t="shared" si="1693"/>
        <v/>
      </c>
      <c r="I455" s="637" t="str">
        <f t="shared" si="1693"/>
        <v/>
      </c>
      <c r="J455" s="637" t="str">
        <f t="shared" si="1693"/>
        <v/>
      </c>
      <c r="K455" s="637" t="str">
        <f t="shared" si="1693"/>
        <v/>
      </c>
      <c r="L455" s="637" t="str">
        <f t="shared" si="1693"/>
        <v/>
      </c>
      <c r="M455" s="637" t="str">
        <f t="shared" si="1693"/>
        <v/>
      </c>
      <c r="N455" s="637" t="str">
        <f t="shared" si="1693"/>
        <v/>
      </c>
      <c r="O455" s="637" t="str">
        <f t="shared" si="1693"/>
        <v/>
      </c>
      <c r="P455" s="637" t="str">
        <f t="shared" si="1693"/>
        <v/>
      </c>
      <c r="Q455" s="637" t="str">
        <f t="shared" si="1693"/>
        <v/>
      </c>
      <c r="R455" s="637" t="str">
        <f t="shared" si="1693"/>
        <v/>
      </c>
      <c r="S455" s="657"/>
      <c r="T455" s="637" t="str">
        <f t="shared" ref="T455:AJ455" si="1694">IF(T453="","",T453*T454/T$46/365/$G$1)</f>
        <v/>
      </c>
      <c r="U455" s="637" t="str">
        <f t="shared" si="1694"/>
        <v/>
      </c>
      <c r="V455" s="637" t="str">
        <f t="shared" si="1694"/>
        <v/>
      </c>
      <c r="W455" s="637" t="str">
        <f t="shared" si="1694"/>
        <v/>
      </c>
      <c r="X455" s="637" t="str">
        <f t="shared" si="1694"/>
        <v/>
      </c>
      <c r="Y455" s="637" t="str">
        <f t="shared" si="1694"/>
        <v/>
      </c>
      <c r="Z455" s="637" t="str">
        <f t="shared" si="1694"/>
        <v/>
      </c>
      <c r="AA455" s="637" t="str">
        <f t="shared" si="1694"/>
        <v/>
      </c>
      <c r="AB455" s="637" t="str">
        <f t="shared" si="1694"/>
        <v/>
      </c>
      <c r="AC455" s="637" t="str">
        <f t="shared" si="1694"/>
        <v/>
      </c>
      <c r="AD455" s="637" t="str">
        <f t="shared" si="1694"/>
        <v/>
      </c>
      <c r="AE455" s="637" t="str">
        <f t="shared" si="1694"/>
        <v/>
      </c>
      <c r="AF455" s="637" t="str">
        <f t="shared" si="1694"/>
        <v/>
      </c>
      <c r="AG455" s="637" t="str">
        <f t="shared" si="1694"/>
        <v/>
      </c>
      <c r="AH455" s="637" t="str">
        <f t="shared" si="1694"/>
        <v/>
      </c>
      <c r="AI455" s="637" t="str">
        <f t="shared" si="1694"/>
        <v/>
      </c>
      <c r="AJ455" s="637" t="str">
        <f t="shared" si="1694"/>
        <v/>
      </c>
      <c r="AK455" s="657"/>
      <c r="AL455" s="637" t="str">
        <f t="shared" ref="AL455:BB455" si="1695">IF(AL453="","",AL453*AL454/AL$46/365/$G$1)</f>
        <v/>
      </c>
      <c r="AM455" s="637" t="str">
        <f t="shared" si="1695"/>
        <v/>
      </c>
      <c r="AN455" s="637" t="str">
        <f t="shared" si="1695"/>
        <v/>
      </c>
      <c r="AO455" s="637" t="str">
        <f t="shared" si="1695"/>
        <v/>
      </c>
      <c r="AP455" s="637" t="str">
        <f t="shared" si="1695"/>
        <v/>
      </c>
      <c r="AQ455" s="637" t="str">
        <f t="shared" si="1695"/>
        <v/>
      </c>
      <c r="AR455" s="637" t="str">
        <f t="shared" si="1695"/>
        <v/>
      </c>
      <c r="AS455" s="637" t="str">
        <f t="shared" si="1695"/>
        <v/>
      </c>
      <c r="AT455" s="637" t="str">
        <f t="shared" si="1695"/>
        <v/>
      </c>
      <c r="AU455" s="637" t="str">
        <f t="shared" si="1695"/>
        <v/>
      </c>
      <c r="AV455" s="637" t="str">
        <f t="shared" si="1695"/>
        <v/>
      </c>
      <c r="AW455" s="637" t="str">
        <f t="shared" si="1695"/>
        <v/>
      </c>
      <c r="AX455" s="637" t="str">
        <f t="shared" si="1695"/>
        <v/>
      </c>
      <c r="AY455" s="637" t="str">
        <f t="shared" si="1695"/>
        <v/>
      </c>
      <c r="AZ455" s="637" t="str">
        <f t="shared" si="1695"/>
        <v/>
      </c>
      <c r="BA455" s="637" t="str">
        <f t="shared" si="1695"/>
        <v/>
      </c>
      <c r="BB455" s="637" t="str">
        <f t="shared" si="1695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31"/>
        <v/>
      </c>
      <c r="CA455" s="627" t="str">
        <f t="shared" si="1632"/>
        <v/>
      </c>
      <c r="CB455" s="627" t="str">
        <f t="shared" si="1633"/>
        <v/>
      </c>
      <c r="CC455" s="627" t="str">
        <f t="shared" si="1634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62"/>
        <v/>
      </c>
      <c r="CF455" s="1355" t="str">
        <f t="shared" si="1662"/>
        <v/>
      </c>
      <c r="CG455" s="1355" t="str">
        <f t="shared" si="1662"/>
        <v/>
      </c>
      <c r="CH455" s="1355" t="str">
        <f t="shared" si="1662"/>
        <v/>
      </c>
      <c r="CI455" s="1355" t="str">
        <f t="shared" si="1662"/>
        <v/>
      </c>
      <c r="CJ455" s="1355" t="str">
        <f t="shared" si="1662"/>
        <v/>
      </c>
      <c r="CK455" s="1356" t="str">
        <f t="shared" si="1662"/>
        <v/>
      </c>
      <c r="CL455" s="1356" t="str">
        <f t="shared" si="1662"/>
        <v/>
      </c>
      <c r="CM455" s="1356" t="str">
        <f t="shared" si="1662"/>
        <v/>
      </c>
      <c r="CN455" s="1355" t="str">
        <f t="shared" si="1662"/>
        <v/>
      </c>
      <c r="CO455" s="1355" t="str">
        <f t="shared" si="1662"/>
        <v/>
      </c>
      <c r="CP455" s="1355" t="str">
        <f t="shared" si="1662"/>
        <v/>
      </c>
      <c r="CQ455" s="1355" t="str">
        <f t="shared" si="1662"/>
        <v/>
      </c>
      <c r="CR455" s="1355" t="str">
        <f t="shared" si="1662"/>
        <v/>
      </c>
      <c r="CS455" s="1354" t="str">
        <f t="shared" si="1662"/>
        <v/>
      </c>
      <c r="CT455" s="1357" t="str">
        <f t="shared" si="1662"/>
        <v/>
      </c>
      <c r="CU455" s="541" t="str">
        <f t="shared" si="1663"/>
        <v/>
      </c>
      <c r="CV455" s="542" t="str">
        <f t="shared" si="1664"/>
        <v/>
      </c>
      <c r="CW455" s="543" t="str">
        <f t="shared" si="1665"/>
        <v/>
      </c>
      <c r="CX455" s="543" t="str">
        <f t="shared" si="1666"/>
        <v/>
      </c>
      <c r="CY455" s="543" t="str">
        <f t="shared" si="1667"/>
        <v/>
      </c>
      <c r="CZ455" s="543" t="str">
        <f t="shared" si="1668"/>
        <v/>
      </c>
      <c r="DA455" s="543" t="str">
        <f t="shared" si="1669"/>
        <v/>
      </c>
      <c r="DB455" s="544" t="str">
        <f t="shared" si="1670"/>
        <v/>
      </c>
      <c r="DC455" s="544" t="str">
        <f t="shared" si="1671"/>
        <v/>
      </c>
      <c r="DD455" s="544" t="str">
        <f t="shared" si="1672"/>
        <v/>
      </c>
      <c r="DE455" s="543" t="str">
        <f t="shared" si="1673"/>
        <v/>
      </c>
      <c r="DF455" s="543" t="str">
        <f t="shared" si="1674"/>
        <v/>
      </c>
      <c r="DG455" s="543" t="str">
        <f t="shared" si="1675"/>
        <v/>
      </c>
      <c r="DH455" s="543" t="str">
        <f t="shared" si="1676"/>
        <v/>
      </c>
      <c r="DI455" s="543" t="str">
        <f t="shared" si="1677"/>
        <v/>
      </c>
      <c r="DJ455" s="542" t="str">
        <f t="shared" si="1678"/>
        <v/>
      </c>
      <c r="DK455" s="541" t="str">
        <f t="shared" si="1679"/>
        <v/>
      </c>
      <c r="DL455" s="658">
        <f t="shared" si="1680"/>
        <v>0</v>
      </c>
      <c r="DM455" s="106">
        <f t="shared" si="1681"/>
        <v>0</v>
      </c>
      <c r="DN455" s="106">
        <f t="shared" si="1682"/>
        <v>0</v>
      </c>
      <c r="DO455" s="106">
        <f t="shared" si="1683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31"/>
        <v/>
      </c>
      <c r="CA456" s="602" t="str">
        <f t="shared" si="1632"/>
        <v/>
      </c>
      <c r="CB456" s="602" t="str">
        <f t="shared" si="1633"/>
        <v/>
      </c>
      <c r="CC456" s="692" t="str">
        <f t="shared" si="1634"/>
        <v/>
      </c>
      <c r="CD456" s="1348" t="str">
        <f t="shared" ref="CD456:CS457" si="169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96"/>
        <v/>
      </c>
      <c r="CF456" s="1350" t="str">
        <f t="shared" si="1696"/>
        <v/>
      </c>
      <c r="CG456" s="1350" t="str">
        <f t="shared" si="1696"/>
        <v/>
      </c>
      <c r="CH456" s="1350" t="str">
        <f t="shared" si="1696"/>
        <v/>
      </c>
      <c r="CI456" s="1350" t="str">
        <f t="shared" si="1696"/>
        <v/>
      </c>
      <c r="CJ456" s="1350" t="str">
        <f t="shared" si="1696"/>
        <v/>
      </c>
      <c r="CK456" s="1351" t="str">
        <f t="shared" si="1696"/>
        <v/>
      </c>
      <c r="CL456" s="1351" t="str">
        <f t="shared" si="1696"/>
        <v/>
      </c>
      <c r="CM456" s="1351" t="str">
        <f t="shared" si="1696"/>
        <v/>
      </c>
      <c r="CN456" s="1350" t="str">
        <f t="shared" si="1696"/>
        <v/>
      </c>
      <c r="CO456" s="1350" t="str">
        <f t="shared" si="1696"/>
        <v/>
      </c>
      <c r="CP456" s="1350" t="str">
        <f t="shared" si="1696"/>
        <v/>
      </c>
      <c r="CQ456" s="1350" t="str">
        <f t="shared" si="1696"/>
        <v/>
      </c>
      <c r="CR456" s="1350" t="str">
        <f t="shared" si="1696"/>
        <v/>
      </c>
      <c r="CS456" s="1349" t="str">
        <f t="shared" si="1696"/>
        <v/>
      </c>
      <c r="CT456" s="1352" t="str">
        <f t="shared" ref="CE456:CT457" si="169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63"/>
        <v/>
      </c>
      <c r="CV456" s="554" t="str">
        <f t="shared" si="1664"/>
        <v/>
      </c>
      <c r="CW456" s="555" t="str">
        <f t="shared" si="1665"/>
        <v/>
      </c>
      <c r="CX456" s="555" t="str">
        <f t="shared" si="1666"/>
        <v/>
      </c>
      <c r="CY456" s="555" t="str">
        <f t="shared" si="1667"/>
        <v/>
      </c>
      <c r="CZ456" s="555" t="str">
        <f t="shared" si="1668"/>
        <v/>
      </c>
      <c r="DA456" s="555" t="str">
        <f t="shared" si="1669"/>
        <v/>
      </c>
      <c r="DB456" s="556" t="str">
        <f t="shared" si="1670"/>
        <v/>
      </c>
      <c r="DC456" s="556" t="str">
        <f t="shared" si="1671"/>
        <v/>
      </c>
      <c r="DD456" s="556" t="str">
        <f t="shared" si="1672"/>
        <v/>
      </c>
      <c r="DE456" s="555" t="str">
        <f t="shared" si="1673"/>
        <v/>
      </c>
      <c r="DF456" s="555" t="str">
        <f t="shared" si="1674"/>
        <v/>
      </c>
      <c r="DG456" s="555" t="str">
        <f t="shared" si="1675"/>
        <v/>
      </c>
      <c r="DH456" s="555" t="str">
        <f t="shared" si="1676"/>
        <v/>
      </c>
      <c r="DI456" s="555" t="str">
        <f t="shared" si="1677"/>
        <v/>
      </c>
      <c r="DJ456" s="554" t="str">
        <f t="shared" si="1678"/>
        <v/>
      </c>
      <c r="DK456" s="553" t="str">
        <f t="shared" si="1679"/>
        <v/>
      </c>
      <c r="DL456" s="658">
        <f t="shared" si="1680"/>
        <v>0</v>
      </c>
      <c r="DM456" s="106">
        <f t="shared" si="1681"/>
        <v>0</v>
      </c>
      <c r="DN456" s="106">
        <f t="shared" si="1682"/>
        <v>0</v>
      </c>
      <c r="DO456" s="106">
        <f t="shared" si="1683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8">IF(B456="","",B451*B456*B452)</f>
        <v/>
      </c>
      <c r="C457" s="634" t="str">
        <f t="shared" si="1698"/>
        <v/>
      </c>
      <c r="D457" s="634" t="str">
        <f t="shared" si="1698"/>
        <v/>
      </c>
      <c r="E457" s="634" t="str">
        <f t="shared" si="1698"/>
        <v/>
      </c>
      <c r="F457" s="634" t="str">
        <f t="shared" si="1698"/>
        <v/>
      </c>
      <c r="G457" s="634" t="str">
        <f t="shared" si="1698"/>
        <v/>
      </c>
      <c r="H457" s="634" t="str">
        <f t="shared" si="1698"/>
        <v/>
      </c>
      <c r="I457" s="634" t="str">
        <f t="shared" si="1698"/>
        <v/>
      </c>
      <c r="J457" s="634" t="str">
        <f t="shared" si="1698"/>
        <v/>
      </c>
      <c r="K457" s="634" t="str">
        <f t="shared" si="1698"/>
        <v/>
      </c>
      <c r="L457" s="634" t="str">
        <f t="shared" si="1698"/>
        <v/>
      </c>
      <c r="M457" s="634" t="str">
        <f t="shared" si="1698"/>
        <v/>
      </c>
      <c r="N457" s="634" t="str">
        <f t="shared" si="1698"/>
        <v/>
      </c>
      <c r="O457" s="634" t="str">
        <f t="shared" si="1698"/>
        <v/>
      </c>
      <c r="P457" s="634" t="str">
        <f t="shared" si="1698"/>
        <v/>
      </c>
      <c r="Q457" s="634" t="str">
        <f t="shared" si="1698"/>
        <v/>
      </c>
      <c r="R457" s="634" t="str">
        <f t="shared" si="1698"/>
        <v/>
      </c>
      <c r="S457" s="667"/>
      <c r="T457" s="634" t="str">
        <f t="shared" ref="T457:AJ457" si="1699">IF(T456="","",T451*T456*T452)</f>
        <v/>
      </c>
      <c r="U457" s="634" t="str">
        <f t="shared" si="1699"/>
        <v/>
      </c>
      <c r="V457" s="634" t="str">
        <f t="shared" si="1699"/>
        <v/>
      </c>
      <c r="W457" s="634" t="str">
        <f t="shared" si="1699"/>
        <v/>
      </c>
      <c r="X457" s="634" t="str">
        <f t="shared" si="1699"/>
        <v/>
      </c>
      <c r="Y457" s="634" t="str">
        <f t="shared" si="1699"/>
        <v/>
      </c>
      <c r="Z457" s="634" t="str">
        <f t="shared" si="1699"/>
        <v/>
      </c>
      <c r="AA457" s="634" t="str">
        <f t="shared" si="1699"/>
        <v/>
      </c>
      <c r="AB457" s="634" t="str">
        <f t="shared" si="1699"/>
        <v/>
      </c>
      <c r="AC457" s="634" t="str">
        <f t="shared" si="1699"/>
        <v/>
      </c>
      <c r="AD457" s="634" t="str">
        <f t="shared" si="1699"/>
        <v/>
      </c>
      <c r="AE457" s="634" t="str">
        <f t="shared" si="1699"/>
        <v/>
      </c>
      <c r="AF457" s="634" t="str">
        <f t="shared" si="1699"/>
        <v/>
      </c>
      <c r="AG457" s="634" t="str">
        <f t="shared" si="1699"/>
        <v/>
      </c>
      <c r="AH457" s="634" t="str">
        <f t="shared" si="1699"/>
        <v/>
      </c>
      <c r="AI457" s="634" t="str">
        <f t="shared" si="1699"/>
        <v/>
      </c>
      <c r="AJ457" s="634" t="str">
        <f t="shared" si="1699"/>
        <v/>
      </c>
      <c r="AK457" s="667"/>
      <c r="AL457" s="634" t="str">
        <f t="shared" ref="AL457:BB457" si="1700">IF(AL456="","",AL451*AL456*AL452)</f>
        <v/>
      </c>
      <c r="AM457" s="634" t="str">
        <f t="shared" si="1700"/>
        <v/>
      </c>
      <c r="AN457" s="634" t="str">
        <f t="shared" si="1700"/>
        <v/>
      </c>
      <c r="AO457" s="634" t="str">
        <f t="shared" si="1700"/>
        <v/>
      </c>
      <c r="AP457" s="634" t="str">
        <f t="shared" si="1700"/>
        <v/>
      </c>
      <c r="AQ457" s="634" t="str">
        <f t="shared" si="1700"/>
        <v/>
      </c>
      <c r="AR457" s="634" t="str">
        <f t="shared" si="1700"/>
        <v/>
      </c>
      <c r="AS457" s="634" t="str">
        <f t="shared" si="1700"/>
        <v/>
      </c>
      <c r="AT457" s="634" t="str">
        <f t="shared" si="1700"/>
        <v/>
      </c>
      <c r="AU457" s="634" t="str">
        <f t="shared" si="1700"/>
        <v/>
      </c>
      <c r="AV457" s="634" t="str">
        <f t="shared" si="1700"/>
        <v/>
      </c>
      <c r="AW457" s="634" t="str">
        <f t="shared" si="1700"/>
        <v/>
      </c>
      <c r="AX457" s="634" t="str">
        <f t="shared" si="1700"/>
        <v/>
      </c>
      <c r="AY457" s="634" t="str">
        <f t="shared" si="1700"/>
        <v/>
      </c>
      <c r="AZ457" s="634" t="str">
        <f t="shared" si="1700"/>
        <v/>
      </c>
      <c r="BA457" s="634" t="str">
        <f t="shared" si="1700"/>
        <v/>
      </c>
      <c r="BB457" s="634" t="str">
        <f t="shared" si="1700"/>
        <v/>
      </c>
      <c r="BC457" s="667"/>
      <c r="BD457" s="634" t="str">
        <f t="shared" ref="BD457:BO457" si="1701">IF(BD456="","",BD451*BD456*BD452)</f>
        <v/>
      </c>
      <c r="BE457" s="634" t="str">
        <f t="shared" si="1701"/>
        <v/>
      </c>
      <c r="BF457" s="634" t="str">
        <f t="shared" si="1701"/>
        <v/>
      </c>
      <c r="BG457" s="634" t="str">
        <f t="shared" si="1701"/>
        <v/>
      </c>
      <c r="BH457" s="634" t="str">
        <f t="shared" si="1701"/>
        <v/>
      </c>
      <c r="BI457" s="634" t="str">
        <f t="shared" si="1701"/>
        <v/>
      </c>
      <c r="BJ457" s="634" t="str">
        <f t="shared" si="1701"/>
        <v/>
      </c>
      <c r="BK457" s="634" t="str">
        <f t="shared" si="1701"/>
        <v/>
      </c>
      <c r="BL457" s="634" t="str">
        <f t="shared" si="1701"/>
        <v/>
      </c>
      <c r="BM457" s="634" t="str">
        <f t="shared" si="1701"/>
        <v/>
      </c>
      <c r="BN457" s="634" t="str">
        <f t="shared" si="1701"/>
        <v/>
      </c>
      <c r="BO457" s="634" t="str">
        <f t="shared" si="1701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31"/>
        <v/>
      </c>
      <c r="CA457" s="602" t="str">
        <f t="shared" si="1632"/>
        <v/>
      </c>
      <c r="CB457" s="602" t="str">
        <f t="shared" si="1633"/>
        <v/>
      </c>
      <c r="CC457" s="692" t="str">
        <f t="shared" si="1634"/>
        <v/>
      </c>
      <c r="CD457" s="1348" t="str">
        <f t="shared" si="1696"/>
        <v/>
      </c>
      <c r="CE457" s="1349" t="str">
        <f t="shared" si="1697"/>
        <v/>
      </c>
      <c r="CF457" s="1350" t="str">
        <f t="shared" si="1697"/>
        <v/>
      </c>
      <c r="CG457" s="1350" t="str">
        <f t="shared" si="1697"/>
        <v/>
      </c>
      <c r="CH457" s="1350" t="str">
        <f t="shared" si="1697"/>
        <v/>
      </c>
      <c r="CI457" s="1350" t="str">
        <f t="shared" si="1697"/>
        <v/>
      </c>
      <c r="CJ457" s="1350" t="str">
        <f t="shared" si="1697"/>
        <v/>
      </c>
      <c r="CK457" s="1351" t="str">
        <f t="shared" si="1697"/>
        <v/>
      </c>
      <c r="CL457" s="1351" t="str">
        <f t="shared" si="1697"/>
        <v/>
      </c>
      <c r="CM457" s="1351" t="str">
        <f t="shared" si="1697"/>
        <v/>
      </c>
      <c r="CN457" s="1350" t="str">
        <f t="shared" si="1697"/>
        <v/>
      </c>
      <c r="CO457" s="1350" t="str">
        <f t="shared" si="1697"/>
        <v/>
      </c>
      <c r="CP457" s="1350" t="str">
        <f t="shared" si="1697"/>
        <v/>
      </c>
      <c r="CQ457" s="1350" t="str">
        <f t="shared" si="1697"/>
        <v/>
      </c>
      <c r="CR457" s="1350" t="str">
        <f t="shared" si="1697"/>
        <v/>
      </c>
      <c r="CS457" s="1349" t="str">
        <f t="shared" si="1697"/>
        <v/>
      </c>
      <c r="CT457" s="1352" t="str">
        <f t="shared" si="1697"/>
        <v/>
      </c>
      <c r="CU457" s="553" t="str">
        <f t="shared" si="1663"/>
        <v/>
      </c>
      <c r="CV457" s="554" t="str">
        <f t="shared" si="1664"/>
        <v/>
      </c>
      <c r="CW457" s="555" t="str">
        <f t="shared" si="1665"/>
        <v/>
      </c>
      <c r="CX457" s="555" t="str">
        <f t="shared" si="1666"/>
        <v/>
      </c>
      <c r="CY457" s="555" t="str">
        <f t="shared" si="1667"/>
        <v/>
      </c>
      <c r="CZ457" s="555" t="str">
        <f t="shared" si="1668"/>
        <v/>
      </c>
      <c r="DA457" s="555" t="str">
        <f t="shared" si="1669"/>
        <v/>
      </c>
      <c r="DB457" s="556" t="str">
        <f t="shared" si="1670"/>
        <v/>
      </c>
      <c r="DC457" s="556" t="str">
        <f t="shared" si="1671"/>
        <v/>
      </c>
      <c r="DD457" s="556" t="str">
        <f t="shared" si="1672"/>
        <v/>
      </c>
      <c r="DE457" s="555" t="str">
        <f t="shared" si="1673"/>
        <v/>
      </c>
      <c r="DF457" s="555" t="str">
        <f t="shared" si="1674"/>
        <v/>
      </c>
      <c r="DG457" s="555" t="str">
        <f t="shared" si="1675"/>
        <v/>
      </c>
      <c r="DH457" s="555" t="str">
        <f t="shared" si="1676"/>
        <v/>
      </c>
      <c r="DI457" s="555" t="str">
        <f t="shared" si="1677"/>
        <v/>
      </c>
      <c r="DJ457" s="554" t="str">
        <f t="shared" si="1678"/>
        <v/>
      </c>
      <c r="DK457" s="553" t="str">
        <f t="shared" si="1679"/>
        <v/>
      </c>
      <c r="DL457" s="658">
        <f t="shared" si="1680"/>
        <v>0</v>
      </c>
      <c r="DM457" s="106">
        <f t="shared" si="1681"/>
        <v>0</v>
      </c>
      <c r="DN457" s="106">
        <f t="shared" si="1682"/>
        <v>0</v>
      </c>
      <c r="DO457" s="106">
        <f t="shared" si="1683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705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31"/>
        <v/>
      </c>
      <c r="CA458" s="594" t="str">
        <f t="shared" si="1632"/>
        <v/>
      </c>
      <c r="CB458" s="594" t="str">
        <f t="shared" si="1633"/>
        <v/>
      </c>
      <c r="CC458" s="691" t="str">
        <f t="shared" si="1634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>
        <v>5</v>
      </c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25</v>
      </c>
      <c r="BE459" s="323">
        <v>25</v>
      </c>
      <c r="BF459" s="323">
        <v>25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25</v>
      </c>
      <c r="BZ459" s="602" t="str">
        <f t="shared" si="1631"/>
        <v/>
      </c>
      <c r="CA459" s="602" t="str">
        <f t="shared" si="1632"/>
        <v/>
      </c>
      <c r="CB459" s="602" t="str">
        <f t="shared" si="1633"/>
        <v/>
      </c>
      <c r="CC459" s="692">
        <f t="shared" si="1634"/>
        <v>25</v>
      </c>
      <c r="CD459" s="1348" t="str">
        <f t="shared" ref="CD459:CS459" si="170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702"/>
        <v/>
      </c>
      <c r="CF459" s="1350" t="str">
        <f t="shared" si="1702"/>
        <v/>
      </c>
      <c r="CG459" s="1350" t="str">
        <f t="shared" si="1702"/>
        <v/>
      </c>
      <c r="CH459" s="1350" t="str">
        <f t="shared" si="1702"/>
        <v/>
      </c>
      <c r="CI459" s="1350" t="str">
        <f t="shared" si="1702"/>
        <v/>
      </c>
      <c r="CJ459" s="1350" t="str">
        <f t="shared" si="1702"/>
        <v/>
      </c>
      <c r="CK459" s="1351" t="str">
        <f t="shared" si="1702"/>
        <v/>
      </c>
      <c r="CL459" s="1351">
        <f t="shared" si="1702"/>
        <v>5</v>
      </c>
      <c r="CM459" s="1351" t="str">
        <f t="shared" si="1702"/>
        <v/>
      </c>
      <c r="CN459" s="1350" t="str">
        <f t="shared" si="1702"/>
        <v/>
      </c>
      <c r="CO459" s="1350" t="str">
        <f t="shared" si="1702"/>
        <v/>
      </c>
      <c r="CP459" s="1350" t="str">
        <f t="shared" si="1702"/>
        <v/>
      </c>
      <c r="CQ459" s="1350" t="str">
        <f t="shared" si="1702"/>
        <v/>
      </c>
      <c r="CR459" s="1350" t="str">
        <f t="shared" si="1702"/>
        <v/>
      </c>
      <c r="CS459" s="1349" t="str">
        <f t="shared" si="1702"/>
        <v/>
      </c>
      <c r="CT459" s="1352" t="str">
        <f t="shared" ref="CE459:CT464" si="170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7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7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7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56">
        <f t="shared" ref="DD459:DD466" si="17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20</v>
      </c>
      <c r="DE459" s="555" t="str">
        <f t="shared" ref="DE459:DE466" si="17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1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1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2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21">COUNT(B459:R459)</f>
        <v>1</v>
      </c>
      <c r="DM459" s="106">
        <f t="shared" ref="DM459:DM466" si="1722">COUNT(T459:AJ459)</f>
        <v>2</v>
      </c>
      <c r="DN459" s="106">
        <f t="shared" ref="DN459:DN466" si="1723">COUNT(AL459:BB459)</f>
        <v>0</v>
      </c>
      <c r="DO459" s="106">
        <f t="shared" ref="DO459:DO466" si="1724">COUNT(BD459:BT459)</f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>
        <v>1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>
        <v>1</v>
      </c>
      <c r="BE460" s="323">
        <v>1</v>
      </c>
      <c r="BF460" s="323">
        <v>1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>
        <v>1</v>
      </c>
      <c r="BZ460" s="602" t="str">
        <f t="shared" si="1631"/>
        <v/>
      </c>
      <c r="CA460" s="602" t="str">
        <f t="shared" si="1632"/>
        <v/>
      </c>
      <c r="CB460" s="602" t="str">
        <f t="shared" si="1633"/>
        <v/>
      </c>
      <c r="CC460" s="692">
        <f t="shared" si="1634"/>
        <v>1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703"/>
        <v/>
      </c>
      <c r="CF460" s="1350" t="str">
        <f t="shared" si="1703"/>
        <v/>
      </c>
      <c r="CG460" s="1350" t="str">
        <f t="shared" si="1703"/>
        <v/>
      </c>
      <c r="CH460" s="1350" t="str">
        <f t="shared" si="1703"/>
        <v/>
      </c>
      <c r="CI460" s="1350" t="str">
        <f t="shared" si="1703"/>
        <v/>
      </c>
      <c r="CJ460" s="1350" t="str">
        <f t="shared" si="1703"/>
        <v/>
      </c>
      <c r="CK460" s="1351" t="str">
        <f t="shared" si="1703"/>
        <v/>
      </c>
      <c r="CL460" s="1351">
        <f t="shared" si="1703"/>
        <v>1</v>
      </c>
      <c r="CM460" s="1351" t="str">
        <f t="shared" si="1703"/>
        <v/>
      </c>
      <c r="CN460" s="1350" t="str">
        <f t="shared" si="1703"/>
        <v/>
      </c>
      <c r="CO460" s="1350" t="str">
        <f t="shared" si="1703"/>
        <v/>
      </c>
      <c r="CP460" s="1350" t="str">
        <f t="shared" si="1703"/>
        <v/>
      </c>
      <c r="CQ460" s="1350" t="str">
        <f t="shared" si="1703"/>
        <v/>
      </c>
      <c r="CR460" s="1350" t="str">
        <f t="shared" si="1703"/>
        <v/>
      </c>
      <c r="CS460" s="1349" t="str">
        <f t="shared" si="1703"/>
        <v/>
      </c>
      <c r="CT460" s="1352" t="str">
        <f t="shared" si="1703"/>
        <v/>
      </c>
      <c r="CU460" s="553" t="str">
        <f t="shared" si="1704"/>
        <v/>
      </c>
      <c r="CV460" s="554" t="str">
        <f t="shared" si="1705"/>
        <v/>
      </c>
      <c r="CW460" s="555" t="str">
        <f t="shared" si="1706"/>
        <v/>
      </c>
      <c r="CX460" s="555" t="str">
        <f t="shared" si="1707"/>
        <v/>
      </c>
      <c r="CY460" s="555" t="str">
        <f t="shared" si="1708"/>
        <v/>
      </c>
      <c r="CZ460" s="555" t="str">
        <f t="shared" si="1709"/>
        <v/>
      </c>
      <c r="DA460" s="555" t="str">
        <f t="shared" si="1710"/>
        <v/>
      </c>
      <c r="DB460" s="556" t="str">
        <f t="shared" si="1711"/>
        <v/>
      </c>
      <c r="DC460" s="556">
        <f t="shared" si="1712"/>
        <v>1</v>
      </c>
      <c r="DD460" s="556">
        <f t="shared" si="1713"/>
        <v>1</v>
      </c>
      <c r="DE460" s="555" t="str">
        <f t="shared" si="1714"/>
        <v/>
      </c>
      <c r="DF460" s="555" t="str">
        <f t="shared" si="1715"/>
        <v/>
      </c>
      <c r="DG460" s="555" t="str">
        <f t="shared" si="1716"/>
        <v/>
      </c>
      <c r="DH460" s="555" t="str">
        <f t="shared" si="1717"/>
        <v/>
      </c>
      <c r="DI460" s="555" t="str">
        <f t="shared" si="1718"/>
        <v/>
      </c>
      <c r="DJ460" s="554" t="str">
        <f t="shared" si="1719"/>
        <v/>
      </c>
      <c r="DK460" s="553" t="str">
        <f t="shared" si="1720"/>
        <v/>
      </c>
      <c r="DL460" s="658">
        <f t="shared" si="1721"/>
        <v>1</v>
      </c>
      <c r="DM460" s="106">
        <f t="shared" si="1722"/>
        <v>2</v>
      </c>
      <c r="DN460" s="106">
        <f t="shared" si="1723"/>
        <v>0</v>
      </c>
      <c r="DO460" s="106">
        <f t="shared" si="1724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>
        <v>6</v>
      </c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>
        <v>6</v>
      </c>
      <c r="BE461" s="323">
        <v>6</v>
      </c>
      <c r="BF461" s="323">
        <v>6</v>
      </c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4</v>
      </c>
      <c r="BZ461" s="602" t="str">
        <f t="shared" si="1631"/>
        <v/>
      </c>
      <c r="CA461" s="602" t="str">
        <f t="shared" si="1632"/>
        <v/>
      </c>
      <c r="CB461" s="602" t="str">
        <f t="shared" si="1633"/>
        <v/>
      </c>
      <c r="CC461" s="692">
        <f t="shared" si="1634"/>
        <v>6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703"/>
        <v/>
      </c>
      <c r="CF461" s="1350" t="str">
        <f t="shared" si="1703"/>
        <v/>
      </c>
      <c r="CG461" s="1350" t="str">
        <f t="shared" si="1703"/>
        <v/>
      </c>
      <c r="CH461" s="1350" t="str">
        <f t="shared" si="1703"/>
        <v/>
      </c>
      <c r="CI461" s="1350" t="str">
        <f t="shared" si="1703"/>
        <v/>
      </c>
      <c r="CJ461" s="1350" t="str">
        <f t="shared" si="1703"/>
        <v/>
      </c>
      <c r="CK461" s="1351" t="str">
        <f t="shared" si="1703"/>
        <v/>
      </c>
      <c r="CL461" s="1351">
        <f t="shared" si="1703"/>
        <v>6</v>
      </c>
      <c r="CM461" s="1351" t="str">
        <f t="shared" si="1703"/>
        <v/>
      </c>
      <c r="CN461" s="1350" t="str">
        <f t="shared" si="1703"/>
        <v/>
      </c>
      <c r="CO461" s="1350" t="str">
        <f t="shared" si="1703"/>
        <v/>
      </c>
      <c r="CP461" s="1350" t="str">
        <f t="shared" si="1703"/>
        <v/>
      </c>
      <c r="CQ461" s="1350" t="str">
        <f t="shared" si="1703"/>
        <v/>
      </c>
      <c r="CR461" s="1350" t="str">
        <f t="shared" si="1703"/>
        <v/>
      </c>
      <c r="CS461" s="1349" t="str">
        <f t="shared" si="1703"/>
        <v/>
      </c>
      <c r="CT461" s="1352" t="str">
        <f t="shared" si="1703"/>
        <v/>
      </c>
      <c r="CU461" s="553" t="str">
        <f t="shared" si="1704"/>
        <v/>
      </c>
      <c r="CV461" s="554" t="str">
        <f t="shared" si="1705"/>
        <v/>
      </c>
      <c r="CW461" s="555" t="str">
        <f t="shared" si="1706"/>
        <v/>
      </c>
      <c r="CX461" s="555" t="str">
        <f t="shared" si="1707"/>
        <v/>
      </c>
      <c r="CY461" s="555" t="str">
        <f t="shared" si="1708"/>
        <v/>
      </c>
      <c r="CZ461" s="555" t="str">
        <f t="shared" si="1709"/>
        <v/>
      </c>
      <c r="DA461" s="555" t="str">
        <f t="shared" si="1710"/>
        <v/>
      </c>
      <c r="DB461" s="556" t="str">
        <f t="shared" si="1711"/>
        <v/>
      </c>
      <c r="DC461" s="556">
        <f t="shared" si="1712"/>
        <v>8</v>
      </c>
      <c r="DD461" s="556">
        <f t="shared" si="1713"/>
        <v>12</v>
      </c>
      <c r="DE461" s="555" t="str">
        <f t="shared" si="1714"/>
        <v/>
      </c>
      <c r="DF461" s="555" t="str">
        <f t="shared" si="1715"/>
        <v/>
      </c>
      <c r="DG461" s="555" t="str">
        <f t="shared" si="1716"/>
        <v/>
      </c>
      <c r="DH461" s="555" t="str">
        <f t="shared" si="1717"/>
        <v/>
      </c>
      <c r="DI461" s="555" t="str">
        <f t="shared" si="1718"/>
        <v/>
      </c>
      <c r="DJ461" s="554" t="str">
        <f t="shared" si="1719"/>
        <v/>
      </c>
      <c r="DK461" s="553" t="str">
        <f t="shared" si="1720"/>
        <v/>
      </c>
      <c r="DL461" s="658">
        <f t="shared" si="1721"/>
        <v>1</v>
      </c>
      <c r="DM461" s="106">
        <f t="shared" si="1722"/>
        <v>2</v>
      </c>
      <c r="DN461" s="106">
        <f t="shared" si="1723"/>
        <v>0</v>
      </c>
      <c r="DO461" s="106">
        <f t="shared" si="1724"/>
        <v>3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25">IF(B460="","",B459*B460*B461)</f>
        <v/>
      </c>
      <c r="C462" s="634" t="str">
        <f t="shared" si="1725"/>
        <v/>
      </c>
      <c r="D462" s="634">
        <f t="shared" si="1725"/>
        <v>30</v>
      </c>
      <c r="E462" s="634" t="str">
        <f t="shared" si="1725"/>
        <v/>
      </c>
      <c r="F462" s="634" t="str">
        <f t="shared" si="1725"/>
        <v/>
      </c>
      <c r="G462" s="634" t="str">
        <f t="shared" si="1725"/>
        <v/>
      </c>
      <c r="H462" s="634" t="str">
        <f t="shared" si="1725"/>
        <v/>
      </c>
      <c r="I462" s="634" t="str">
        <f t="shared" si="1725"/>
        <v/>
      </c>
      <c r="J462" s="634" t="str">
        <f t="shared" si="1725"/>
        <v/>
      </c>
      <c r="K462" s="765" t="str">
        <f t="shared" si="1725"/>
        <v/>
      </c>
      <c r="L462" s="634" t="str">
        <f t="shared" si="1725"/>
        <v/>
      </c>
      <c r="M462" s="765" t="str">
        <f t="shared" si="1725"/>
        <v/>
      </c>
      <c r="N462" s="634" t="str">
        <f t="shared" si="1725"/>
        <v/>
      </c>
      <c r="O462" s="765" t="str">
        <f t="shared" si="1725"/>
        <v/>
      </c>
      <c r="P462" s="634" t="str">
        <f t="shared" si="1725"/>
        <v/>
      </c>
      <c r="Q462" s="765" t="str">
        <f t="shared" si="1725"/>
        <v/>
      </c>
      <c r="R462" s="634" t="str">
        <f t="shared" si="1725"/>
        <v/>
      </c>
      <c r="S462" s="667"/>
      <c r="T462" s="634">
        <f t="shared" ref="T462:AJ462" si="1726">IF(T460="","",T459*T460*T461)</f>
        <v>80</v>
      </c>
      <c r="U462" s="634" t="str">
        <f t="shared" si="1726"/>
        <v/>
      </c>
      <c r="V462" s="634" t="str">
        <f t="shared" si="1726"/>
        <v/>
      </c>
      <c r="W462" s="634" t="str">
        <f t="shared" si="1726"/>
        <v/>
      </c>
      <c r="X462" s="634" t="str">
        <f t="shared" si="1726"/>
        <v/>
      </c>
      <c r="Y462" s="634" t="str">
        <f t="shared" si="1726"/>
        <v/>
      </c>
      <c r="Z462" s="634">
        <f t="shared" si="1726"/>
        <v>240</v>
      </c>
      <c r="AA462" s="634" t="str">
        <f t="shared" si="1726"/>
        <v/>
      </c>
      <c r="AB462" s="634" t="str">
        <f t="shared" si="1726"/>
        <v/>
      </c>
      <c r="AC462" s="634" t="str">
        <f t="shared" si="1726"/>
        <v/>
      </c>
      <c r="AD462" s="634" t="str">
        <f t="shared" si="1726"/>
        <v/>
      </c>
      <c r="AE462" s="634" t="str">
        <f t="shared" si="1726"/>
        <v/>
      </c>
      <c r="AF462" s="634" t="str">
        <f t="shared" si="1726"/>
        <v/>
      </c>
      <c r="AG462" s="634" t="str">
        <f t="shared" si="1726"/>
        <v/>
      </c>
      <c r="AH462" s="634" t="str">
        <f t="shared" si="1726"/>
        <v/>
      </c>
      <c r="AI462" s="634" t="str">
        <f t="shared" si="1726"/>
        <v/>
      </c>
      <c r="AJ462" s="634" t="str">
        <f t="shared" si="1726"/>
        <v/>
      </c>
      <c r="AK462" s="667"/>
      <c r="AL462" s="634" t="str">
        <f t="shared" ref="AL462:BB462" si="1727">IF(AL460="","",AL459*AL460*AL461)</f>
        <v/>
      </c>
      <c r="AM462" s="634" t="str">
        <f t="shared" si="1727"/>
        <v/>
      </c>
      <c r="AN462" s="634" t="str">
        <f t="shared" si="1727"/>
        <v/>
      </c>
      <c r="AO462" s="634" t="str">
        <f t="shared" si="1727"/>
        <v/>
      </c>
      <c r="AP462" s="634" t="str">
        <f t="shared" si="1727"/>
        <v/>
      </c>
      <c r="AQ462" s="634" t="str">
        <f t="shared" si="1727"/>
        <v/>
      </c>
      <c r="AR462" s="634" t="str">
        <f t="shared" si="1727"/>
        <v/>
      </c>
      <c r="AS462" s="634" t="str">
        <f t="shared" si="1727"/>
        <v/>
      </c>
      <c r="AT462" s="634" t="str">
        <f t="shared" si="1727"/>
        <v/>
      </c>
      <c r="AU462" s="634" t="str">
        <f t="shared" si="1727"/>
        <v/>
      </c>
      <c r="AV462" s="634" t="str">
        <f t="shared" si="1727"/>
        <v/>
      </c>
      <c r="AW462" s="634" t="str">
        <f t="shared" si="1727"/>
        <v/>
      </c>
      <c r="AX462" s="634" t="str">
        <f t="shared" si="1727"/>
        <v/>
      </c>
      <c r="AY462" s="634" t="str">
        <f t="shared" si="1727"/>
        <v/>
      </c>
      <c r="AZ462" s="634" t="str">
        <f t="shared" si="1727"/>
        <v/>
      </c>
      <c r="BA462" s="634" t="str">
        <f t="shared" si="1727"/>
        <v/>
      </c>
      <c r="BB462" s="634" t="str">
        <f t="shared" si="1727"/>
        <v/>
      </c>
      <c r="BC462" s="667"/>
      <c r="BD462" s="634">
        <f t="shared" ref="BD462:BN462" si="1728">IF(BD460="","",BD459*BD460*BD461)</f>
        <v>150</v>
      </c>
      <c r="BE462" s="634">
        <f t="shared" si="1728"/>
        <v>150</v>
      </c>
      <c r="BF462" s="634">
        <f t="shared" si="1728"/>
        <v>150</v>
      </c>
      <c r="BG462" s="634" t="str">
        <f t="shared" si="1728"/>
        <v/>
      </c>
      <c r="BH462" s="634" t="str">
        <f t="shared" si="1728"/>
        <v/>
      </c>
      <c r="BI462" s="634" t="str">
        <f t="shared" si="1728"/>
        <v/>
      </c>
      <c r="BJ462" s="634" t="str">
        <f t="shared" si="1728"/>
        <v/>
      </c>
      <c r="BK462" s="634" t="str">
        <f t="shared" si="1728"/>
        <v/>
      </c>
      <c r="BL462" s="634" t="str">
        <f t="shared" si="1728"/>
        <v/>
      </c>
      <c r="BM462" s="634" t="str">
        <f t="shared" si="1728"/>
        <v/>
      </c>
      <c r="BN462" s="634" t="str">
        <f t="shared" si="1728"/>
        <v/>
      </c>
      <c r="BO462" s="634" t="str">
        <f t="shared" ref="BO462:BT462" si="1729">IF(BO460="","",BO459*BO460*BO461)</f>
        <v/>
      </c>
      <c r="BP462" s="634" t="str">
        <f t="shared" si="1729"/>
        <v/>
      </c>
      <c r="BQ462" s="634" t="str">
        <f t="shared" si="1729"/>
        <v/>
      </c>
      <c r="BR462" s="634" t="str">
        <f t="shared" si="1729"/>
        <v/>
      </c>
      <c r="BS462" s="634" t="str">
        <f t="shared" si="1729"/>
        <v/>
      </c>
      <c r="BT462" s="634" t="str">
        <f t="shared" si="1729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>
        <f>IF(BY460="","",BY459*BY460*BY461)</f>
        <v>100</v>
      </c>
      <c r="BZ462" s="602" t="str">
        <f t="shared" si="1631"/>
        <v/>
      </c>
      <c r="CA462" s="602" t="str">
        <f t="shared" si="1632"/>
        <v/>
      </c>
      <c r="CB462" s="602" t="str">
        <f t="shared" si="1633"/>
        <v/>
      </c>
      <c r="CC462" s="692">
        <f t="shared" si="1634"/>
        <v>150</v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703"/>
        <v/>
      </c>
      <c r="CF462" s="1350" t="str">
        <f t="shared" si="1703"/>
        <v/>
      </c>
      <c r="CG462" s="1350" t="str">
        <f t="shared" si="1703"/>
        <v/>
      </c>
      <c r="CH462" s="1350" t="str">
        <f t="shared" si="1703"/>
        <v/>
      </c>
      <c r="CI462" s="1350" t="str">
        <f t="shared" si="1703"/>
        <v/>
      </c>
      <c r="CJ462" s="1350" t="str">
        <f t="shared" si="1703"/>
        <v/>
      </c>
      <c r="CK462" s="1351" t="str">
        <f t="shared" si="1703"/>
        <v/>
      </c>
      <c r="CL462" s="1351">
        <f t="shared" si="1703"/>
        <v>30</v>
      </c>
      <c r="CM462" s="1351" t="str">
        <f t="shared" si="1703"/>
        <v/>
      </c>
      <c r="CN462" s="1350" t="str">
        <f t="shared" si="1703"/>
        <v/>
      </c>
      <c r="CO462" s="1350" t="str">
        <f t="shared" si="1703"/>
        <v/>
      </c>
      <c r="CP462" s="1350" t="str">
        <f t="shared" si="1703"/>
        <v/>
      </c>
      <c r="CQ462" s="1350" t="str">
        <f t="shared" si="1703"/>
        <v/>
      </c>
      <c r="CR462" s="1350" t="str">
        <f t="shared" si="1703"/>
        <v/>
      </c>
      <c r="CS462" s="1349" t="str">
        <f t="shared" si="1703"/>
        <v/>
      </c>
      <c r="CT462" s="1352" t="str">
        <f t="shared" si="1703"/>
        <v/>
      </c>
      <c r="CU462" s="553" t="str">
        <f t="shared" si="1704"/>
        <v/>
      </c>
      <c r="CV462" s="554" t="str">
        <f t="shared" si="1705"/>
        <v/>
      </c>
      <c r="CW462" s="555" t="str">
        <f t="shared" si="1706"/>
        <v/>
      </c>
      <c r="CX462" s="555" t="str">
        <f t="shared" si="1707"/>
        <v/>
      </c>
      <c r="CY462" s="555" t="str">
        <f t="shared" si="1708"/>
        <v/>
      </c>
      <c r="CZ462" s="555" t="str">
        <f t="shared" si="1709"/>
        <v/>
      </c>
      <c r="DA462" s="555" t="str">
        <f t="shared" si="1710"/>
        <v/>
      </c>
      <c r="DB462" s="556" t="str">
        <f t="shared" si="1711"/>
        <v/>
      </c>
      <c r="DC462" s="556">
        <f t="shared" si="1712"/>
        <v>80</v>
      </c>
      <c r="DD462" s="556">
        <f t="shared" si="1713"/>
        <v>240</v>
      </c>
      <c r="DE462" s="555" t="str">
        <f t="shared" si="1714"/>
        <v/>
      </c>
      <c r="DF462" s="555" t="str">
        <f t="shared" si="1715"/>
        <v/>
      </c>
      <c r="DG462" s="555" t="str">
        <f t="shared" si="1716"/>
        <v/>
      </c>
      <c r="DH462" s="555" t="str">
        <f t="shared" si="1717"/>
        <v/>
      </c>
      <c r="DI462" s="555" t="str">
        <f t="shared" si="1718"/>
        <v/>
      </c>
      <c r="DJ462" s="554" t="str">
        <f t="shared" si="1719"/>
        <v/>
      </c>
      <c r="DK462" s="553" t="str">
        <f t="shared" si="1720"/>
        <v/>
      </c>
      <c r="DL462" s="658">
        <f t="shared" si="1721"/>
        <v>1</v>
      </c>
      <c r="DM462" s="106">
        <f t="shared" si="1722"/>
        <v>2</v>
      </c>
      <c r="DN462" s="106">
        <f t="shared" si="1723"/>
        <v>0</v>
      </c>
      <c r="DO462" s="106">
        <f t="shared" si="1724"/>
        <v>3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30">3630*$K$1</f>
        <v>3630</v>
      </c>
      <c r="C463" s="766">
        <f t="shared" si="1730"/>
        <v>3630</v>
      </c>
      <c r="D463" s="766">
        <f t="shared" si="1730"/>
        <v>3630</v>
      </c>
      <c r="E463" s="766">
        <f t="shared" si="1730"/>
        <v>3630</v>
      </c>
      <c r="F463" s="766">
        <f t="shared" si="1730"/>
        <v>3630</v>
      </c>
      <c r="G463" s="766">
        <f t="shared" si="1730"/>
        <v>3630</v>
      </c>
      <c r="H463" s="766">
        <f t="shared" si="1730"/>
        <v>3630</v>
      </c>
      <c r="I463" s="766">
        <f t="shared" si="1730"/>
        <v>3630</v>
      </c>
      <c r="J463" s="766">
        <f t="shared" si="1730"/>
        <v>3630</v>
      </c>
      <c r="K463" s="766">
        <f t="shared" si="1730"/>
        <v>3630</v>
      </c>
      <c r="L463" s="766">
        <f t="shared" si="1730"/>
        <v>3630</v>
      </c>
      <c r="M463" s="766">
        <f t="shared" si="1730"/>
        <v>3630</v>
      </c>
      <c r="N463" s="766">
        <f t="shared" si="1730"/>
        <v>3630</v>
      </c>
      <c r="O463" s="766">
        <f t="shared" si="1730"/>
        <v>3630</v>
      </c>
      <c r="P463" s="766">
        <f t="shared" si="1730"/>
        <v>3630</v>
      </c>
      <c r="Q463" s="766">
        <f t="shared" si="1730"/>
        <v>3630</v>
      </c>
      <c r="R463" s="766">
        <f t="shared" si="1730"/>
        <v>3630</v>
      </c>
      <c r="S463" s="760"/>
      <c r="T463" s="766">
        <f t="shared" ref="T463:AJ463" si="1731">3630*$K$1</f>
        <v>3630</v>
      </c>
      <c r="U463" s="766">
        <f t="shared" si="1731"/>
        <v>3630</v>
      </c>
      <c r="V463" s="766">
        <f t="shared" si="1731"/>
        <v>3630</v>
      </c>
      <c r="W463" s="766">
        <f t="shared" si="1731"/>
        <v>3630</v>
      </c>
      <c r="X463" s="766">
        <f t="shared" si="1731"/>
        <v>3630</v>
      </c>
      <c r="Y463" s="766">
        <f t="shared" si="1731"/>
        <v>3630</v>
      </c>
      <c r="Z463" s="766">
        <f t="shared" si="1731"/>
        <v>3630</v>
      </c>
      <c r="AA463" s="766">
        <f t="shared" si="1731"/>
        <v>3630</v>
      </c>
      <c r="AB463" s="766">
        <f t="shared" si="1731"/>
        <v>3630</v>
      </c>
      <c r="AC463" s="766">
        <f t="shared" si="1731"/>
        <v>3630</v>
      </c>
      <c r="AD463" s="766">
        <f t="shared" si="1731"/>
        <v>3630</v>
      </c>
      <c r="AE463" s="766">
        <f t="shared" si="1731"/>
        <v>3630</v>
      </c>
      <c r="AF463" s="766">
        <f t="shared" si="1731"/>
        <v>3630</v>
      </c>
      <c r="AG463" s="766">
        <f t="shared" si="1731"/>
        <v>3630</v>
      </c>
      <c r="AH463" s="766">
        <f t="shared" si="1731"/>
        <v>3630</v>
      </c>
      <c r="AI463" s="766">
        <f t="shared" si="1731"/>
        <v>3630</v>
      </c>
      <c r="AJ463" s="766">
        <f t="shared" si="1731"/>
        <v>3630</v>
      </c>
      <c r="AK463" s="760"/>
      <c r="AL463" s="766">
        <f t="shared" ref="AL463:BB463" si="1732">3630*$K$1</f>
        <v>3630</v>
      </c>
      <c r="AM463" s="766">
        <f t="shared" si="1732"/>
        <v>3630</v>
      </c>
      <c r="AN463" s="766">
        <f t="shared" si="1732"/>
        <v>3630</v>
      </c>
      <c r="AO463" s="766">
        <f t="shared" si="1732"/>
        <v>3630</v>
      </c>
      <c r="AP463" s="766">
        <f t="shared" si="1732"/>
        <v>3630</v>
      </c>
      <c r="AQ463" s="766">
        <f t="shared" si="1732"/>
        <v>3630</v>
      </c>
      <c r="AR463" s="766">
        <f t="shared" si="1732"/>
        <v>3630</v>
      </c>
      <c r="AS463" s="766">
        <f t="shared" si="1732"/>
        <v>3630</v>
      </c>
      <c r="AT463" s="766">
        <f t="shared" si="1732"/>
        <v>3630</v>
      </c>
      <c r="AU463" s="766">
        <f t="shared" si="1732"/>
        <v>3630</v>
      </c>
      <c r="AV463" s="766">
        <f t="shared" si="1732"/>
        <v>3630</v>
      </c>
      <c r="AW463" s="766">
        <f t="shared" si="1732"/>
        <v>3630</v>
      </c>
      <c r="AX463" s="766">
        <f t="shared" si="1732"/>
        <v>3630</v>
      </c>
      <c r="AY463" s="766">
        <f t="shared" si="1732"/>
        <v>3630</v>
      </c>
      <c r="AZ463" s="766">
        <f t="shared" si="1732"/>
        <v>3630</v>
      </c>
      <c r="BA463" s="766">
        <f t="shared" si="1732"/>
        <v>3630</v>
      </c>
      <c r="BB463" s="766">
        <f t="shared" si="1732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33">3630*$K$1</f>
        <v>3630</v>
      </c>
      <c r="BG463" s="766">
        <f t="shared" si="1733"/>
        <v>3630</v>
      </c>
      <c r="BH463" s="766">
        <f t="shared" si="1733"/>
        <v>3630</v>
      </c>
      <c r="BI463" s="766">
        <f t="shared" si="1733"/>
        <v>3630</v>
      </c>
      <c r="BJ463" s="766">
        <f t="shared" si="1733"/>
        <v>3630</v>
      </c>
      <c r="BK463" s="766">
        <f t="shared" si="1733"/>
        <v>3630</v>
      </c>
      <c r="BL463" s="766">
        <f t="shared" si="1733"/>
        <v>3630</v>
      </c>
      <c r="BM463" s="766">
        <f t="shared" si="1733"/>
        <v>3630</v>
      </c>
      <c r="BN463" s="766">
        <f t="shared" si="1733"/>
        <v>3630</v>
      </c>
      <c r="BO463" s="766">
        <f t="shared" si="1733"/>
        <v>3630</v>
      </c>
      <c r="BP463" s="766">
        <f t="shared" si="1733"/>
        <v>3630</v>
      </c>
      <c r="BQ463" s="766">
        <f t="shared" si="1733"/>
        <v>3630</v>
      </c>
      <c r="BR463" s="766">
        <f t="shared" si="1733"/>
        <v>3630</v>
      </c>
      <c r="BS463" s="766">
        <f t="shared" si="1733"/>
        <v>3630</v>
      </c>
      <c r="BT463" s="766">
        <f t="shared" si="1733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31"/>
        <v>3630</v>
      </c>
      <c r="CA463" s="602">
        <f t="shared" si="1632"/>
        <v>3630</v>
      </c>
      <c r="CB463" s="602">
        <f t="shared" si="1633"/>
        <v>3630</v>
      </c>
      <c r="CC463" s="692">
        <f t="shared" si="1634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703"/>
        <v>3630</v>
      </c>
      <c r="CF463" s="1350">
        <f t="shared" si="1703"/>
        <v>3630</v>
      </c>
      <c r="CG463" s="1350">
        <f t="shared" si="1703"/>
        <v>3630</v>
      </c>
      <c r="CH463" s="1350">
        <f t="shared" si="1703"/>
        <v>3630</v>
      </c>
      <c r="CI463" s="1350">
        <f t="shared" si="1703"/>
        <v>3630</v>
      </c>
      <c r="CJ463" s="1350">
        <f t="shared" si="1703"/>
        <v>3630</v>
      </c>
      <c r="CK463" s="1351">
        <f t="shared" si="1703"/>
        <v>3630</v>
      </c>
      <c r="CL463" s="1351">
        <f t="shared" si="1703"/>
        <v>3630</v>
      </c>
      <c r="CM463" s="1351">
        <f t="shared" si="1703"/>
        <v>3630</v>
      </c>
      <c r="CN463" s="1350">
        <f t="shared" si="1703"/>
        <v>3630</v>
      </c>
      <c r="CO463" s="1350">
        <f t="shared" si="1703"/>
        <v>3630</v>
      </c>
      <c r="CP463" s="1350">
        <f t="shared" si="1703"/>
        <v>3630</v>
      </c>
      <c r="CQ463" s="1350">
        <f t="shared" si="1703"/>
        <v>3630</v>
      </c>
      <c r="CR463" s="1350">
        <f t="shared" si="1703"/>
        <v>3630</v>
      </c>
      <c r="CS463" s="1349">
        <f t="shared" si="1703"/>
        <v>3630</v>
      </c>
      <c r="CT463" s="1352">
        <f t="shared" si="1703"/>
        <v>3630</v>
      </c>
      <c r="CU463" s="553">
        <f t="shared" si="1704"/>
        <v>3630</v>
      </c>
      <c r="CV463" s="554">
        <f t="shared" si="1705"/>
        <v>3630</v>
      </c>
      <c r="CW463" s="555">
        <f t="shared" si="1706"/>
        <v>3630</v>
      </c>
      <c r="CX463" s="555">
        <f t="shared" si="1707"/>
        <v>3630</v>
      </c>
      <c r="CY463" s="555">
        <f t="shared" si="1708"/>
        <v>3630</v>
      </c>
      <c r="CZ463" s="555">
        <f t="shared" si="1709"/>
        <v>3630</v>
      </c>
      <c r="DA463" s="555">
        <f t="shared" si="1710"/>
        <v>3630</v>
      </c>
      <c r="DB463" s="556">
        <f t="shared" si="1711"/>
        <v>3630</v>
      </c>
      <c r="DC463" s="556">
        <f t="shared" si="1712"/>
        <v>3630</v>
      </c>
      <c r="DD463" s="556">
        <f t="shared" si="1713"/>
        <v>3630</v>
      </c>
      <c r="DE463" s="555">
        <f t="shared" si="1714"/>
        <v>3630</v>
      </c>
      <c r="DF463" s="555">
        <f t="shared" si="1715"/>
        <v>3630</v>
      </c>
      <c r="DG463" s="555">
        <f t="shared" si="1716"/>
        <v>3630</v>
      </c>
      <c r="DH463" s="555">
        <f t="shared" si="1717"/>
        <v>3630</v>
      </c>
      <c r="DI463" s="555">
        <f t="shared" si="1718"/>
        <v>3630</v>
      </c>
      <c r="DJ463" s="554">
        <f t="shared" si="1719"/>
        <v>3630</v>
      </c>
      <c r="DK463" s="553">
        <f t="shared" si="1720"/>
        <v>3630</v>
      </c>
      <c r="DL463" s="658">
        <f t="shared" si="1721"/>
        <v>17</v>
      </c>
      <c r="DM463" s="106">
        <f t="shared" si="1722"/>
        <v>17</v>
      </c>
      <c r="DN463" s="106">
        <f t="shared" si="1723"/>
        <v>17</v>
      </c>
      <c r="DO463" s="106">
        <f t="shared" si="1724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34">IF(B462="","",B462*B463/B$46/365/$G$1)</f>
        <v/>
      </c>
      <c r="C464" s="637" t="str">
        <f t="shared" si="1734"/>
        <v/>
      </c>
      <c r="D464" s="637">
        <f t="shared" si="1734"/>
        <v>2.8414872798434444E-2</v>
      </c>
      <c r="E464" s="637" t="str">
        <f t="shared" si="1734"/>
        <v/>
      </c>
      <c r="F464" s="637" t="str">
        <f t="shared" si="1734"/>
        <v/>
      </c>
      <c r="G464" s="637" t="str">
        <f t="shared" si="1734"/>
        <v/>
      </c>
      <c r="H464" s="637" t="str">
        <f t="shared" si="1734"/>
        <v/>
      </c>
      <c r="I464" s="637" t="str">
        <f t="shared" si="1734"/>
        <v/>
      </c>
      <c r="J464" s="637" t="str">
        <f t="shared" si="1734"/>
        <v/>
      </c>
      <c r="K464" s="637" t="str">
        <f t="shared" si="1734"/>
        <v/>
      </c>
      <c r="L464" s="637" t="str">
        <f t="shared" si="1734"/>
        <v/>
      </c>
      <c r="M464" s="637" t="str">
        <f t="shared" si="1734"/>
        <v/>
      </c>
      <c r="N464" s="637" t="str">
        <f t="shared" si="1734"/>
        <v/>
      </c>
      <c r="O464" s="637" t="str">
        <f t="shared" si="1734"/>
        <v/>
      </c>
      <c r="P464" s="637" t="str">
        <f t="shared" si="1734"/>
        <v/>
      </c>
      <c r="Q464" s="637" t="str">
        <f t="shared" si="1734"/>
        <v/>
      </c>
      <c r="R464" s="637" t="str">
        <f t="shared" si="1734"/>
        <v/>
      </c>
      <c r="S464" s="657"/>
      <c r="T464" s="637">
        <f t="shared" ref="T464:AJ464" si="1735">IF(T462="","",T462*T463/T$46/365/$G$1)</f>
        <v>7.5772994129158514E-2</v>
      </c>
      <c r="U464" s="637" t="str">
        <f t="shared" si="1735"/>
        <v/>
      </c>
      <c r="V464" s="637" t="str">
        <f t="shared" si="1735"/>
        <v/>
      </c>
      <c r="W464" s="637" t="str">
        <f t="shared" si="1735"/>
        <v/>
      </c>
      <c r="X464" s="637" t="str">
        <f t="shared" si="1735"/>
        <v/>
      </c>
      <c r="Y464" s="637" t="str">
        <f t="shared" si="1735"/>
        <v/>
      </c>
      <c r="Z464" s="637">
        <f t="shared" si="1735"/>
        <v>0.16237070170533965</v>
      </c>
      <c r="AA464" s="637" t="str">
        <f t="shared" si="1735"/>
        <v/>
      </c>
      <c r="AB464" s="637" t="str">
        <f t="shared" si="1735"/>
        <v/>
      </c>
      <c r="AC464" s="637" t="str">
        <f t="shared" si="1735"/>
        <v/>
      </c>
      <c r="AD464" s="637" t="str">
        <f t="shared" si="1735"/>
        <v/>
      </c>
      <c r="AE464" s="637" t="str">
        <f t="shared" si="1735"/>
        <v/>
      </c>
      <c r="AF464" s="637" t="str">
        <f t="shared" si="1735"/>
        <v/>
      </c>
      <c r="AG464" s="637" t="str">
        <f t="shared" si="1735"/>
        <v/>
      </c>
      <c r="AH464" s="637" t="str">
        <f t="shared" si="1735"/>
        <v/>
      </c>
      <c r="AI464" s="637" t="str">
        <f t="shared" si="1735"/>
        <v/>
      </c>
      <c r="AJ464" s="637" t="str">
        <f t="shared" si="1735"/>
        <v/>
      </c>
      <c r="AK464" s="657"/>
      <c r="AL464" s="637" t="str">
        <f t="shared" ref="AL464:BB464" si="1736">IF(AL462="","",AL462*AL463/AL$46/365/$G$1)</f>
        <v/>
      </c>
      <c r="AM464" s="637" t="str">
        <f t="shared" si="1736"/>
        <v/>
      </c>
      <c r="AN464" s="637" t="str">
        <f t="shared" si="1736"/>
        <v/>
      </c>
      <c r="AO464" s="637" t="str">
        <f t="shared" si="1736"/>
        <v/>
      </c>
      <c r="AP464" s="637" t="str">
        <f t="shared" si="1736"/>
        <v/>
      </c>
      <c r="AQ464" s="637" t="str">
        <f t="shared" si="1736"/>
        <v/>
      </c>
      <c r="AR464" s="637" t="str">
        <f t="shared" si="1736"/>
        <v/>
      </c>
      <c r="AS464" s="637" t="str">
        <f t="shared" si="1736"/>
        <v/>
      </c>
      <c r="AT464" s="637" t="str">
        <f t="shared" si="1736"/>
        <v/>
      </c>
      <c r="AU464" s="637" t="str">
        <f t="shared" si="1736"/>
        <v/>
      </c>
      <c r="AV464" s="637" t="str">
        <f t="shared" si="1736"/>
        <v/>
      </c>
      <c r="AW464" s="637" t="str">
        <f t="shared" si="1736"/>
        <v/>
      </c>
      <c r="AX464" s="637" t="str">
        <f t="shared" si="1736"/>
        <v/>
      </c>
      <c r="AY464" s="637" t="str">
        <f t="shared" si="1736"/>
        <v/>
      </c>
      <c r="AZ464" s="637" t="str">
        <f t="shared" si="1736"/>
        <v/>
      </c>
      <c r="BA464" s="637" t="str">
        <f t="shared" si="1736"/>
        <v/>
      </c>
      <c r="BB464" s="637" t="str">
        <f t="shared" si="1736"/>
        <v/>
      </c>
      <c r="BC464" s="657"/>
      <c r="BD464" s="637">
        <f>IF(BD462="","",BD462*BD463/BD$46/365/$G$1)</f>
        <v>8.8796477495107634E-2</v>
      </c>
      <c r="BE464" s="637">
        <f>IF(BE462="","",BE462*BE463/BE$46/365/$G$1)</f>
        <v>0.10148168856583731</v>
      </c>
      <c r="BF464" s="637">
        <f t="shared" ref="BF464:BT464" si="1737">IF(BF462="","",BF462*BF463/BF$46/365/$G$1)</f>
        <v>8.8796477495107634E-2</v>
      </c>
      <c r="BG464" s="637" t="str">
        <f t="shared" si="1737"/>
        <v/>
      </c>
      <c r="BH464" s="637" t="str">
        <f t="shared" si="1737"/>
        <v/>
      </c>
      <c r="BI464" s="637" t="str">
        <f t="shared" si="1737"/>
        <v/>
      </c>
      <c r="BJ464" s="637" t="str">
        <f t="shared" si="1737"/>
        <v/>
      </c>
      <c r="BK464" s="637" t="str">
        <f t="shared" si="1737"/>
        <v/>
      </c>
      <c r="BL464" s="637" t="str">
        <f t="shared" si="1737"/>
        <v/>
      </c>
      <c r="BM464" s="637" t="str">
        <f t="shared" si="1737"/>
        <v/>
      </c>
      <c r="BN464" s="637" t="str">
        <f t="shared" si="1737"/>
        <v/>
      </c>
      <c r="BO464" s="637" t="str">
        <f t="shared" si="1737"/>
        <v/>
      </c>
      <c r="BP464" s="637" t="str">
        <f t="shared" si="1737"/>
        <v/>
      </c>
      <c r="BQ464" s="637" t="str">
        <f t="shared" si="1737"/>
        <v/>
      </c>
      <c r="BR464" s="637" t="str">
        <f t="shared" si="1737"/>
        <v/>
      </c>
      <c r="BS464" s="637" t="str">
        <f t="shared" si="1737"/>
        <v/>
      </c>
      <c r="BT464" s="637" t="str">
        <f t="shared" si="1737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>
        <f>IF(BY462="","",BY462*BY463/BY$46/365/$G$1)</f>
        <v>5.9197651663405092E-2</v>
      </c>
      <c r="BZ464" s="627" t="str">
        <f>IF(DL464&lt;3,"",(SUM(B464:R464)-MIN(B464:R464)-MAX(B464:R464))/(DL464-2))</f>
        <v/>
      </c>
      <c r="CA464" s="627" t="str">
        <f t="shared" si="1632"/>
        <v/>
      </c>
      <c r="CB464" s="627" t="str">
        <f t="shared" si="1633"/>
        <v/>
      </c>
      <c r="CC464" s="627">
        <f t="shared" si="1634"/>
        <v>8.8796477495107662E-2</v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703"/>
        <v/>
      </c>
      <c r="CF464" s="1355" t="str">
        <f t="shared" si="1703"/>
        <v/>
      </c>
      <c r="CG464" s="1355" t="str">
        <f t="shared" si="1703"/>
        <v/>
      </c>
      <c r="CH464" s="1355" t="str">
        <f t="shared" si="1703"/>
        <v/>
      </c>
      <c r="CI464" s="1355" t="str">
        <f t="shared" si="1703"/>
        <v/>
      </c>
      <c r="CJ464" s="1355" t="str">
        <f t="shared" si="1703"/>
        <v/>
      </c>
      <c r="CK464" s="1356" t="str">
        <f t="shared" si="1703"/>
        <v/>
      </c>
      <c r="CL464" s="1356">
        <f t="shared" si="1703"/>
        <v>2.8414872798434444E-2</v>
      </c>
      <c r="CM464" s="1356" t="str">
        <f t="shared" si="1703"/>
        <v/>
      </c>
      <c r="CN464" s="1355" t="str">
        <f t="shared" si="1703"/>
        <v/>
      </c>
      <c r="CO464" s="1355" t="str">
        <f t="shared" si="1703"/>
        <v/>
      </c>
      <c r="CP464" s="1355" t="str">
        <f t="shared" si="1703"/>
        <v/>
      </c>
      <c r="CQ464" s="1355" t="str">
        <f t="shared" si="1703"/>
        <v/>
      </c>
      <c r="CR464" s="1355" t="str">
        <f t="shared" si="1703"/>
        <v/>
      </c>
      <c r="CS464" s="1354" t="str">
        <f t="shared" si="1703"/>
        <v/>
      </c>
      <c r="CT464" s="1357" t="str">
        <f t="shared" si="1703"/>
        <v/>
      </c>
      <c r="CU464" s="541" t="str">
        <f t="shared" si="1704"/>
        <v/>
      </c>
      <c r="CV464" s="542" t="str">
        <f t="shared" si="1705"/>
        <v/>
      </c>
      <c r="CW464" s="543" t="str">
        <f t="shared" si="1706"/>
        <v/>
      </c>
      <c r="CX464" s="543" t="str">
        <f t="shared" si="1707"/>
        <v/>
      </c>
      <c r="CY464" s="543" t="str">
        <f t="shared" si="1708"/>
        <v/>
      </c>
      <c r="CZ464" s="543" t="str">
        <f t="shared" si="1709"/>
        <v/>
      </c>
      <c r="DA464" s="543" t="str">
        <f t="shared" si="1710"/>
        <v/>
      </c>
      <c r="DB464" s="544" t="str">
        <f t="shared" si="1711"/>
        <v/>
      </c>
      <c r="DC464" s="544">
        <f t="shared" si="1712"/>
        <v>7.5772994129158514E-2</v>
      </c>
      <c r="DD464" s="544">
        <f t="shared" si="1713"/>
        <v>0.16237070170533965</v>
      </c>
      <c r="DE464" s="543" t="str">
        <f t="shared" si="1714"/>
        <v/>
      </c>
      <c r="DF464" s="543" t="str">
        <f t="shared" si="1715"/>
        <v/>
      </c>
      <c r="DG464" s="543" t="str">
        <f t="shared" si="1716"/>
        <v/>
      </c>
      <c r="DH464" s="543" t="str">
        <f t="shared" si="1717"/>
        <v/>
      </c>
      <c r="DI464" s="543" t="str">
        <f t="shared" si="1718"/>
        <v/>
      </c>
      <c r="DJ464" s="542" t="str">
        <f t="shared" si="1719"/>
        <v/>
      </c>
      <c r="DK464" s="541" t="str">
        <f t="shared" si="1720"/>
        <v/>
      </c>
      <c r="DL464" s="658">
        <f t="shared" si="1721"/>
        <v>1</v>
      </c>
      <c r="DM464" s="106">
        <f t="shared" si="1722"/>
        <v>2</v>
      </c>
      <c r="DN464" s="106">
        <f t="shared" si="1723"/>
        <v>0</v>
      </c>
      <c r="DO464" s="106">
        <f t="shared" si="1724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>
        <v>50</v>
      </c>
      <c r="BE465" s="323">
        <v>50</v>
      </c>
      <c r="BF465" s="323">
        <v>50</v>
      </c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>
        <v>50</v>
      </c>
      <c r="BZ465" s="602" t="str">
        <f t="shared" si="1631"/>
        <v/>
      </c>
      <c r="CA465" s="602" t="str">
        <f t="shared" si="1632"/>
        <v/>
      </c>
      <c r="CB465" s="602" t="str">
        <f t="shared" si="1633"/>
        <v/>
      </c>
      <c r="CC465" s="692">
        <f t="shared" si="1634"/>
        <v>50</v>
      </c>
      <c r="CD465" s="1348" t="str">
        <f t="shared" ref="CD465:CS466" si="173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8"/>
        <v/>
      </c>
      <c r="CF465" s="1350" t="str">
        <f t="shared" si="1738"/>
        <v/>
      </c>
      <c r="CG465" s="1350" t="str">
        <f t="shared" si="1738"/>
        <v/>
      </c>
      <c r="CH465" s="1350" t="str">
        <f t="shared" si="1738"/>
        <v/>
      </c>
      <c r="CI465" s="1350" t="str">
        <f t="shared" si="1738"/>
        <v/>
      </c>
      <c r="CJ465" s="1350" t="str">
        <f t="shared" si="1738"/>
        <v/>
      </c>
      <c r="CK465" s="1351" t="str">
        <f t="shared" si="1738"/>
        <v/>
      </c>
      <c r="CL465" s="1351" t="str">
        <f t="shared" si="1738"/>
        <v/>
      </c>
      <c r="CM465" s="1351" t="str">
        <f t="shared" si="1738"/>
        <v/>
      </c>
      <c r="CN465" s="1350" t="str">
        <f t="shared" si="1738"/>
        <v/>
      </c>
      <c r="CO465" s="1350" t="str">
        <f t="shared" si="1738"/>
        <v/>
      </c>
      <c r="CP465" s="1350" t="str">
        <f t="shared" si="1738"/>
        <v/>
      </c>
      <c r="CQ465" s="1350" t="str">
        <f t="shared" si="1738"/>
        <v/>
      </c>
      <c r="CR465" s="1350" t="str">
        <f t="shared" si="1738"/>
        <v/>
      </c>
      <c r="CS465" s="1349" t="str">
        <f t="shared" si="1738"/>
        <v/>
      </c>
      <c r="CT465" s="1352" t="str">
        <f t="shared" ref="CE465:CT466" si="173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704"/>
        <v/>
      </c>
      <c r="CV465" s="554" t="str">
        <f t="shared" si="1705"/>
        <v/>
      </c>
      <c r="CW465" s="555" t="str">
        <f t="shared" si="1706"/>
        <v/>
      </c>
      <c r="CX465" s="555" t="str">
        <f t="shared" si="1707"/>
        <v/>
      </c>
      <c r="CY465" s="555" t="str">
        <f t="shared" si="1708"/>
        <v/>
      </c>
      <c r="CZ465" s="555" t="str">
        <f t="shared" si="1709"/>
        <v/>
      </c>
      <c r="DA465" s="555" t="str">
        <f t="shared" si="1710"/>
        <v/>
      </c>
      <c r="DB465" s="556" t="str">
        <f t="shared" si="1711"/>
        <v/>
      </c>
      <c r="DC465" s="556">
        <f t="shared" si="1712"/>
        <v>10</v>
      </c>
      <c r="DD465" s="556">
        <f t="shared" si="1713"/>
        <v>25</v>
      </c>
      <c r="DE465" s="555" t="str">
        <f t="shared" si="1714"/>
        <v/>
      </c>
      <c r="DF465" s="555" t="str">
        <f t="shared" si="1715"/>
        <v/>
      </c>
      <c r="DG465" s="555" t="str">
        <f t="shared" si="1716"/>
        <v/>
      </c>
      <c r="DH465" s="555" t="str">
        <f t="shared" si="1717"/>
        <v/>
      </c>
      <c r="DI465" s="555" t="str">
        <f t="shared" si="1718"/>
        <v/>
      </c>
      <c r="DJ465" s="554" t="str">
        <f t="shared" si="1719"/>
        <v/>
      </c>
      <c r="DK465" s="553" t="str">
        <f t="shared" si="1720"/>
        <v/>
      </c>
      <c r="DL465" s="658">
        <f t="shared" si="1721"/>
        <v>0</v>
      </c>
      <c r="DM465" s="106">
        <f t="shared" si="1722"/>
        <v>2</v>
      </c>
      <c r="DN465" s="106">
        <f t="shared" si="1723"/>
        <v>0</v>
      </c>
      <c r="DO465" s="106">
        <f t="shared" si="1724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40">IF(B465="","",B460*B465*B461)</f>
        <v/>
      </c>
      <c r="C466" s="634" t="str">
        <f t="shared" si="1740"/>
        <v/>
      </c>
      <c r="D466" s="634" t="str">
        <f t="shared" si="1740"/>
        <v/>
      </c>
      <c r="E466" s="634" t="str">
        <f t="shared" si="1740"/>
        <v/>
      </c>
      <c r="F466" s="634" t="str">
        <f t="shared" si="1740"/>
        <v/>
      </c>
      <c r="G466" s="634" t="str">
        <f t="shared" si="1740"/>
        <v/>
      </c>
      <c r="H466" s="634" t="str">
        <f t="shared" si="1740"/>
        <v/>
      </c>
      <c r="I466" s="634" t="str">
        <f t="shared" si="1740"/>
        <v/>
      </c>
      <c r="J466" s="634" t="str">
        <f t="shared" si="1740"/>
        <v/>
      </c>
      <c r="K466" s="634" t="str">
        <f t="shared" si="1740"/>
        <v/>
      </c>
      <c r="L466" s="634" t="str">
        <f t="shared" si="1740"/>
        <v/>
      </c>
      <c r="M466" s="634" t="str">
        <f t="shared" si="1740"/>
        <v/>
      </c>
      <c r="N466" s="634" t="str">
        <f t="shared" si="1740"/>
        <v/>
      </c>
      <c r="O466" s="634" t="str">
        <f t="shared" si="1740"/>
        <v/>
      </c>
      <c r="P466" s="634" t="str">
        <f t="shared" si="1740"/>
        <v/>
      </c>
      <c r="Q466" s="634" t="str">
        <f t="shared" si="1740"/>
        <v/>
      </c>
      <c r="R466" s="634" t="str">
        <f t="shared" si="1740"/>
        <v/>
      </c>
      <c r="S466" s="667"/>
      <c r="T466" s="634">
        <f t="shared" ref="T466:AJ466" si="1741">IF(T465="","",T460*T465*T461)</f>
        <v>200</v>
      </c>
      <c r="U466" s="634" t="str">
        <f t="shared" si="1741"/>
        <v/>
      </c>
      <c r="V466" s="634" t="str">
        <f t="shared" si="1741"/>
        <v/>
      </c>
      <c r="W466" s="634" t="str">
        <f t="shared" si="1741"/>
        <v/>
      </c>
      <c r="X466" s="634" t="str">
        <f t="shared" si="1741"/>
        <v/>
      </c>
      <c r="Y466" s="634" t="str">
        <f t="shared" si="1741"/>
        <v/>
      </c>
      <c r="Z466" s="634">
        <f t="shared" si="1741"/>
        <v>120</v>
      </c>
      <c r="AA466" s="634" t="str">
        <f t="shared" si="1741"/>
        <v/>
      </c>
      <c r="AB466" s="634" t="str">
        <f t="shared" si="1741"/>
        <v/>
      </c>
      <c r="AC466" s="634" t="str">
        <f t="shared" si="1741"/>
        <v/>
      </c>
      <c r="AD466" s="634" t="str">
        <f t="shared" si="1741"/>
        <v/>
      </c>
      <c r="AE466" s="634" t="str">
        <f t="shared" si="1741"/>
        <v/>
      </c>
      <c r="AF466" s="634" t="str">
        <f t="shared" si="1741"/>
        <v/>
      </c>
      <c r="AG466" s="634" t="str">
        <f t="shared" si="1741"/>
        <v/>
      </c>
      <c r="AH466" s="634" t="str">
        <f t="shared" si="1741"/>
        <v/>
      </c>
      <c r="AI466" s="634" t="str">
        <f t="shared" si="1741"/>
        <v/>
      </c>
      <c r="AJ466" s="634" t="str">
        <f t="shared" si="1741"/>
        <v/>
      </c>
      <c r="AK466" s="667"/>
      <c r="AL466" s="634" t="str">
        <f t="shared" ref="AL466:BB466" si="1742">IF(AL465="","",AL460*AL465*AL461)</f>
        <v/>
      </c>
      <c r="AM466" s="634" t="str">
        <f t="shared" si="1742"/>
        <v/>
      </c>
      <c r="AN466" s="634" t="str">
        <f t="shared" si="1742"/>
        <v/>
      </c>
      <c r="AO466" s="634" t="str">
        <f t="shared" si="1742"/>
        <v/>
      </c>
      <c r="AP466" s="634" t="str">
        <f t="shared" si="1742"/>
        <v/>
      </c>
      <c r="AQ466" s="634" t="str">
        <f t="shared" si="1742"/>
        <v/>
      </c>
      <c r="AR466" s="634" t="str">
        <f t="shared" si="1742"/>
        <v/>
      </c>
      <c r="AS466" s="634" t="str">
        <f t="shared" si="1742"/>
        <v/>
      </c>
      <c r="AT466" s="634" t="str">
        <f t="shared" si="1742"/>
        <v/>
      </c>
      <c r="AU466" s="634" t="str">
        <f t="shared" si="1742"/>
        <v/>
      </c>
      <c r="AV466" s="634" t="str">
        <f t="shared" si="1742"/>
        <v/>
      </c>
      <c r="AW466" s="634" t="str">
        <f t="shared" si="1742"/>
        <v/>
      </c>
      <c r="AX466" s="634" t="str">
        <f t="shared" si="1742"/>
        <v/>
      </c>
      <c r="AY466" s="634" t="str">
        <f t="shared" si="1742"/>
        <v/>
      </c>
      <c r="AZ466" s="634" t="str">
        <f t="shared" si="1742"/>
        <v/>
      </c>
      <c r="BA466" s="634" t="str">
        <f t="shared" si="1742"/>
        <v/>
      </c>
      <c r="BB466" s="634" t="str">
        <f t="shared" si="1742"/>
        <v/>
      </c>
      <c r="BC466" s="667"/>
      <c r="BD466" s="634">
        <f>IF(BD465="","",BD460*BD465*BD461)</f>
        <v>300</v>
      </c>
      <c r="BE466" s="634">
        <f>IF(BE465="","",BE460*BE465*BE461)</f>
        <v>300</v>
      </c>
      <c r="BF466" s="634">
        <f t="shared" ref="BF466:BT466" si="1743">IF(BF465="","",BF460*BF465*BF461)</f>
        <v>300</v>
      </c>
      <c r="BG466" s="634" t="str">
        <f t="shared" si="1743"/>
        <v/>
      </c>
      <c r="BH466" s="634" t="str">
        <f t="shared" si="1743"/>
        <v/>
      </c>
      <c r="BI466" s="634" t="str">
        <f t="shared" si="1743"/>
        <v/>
      </c>
      <c r="BJ466" s="634" t="str">
        <f t="shared" si="1743"/>
        <v/>
      </c>
      <c r="BK466" s="634" t="str">
        <f t="shared" si="1743"/>
        <v/>
      </c>
      <c r="BL466" s="634" t="str">
        <f t="shared" si="1743"/>
        <v/>
      </c>
      <c r="BM466" s="634" t="str">
        <f t="shared" si="1743"/>
        <v/>
      </c>
      <c r="BN466" s="634" t="str">
        <f t="shared" si="1743"/>
        <v/>
      </c>
      <c r="BO466" s="634" t="str">
        <f t="shared" si="1743"/>
        <v/>
      </c>
      <c r="BP466" s="634" t="str">
        <f t="shared" si="1743"/>
        <v/>
      </c>
      <c r="BQ466" s="634" t="str">
        <f t="shared" si="1743"/>
        <v/>
      </c>
      <c r="BR466" s="634" t="str">
        <f t="shared" si="1743"/>
        <v/>
      </c>
      <c r="BS466" s="634" t="str">
        <f t="shared" si="1743"/>
        <v/>
      </c>
      <c r="BT466" s="634" t="str">
        <f t="shared" si="1743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>
        <f>IF(BY465="","",BY460*BY465*BY461)</f>
        <v>200</v>
      </c>
      <c r="BZ466" s="602" t="str">
        <f t="shared" si="1631"/>
        <v/>
      </c>
      <c r="CA466" s="602" t="str">
        <f t="shared" si="1632"/>
        <v/>
      </c>
      <c r="CB466" s="602" t="str">
        <f t="shared" si="1633"/>
        <v/>
      </c>
      <c r="CC466" s="692">
        <f t="shared" si="1634"/>
        <v>300</v>
      </c>
      <c r="CD466" s="1348" t="str">
        <f t="shared" si="1738"/>
        <v/>
      </c>
      <c r="CE466" s="1349" t="str">
        <f t="shared" si="1739"/>
        <v/>
      </c>
      <c r="CF466" s="1350" t="str">
        <f t="shared" si="1739"/>
        <v/>
      </c>
      <c r="CG466" s="1350" t="str">
        <f t="shared" si="1739"/>
        <v/>
      </c>
      <c r="CH466" s="1350" t="str">
        <f t="shared" si="1739"/>
        <v/>
      </c>
      <c r="CI466" s="1350" t="str">
        <f t="shared" si="1739"/>
        <v/>
      </c>
      <c r="CJ466" s="1350" t="str">
        <f t="shared" si="1739"/>
        <v/>
      </c>
      <c r="CK466" s="1351" t="str">
        <f t="shared" si="1739"/>
        <v/>
      </c>
      <c r="CL466" s="1351" t="str">
        <f t="shared" si="1739"/>
        <v/>
      </c>
      <c r="CM466" s="1351" t="str">
        <f t="shared" si="1739"/>
        <v/>
      </c>
      <c r="CN466" s="1350" t="str">
        <f t="shared" si="1739"/>
        <v/>
      </c>
      <c r="CO466" s="1350" t="str">
        <f t="shared" si="1739"/>
        <v/>
      </c>
      <c r="CP466" s="1350" t="str">
        <f t="shared" si="1739"/>
        <v/>
      </c>
      <c r="CQ466" s="1350" t="str">
        <f t="shared" si="1739"/>
        <v/>
      </c>
      <c r="CR466" s="1350" t="str">
        <f t="shared" si="1739"/>
        <v/>
      </c>
      <c r="CS466" s="1349" t="str">
        <f t="shared" si="1739"/>
        <v/>
      </c>
      <c r="CT466" s="1352" t="str">
        <f t="shared" si="1739"/>
        <v/>
      </c>
      <c r="CU466" s="553" t="str">
        <f t="shared" si="1704"/>
        <v/>
      </c>
      <c r="CV466" s="554" t="str">
        <f t="shared" si="1705"/>
        <v/>
      </c>
      <c r="CW466" s="555" t="str">
        <f t="shared" si="1706"/>
        <v/>
      </c>
      <c r="CX466" s="555" t="str">
        <f t="shared" si="1707"/>
        <v/>
      </c>
      <c r="CY466" s="555" t="str">
        <f t="shared" si="1708"/>
        <v/>
      </c>
      <c r="CZ466" s="555" t="str">
        <f t="shared" si="1709"/>
        <v/>
      </c>
      <c r="DA466" s="555" t="str">
        <f t="shared" si="1710"/>
        <v/>
      </c>
      <c r="DB466" s="556" t="str">
        <f t="shared" si="1711"/>
        <v/>
      </c>
      <c r="DC466" s="556">
        <f t="shared" si="1712"/>
        <v>120</v>
      </c>
      <c r="DD466" s="556">
        <f t="shared" si="1713"/>
        <v>200</v>
      </c>
      <c r="DE466" s="555" t="str">
        <f t="shared" si="1714"/>
        <v/>
      </c>
      <c r="DF466" s="555" t="str">
        <f t="shared" si="1715"/>
        <v/>
      </c>
      <c r="DG466" s="555" t="str">
        <f t="shared" si="1716"/>
        <v/>
      </c>
      <c r="DH466" s="555" t="str">
        <f t="shared" si="1717"/>
        <v/>
      </c>
      <c r="DI466" s="555" t="str">
        <f t="shared" si="1718"/>
        <v/>
      </c>
      <c r="DJ466" s="554" t="str">
        <f t="shared" si="1719"/>
        <v/>
      </c>
      <c r="DK466" s="553" t="str">
        <f t="shared" si="1720"/>
        <v/>
      </c>
      <c r="DL466" s="658">
        <f t="shared" si="1721"/>
        <v>0</v>
      </c>
      <c r="DM466" s="106">
        <f t="shared" si="1722"/>
        <v>2</v>
      </c>
      <c r="DN466" s="106">
        <f t="shared" si="1723"/>
        <v>0</v>
      </c>
      <c r="DO466" s="106">
        <f t="shared" si="1724"/>
        <v>3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551" t="s">
        <v>732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826</v>
      </c>
      <c r="AM467" s="648" t="s">
        <v>263</v>
      </c>
      <c r="AN467" s="648" t="s">
        <v>830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 t="s">
        <v>827</v>
      </c>
      <c r="BF467" s="648" t="s">
        <v>836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31"/>
        <v/>
      </c>
      <c r="CA467" s="594" t="str">
        <f t="shared" si="1632"/>
        <v/>
      </c>
      <c r="CB467" s="594" t="str">
        <f t="shared" si="1633"/>
        <v/>
      </c>
      <c r="CC467" s="691" t="str">
        <f t="shared" si="1634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2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>
        <v>1</v>
      </c>
      <c r="BF468" s="648">
        <v>1</v>
      </c>
      <c r="BG468" s="648">
        <v>6</v>
      </c>
      <c r="BH468" s="648">
        <v>10</v>
      </c>
      <c r="BI468" s="648">
        <v>1</v>
      </c>
      <c r="BJ468" s="648">
        <v>5</v>
      </c>
      <c r="BK468" s="648">
        <v>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5</v>
      </c>
      <c r="BZ468" s="602" t="str">
        <f t="shared" si="1631"/>
        <v/>
      </c>
      <c r="CA468" s="602">
        <f t="shared" si="1632"/>
        <v>1</v>
      </c>
      <c r="CB468" s="602">
        <f t="shared" si="1633"/>
        <v>1.6</v>
      </c>
      <c r="CC468" s="692">
        <f t="shared" si="1634"/>
        <v>4.1428571428571432</v>
      </c>
      <c r="CD468" s="1348" t="str">
        <f t="shared" ref="CD468:CS468" si="174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44"/>
        <v/>
      </c>
      <c r="CF468" s="1350" t="str">
        <f t="shared" si="1744"/>
        <v/>
      </c>
      <c r="CG468" s="1350" t="str">
        <f t="shared" si="1744"/>
        <v/>
      </c>
      <c r="CH468" s="1350" t="str">
        <f t="shared" si="1744"/>
        <v/>
      </c>
      <c r="CI468" s="1350" t="str">
        <f t="shared" si="1744"/>
        <v/>
      </c>
      <c r="CJ468" s="1350" t="str">
        <f t="shared" si="1744"/>
        <v/>
      </c>
      <c r="CK468" s="1351" t="str">
        <f t="shared" si="1744"/>
        <v/>
      </c>
      <c r="CL468" s="1351">
        <f t="shared" si="1744"/>
        <v>1</v>
      </c>
      <c r="CM468" s="1351" t="str">
        <f t="shared" si="1744"/>
        <v/>
      </c>
      <c r="CN468" s="1350" t="str">
        <f t="shared" si="1744"/>
        <v/>
      </c>
      <c r="CO468" s="1350" t="str">
        <f t="shared" si="1744"/>
        <v/>
      </c>
      <c r="CP468" s="1350" t="str">
        <f t="shared" si="1744"/>
        <v/>
      </c>
      <c r="CQ468" s="1350" t="str">
        <f t="shared" si="1744"/>
        <v/>
      </c>
      <c r="CR468" s="1350" t="str">
        <f t="shared" si="1744"/>
        <v/>
      </c>
      <c r="CS468" s="1349" t="str">
        <f t="shared" si="1744"/>
        <v/>
      </c>
      <c r="CT468" s="1352" t="str">
        <f t="shared" ref="CE468:CT473" si="174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4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5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 t="str">
        <f t="shared" ref="CZ468:CZ475" si="175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5">
        <f t="shared" ref="DA468:DA475" si="175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5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5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556">
        <f t="shared" ref="DD468:DD475" si="175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555">
        <f t="shared" ref="DE468:DE475" si="175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</v>
      </c>
      <c r="DF468" s="555">
        <f t="shared" ref="DF468:DF475" si="175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</v>
      </c>
      <c r="DG468" s="555" t="str">
        <f t="shared" ref="DG468:DG475" si="175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5" t="str">
        <f t="shared" ref="DH468:DH475" si="175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6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6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6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63">COUNT(B468:R468)</f>
        <v>1</v>
      </c>
      <c r="DM468" s="106">
        <f t="shared" ref="DM468:DM475" si="1764">COUNT(T468:AJ468)</f>
        <v>6</v>
      </c>
      <c r="DN468" s="106">
        <f t="shared" ref="DN468:DN475" si="1765">COUNT(AL468:BB468)</f>
        <v>7</v>
      </c>
      <c r="DO468" s="106">
        <f t="shared" ref="DO468:DO475" si="1766">COUNT(BD468:BT468)</f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</v>
      </c>
      <c r="U469" s="648"/>
      <c r="V469" s="648">
        <v>1</v>
      </c>
      <c r="W469" s="648"/>
      <c r="X469" s="648">
        <v>1</v>
      </c>
      <c r="Y469" s="648">
        <v>1</v>
      </c>
      <c r="Z469" s="648">
        <v>1</v>
      </c>
      <c r="AA469" s="648">
        <v>1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5</v>
      </c>
      <c r="AO469" s="648">
        <v>1</v>
      </c>
      <c r="AP469" s="648">
        <v>1</v>
      </c>
      <c r="AQ469" s="648"/>
      <c r="AR469" s="648">
        <v>2</v>
      </c>
      <c r="AS469" s="648">
        <v>2</v>
      </c>
      <c r="AT469" s="648">
        <v>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>
        <v>10</v>
      </c>
      <c r="BF469" s="648">
        <v>20</v>
      </c>
      <c r="BG469" s="648">
        <v>2</v>
      </c>
      <c r="BH469" s="648">
        <v>1</v>
      </c>
      <c r="BI469" s="648">
        <v>4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</v>
      </c>
      <c r="BX469" s="648">
        <v>2</v>
      </c>
      <c r="BY469" s="648">
        <v>3</v>
      </c>
      <c r="BZ469" s="602" t="str">
        <f t="shared" si="1631"/>
        <v/>
      </c>
      <c r="CA469" s="602">
        <f t="shared" si="1632"/>
        <v>1</v>
      </c>
      <c r="CB469" s="602">
        <f t="shared" si="1633"/>
        <v>2.4</v>
      </c>
      <c r="CC469" s="692">
        <f t="shared" si="1634"/>
        <v>4.6428571428571432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45"/>
        <v/>
      </c>
      <c r="CF469" s="1350" t="str">
        <f t="shared" si="1745"/>
        <v/>
      </c>
      <c r="CG469" s="1350" t="str">
        <f t="shared" si="1745"/>
        <v/>
      </c>
      <c r="CH469" s="1350" t="str">
        <f t="shared" si="1745"/>
        <v/>
      </c>
      <c r="CI469" s="1350" t="str">
        <f t="shared" si="1745"/>
        <v/>
      </c>
      <c r="CJ469" s="1350" t="str">
        <f t="shared" si="1745"/>
        <v/>
      </c>
      <c r="CK469" s="1351" t="str">
        <f t="shared" si="1745"/>
        <v/>
      </c>
      <c r="CL469" s="1351">
        <f t="shared" si="1745"/>
        <v>2</v>
      </c>
      <c r="CM469" s="1351" t="str">
        <f t="shared" si="1745"/>
        <v/>
      </c>
      <c r="CN469" s="1350" t="str">
        <f t="shared" si="1745"/>
        <v/>
      </c>
      <c r="CO469" s="1350" t="str">
        <f t="shared" si="1745"/>
        <v/>
      </c>
      <c r="CP469" s="1350" t="str">
        <f t="shared" si="1745"/>
        <v/>
      </c>
      <c r="CQ469" s="1350" t="str">
        <f t="shared" si="1745"/>
        <v/>
      </c>
      <c r="CR469" s="1350" t="str">
        <f t="shared" si="1745"/>
        <v/>
      </c>
      <c r="CS469" s="1349" t="str">
        <f t="shared" si="1745"/>
        <v/>
      </c>
      <c r="CT469" s="1352" t="str">
        <f t="shared" si="1745"/>
        <v/>
      </c>
      <c r="CU469" s="553" t="str">
        <f t="shared" si="1746"/>
        <v/>
      </c>
      <c r="CV469" s="554" t="str">
        <f t="shared" si="1747"/>
        <v/>
      </c>
      <c r="CW469" s="555" t="str">
        <f t="shared" si="1748"/>
        <v/>
      </c>
      <c r="CX469" s="555" t="str">
        <f t="shared" si="1749"/>
        <v/>
      </c>
      <c r="CY469" s="555" t="str">
        <f t="shared" si="1750"/>
        <v/>
      </c>
      <c r="CZ469" s="555" t="str">
        <f t="shared" si="1751"/>
        <v/>
      </c>
      <c r="DA469" s="555">
        <f t="shared" si="1752"/>
        <v>1</v>
      </c>
      <c r="DB469" s="556">
        <f t="shared" si="1753"/>
        <v>1</v>
      </c>
      <c r="DC469" s="556">
        <f t="shared" si="1754"/>
        <v>1</v>
      </c>
      <c r="DD469" s="556">
        <f t="shared" si="1755"/>
        <v>1</v>
      </c>
      <c r="DE469" s="555">
        <f t="shared" si="1756"/>
        <v>1</v>
      </c>
      <c r="DF469" s="555">
        <f t="shared" si="1757"/>
        <v>1</v>
      </c>
      <c r="DG469" s="555" t="str">
        <f t="shared" si="1758"/>
        <v/>
      </c>
      <c r="DH469" s="555" t="str">
        <f t="shared" si="1759"/>
        <v/>
      </c>
      <c r="DI469" s="555" t="str">
        <f t="shared" si="1760"/>
        <v/>
      </c>
      <c r="DJ469" s="554" t="str">
        <f t="shared" si="1761"/>
        <v/>
      </c>
      <c r="DK469" s="553" t="str">
        <f t="shared" si="1762"/>
        <v/>
      </c>
      <c r="DL469" s="658">
        <f t="shared" si="1763"/>
        <v>1</v>
      </c>
      <c r="DM469" s="106">
        <f t="shared" si="1764"/>
        <v>6</v>
      </c>
      <c r="DN469" s="106">
        <f t="shared" si="1765"/>
        <v>7</v>
      </c>
      <c r="DO469" s="106">
        <f t="shared" si="176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>
        <v>12</v>
      </c>
      <c r="BF470" s="648">
        <v>12</v>
      </c>
      <c r="BG470" s="648">
        <v>12</v>
      </c>
      <c r="BH470" s="648">
        <v>12</v>
      </c>
      <c r="BI470" s="648">
        <v>12</v>
      </c>
      <c r="BJ470" s="648">
        <v>12</v>
      </c>
      <c r="BK470" s="648">
        <v>12</v>
      </c>
      <c r="BL470" s="648">
        <v>12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/>
      <c r="BW470" s="648">
        <v>12</v>
      </c>
      <c r="BX470" s="648">
        <v>12</v>
      </c>
      <c r="BY470" s="648">
        <v>12</v>
      </c>
      <c r="BZ470" s="602" t="str">
        <f t="shared" si="1631"/>
        <v/>
      </c>
      <c r="CA470" s="602">
        <f t="shared" si="1632"/>
        <v>12</v>
      </c>
      <c r="CB470" s="602">
        <f t="shared" si="1633"/>
        <v>12</v>
      </c>
      <c r="CC470" s="692">
        <f t="shared" si="1634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45"/>
        <v/>
      </c>
      <c r="CF470" s="1350" t="str">
        <f t="shared" si="1745"/>
        <v/>
      </c>
      <c r="CG470" s="1350" t="str">
        <f t="shared" si="1745"/>
        <v/>
      </c>
      <c r="CH470" s="1350" t="str">
        <f t="shared" si="1745"/>
        <v/>
      </c>
      <c r="CI470" s="1350" t="str">
        <f t="shared" si="1745"/>
        <v/>
      </c>
      <c r="CJ470" s="1350" t="str">
        <f t="shared" si="1745"/>
        <v/>
      </c>
      <c r="CK470" s="1351" t="str">
        <f t="shared" si="1745"/>
        <v/>
      </c>
      <c r="CL470" s="1351">
        <f t="shared" si="1745"/>
        <v>12</v>
      </c>
      <c r="CM470" s="1351" t="str">
        <f t="shared" si="1745"/>
        <v/>
      </c>
      <c r="CN470" s="1350" t="str">
        <f t="shared" si="1745"/>
        <v/>
      </c>
      <c r="CO470" s="1350" t="str">
        <f t="shared" si="1745"/>
        <v/>
      </c>
      <c r="CP470" s="1350" t="str">
        <f t="shared" si="1745"/>
        <v/>
      </c>
      <c r="CQ470" s="1350" t="str">
        <f t="shared" si="1745"/>
        <v/>
      </c>
      <c r="CR470" s="1350" t="str">
        <f t="shared" si="1745"/>
        <v/>
      </c>
      <c r="CS470" s="1349" t="str">
        <f t="shared" si="1745"/>
        <v/>
      </c>
      <c r="CT470" s="1352" t="str">
        <f t="shared" si="1745"/>
        <v/>
      </c>
      <c r="CU470" s="553" t="str">
        <f t="shared" si="1746"/>
        <v/>
      </c>
      <c r="CV470" s="554" t="str">
        <f t="shared" si="1747"/>
        <v/>
      </c>
      <c r="CW470" s="555" t="str">
        <f t="shared" si="1748"/>
        <v/>
      </c>
      <c r="CX470" s="555" t="str">
        <f t="shared" si="1749"/>
        <v/>
      </c>
      <c r="CY470" s="555" t="str">
        <f t="shared" si="1750"/>
        <v/>
      </c>
      <c r="CZ470" s="555" t="str">
        <f t="shared" si="1751"/>
        <v/>
      </c>
      <c r="DA470" s="555">
        <f t="shared" si="1752"/>
        <v>12</v>
      </c>
      <c r="DB470" s="556">
        <f t="shared" si="1753"/>
        <v>12</v>
      </c>
      <c r="DC470" s="556">
        <f t="shared" si="1754"/>
        <v>12</v>
      </c>
      <c r="DD470" s="556">
        <f t="shared" si="1755"/>
        <v>12</v>
      </c>
      <c r="DE470" s="555">
        <f t="shared" si="1756"/>
        <v>12</v>
      </c>
      <c r="DF470" s="555">
        <f t="shared" si="1757"/>
        <v>52</v>
      </c>
      <c r="DG470" s="555" t="str">
        <f t="shared" si="1758"/>
        <v/>
      </c>
      <c r="DH470" s="555" t="str">
        <f t="shared" si="1759"/>
        <v/>
      </c>
      <c r="DI470" s="555" t="str">
        <f t="shared" si="1760"/>
        <v/>
      </c>
      <c r="DJ470" s="554" t="str">
        <f t="shared" si="1761"/>
        <v/>
      </c>
      <c r="DK470" s="553" t="str">
        <f t="shared" si="1762"/>
        <v/>
      </c>
      <c r="DL470" s="658">
        <f t="shared" si="1763"/>
        <v>1</v>
      </c>
      <c r="DM470" s="106">
        <f t="shared" si="1764"/>
        <v>6</v>
      </c>
      <c r="DN470" s="106">
        <f t="shared" si="1765"/>
        <v>7</v>
      </c>
      <c r="DO470" s="106">
        <f t="shared" si="1766"/>
        <v>9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7">IF(B469="","",B468*B469*B470)</f>
        <v/>
      </c>
      <c r="C471" s="765" t="str">
        <f t="shared" si="1767"/>
        <v/>
      </c>
      <c r="D471" s="1017" t="str">
        <f t="shared" si="1767"/>
        <v/>
      </c>
      <c r="E471" s="765" t="str">
        <f t="shared" si="1767"/>
        <v/>
      </c>
      <c r="F471" s="1017" t="str">
        <f t="shared" si="1767"/>
        <v/>
      </c>
      <c r="G471" s="765" t="str">
        <f t="shared" si="1767"/>
        <v/>
      </c>
      <c r="H471" s="1017" t="str">
        <f t="shared" si="1767"/>
        <v/>
      </c>
      <c r="I471" s="765">
        <f t="shared" si="1767"/>
        <v>24</v>
      </c>
      <c r="J471" s="1017" t="str">
        <f t="shared" si="1767"/>
        <v/>
      </c>
      <c r="K471" s="765" t="str">
        <f t="shared" si="1767"/>
        <v/>
      </c>
      <c r="L471" s="1017" t="str">
        <f t="shared" si="1767"/>
        <v/>
      </c>
      <c r="M471" s="765" t="str">
        <f t="shared" si="1767"/>
        <v/>
      </c>
      <c r="N471" s="1017" t="str">
        <f t="shared" si="1767"/>
        <v/>
      </c>
      <c r="O471" s="765" t="str">
        <f t="shared" si="1767"/>
        <v/>
      </c>
      <c r="P471" s="1017" t="str">
        <f t="shared" si="1767"/>
        <v/>
      </c>
      <c r="Q471" s="765" t="str">
        <f t="shared" si="1767"/>
        <v/>
      </c>
      <c r="R471" s="1017" t="str">
        <f t="shared" si="1767"/>
        <v/>
      </c>
      <c r="S471" s="1022"/>
      <c r="T471" s="765">
        <f t="shared" ref="T471:AJ471" si="1768">IF(T469="","",T468*T469*T470)</f>
        <v>12</v>
      </c>
      <c r="U471" s="1017" t="str">
        <f t="shared" si="1768"/>
        <v/>
      </c>
      <c r="V471" s="765">
        <f t="shared" si="1768"/>
        <v>12</v>
      </c>
      <c r="W471" s="1017" t="str">
        <f t="shared" si="1768"/>
        <v/>
      </c>
      <c r="X471" s="765">
        <f t="shared" si="1768"/>
        <v>12</v>
      </c>
      <c r="Y471" s="1017">
        <f t="shared" si="1768"/>
        <v>52</v>
      </c>
      <c r="Z471" s="1017">
        <f t="shared" si="1768"/>
        <v>12</v>
      </c>
      <c r="AA471" s="1017">
        <f t="shared" si="1768"/>
        <v>12</v>
      </c>
      <c r="AB471" s="765" t="str">
        <f t="shared" si="1768"/>
        <v/>
      </c>
      <c r="AC471" s="1017" t="str">
        <f t="shared" si="1768"/>
        <v/>
      </c>
      <c r="AD471" s="765" t="str">
        <f t="shared" si="1768"/>
        <v/>
      </c>
      <c r="AE471" s="1017" t="str">
        <f t="shared" si="1768"/>
        <v/>
      </c>
      <c r="AF471" s="765" t="str">
        <f t="shared" si="1768"/>
        <v/>
      </c>
      <c r="AG471" s="1017" t="str">
        <f t="shared" si="1768"/>
        <v/>
      </c>
      <c r="AH471" s="765" t="str">
        <f t="shared" si="1768"/>
        <v/>
      </c>
      <c r="AI471" s="1017" t="str">
        <f t="shared" si="1768"/>
        <v/>
      </c>
      <c r="AJ471" s="765" t="str">
        <f t="shared" si="1768"/>
        <v/>
      </c>
      <c r="AK471" s="1022"/>
      <c r="AL471" s="765">
        <f t="shared" ref="AL471:BB471" si="1769">IF(AL469="","",AL468*AL469*AL470)</f>
        <v>60</v>
      </c>
      <c r="AM471" s="1017" t="str">
        <f t="shared" si="1769"/>
        <v/>
      </c>
      <c r="AN471" s="765">
        <f t="shared" si="1769"/>
        <v>120</v>
      </c>
      <c r="AO471" s="1017">
        <f t="shared" si="1769"/>
        <v>24</v>
      </c>
      <c r="AP471" s="765">
        <f t="shared" si="1769"/>
        <v>48</v>
      </c>
      <c r="AQ471" s="1017" t="str">
        <f t="shared" si="1769"/>
        <v/>
      </c>
      <c r="AR471" s="765">
        <f t="shared" si="1769"/>
        <v>24</v>
      </c>
      <c r="AS471" s="1017">
        <f t="shared" si="1769"/>
        <v>24</v>
      </c>
      <c r="AT471" s="765">
        <f t="shared" si="1769"/>
        <v>48</v>
      </c>
      <c r="AU471" s="1017" t="str">
        <f t="shared" si="1769"/>
        <v/>
      </c>
      <c r="AV471" s="765" t="str">
        <f t="shared" si="1769"/>
        <v/>
      </c>
      <c r="AW471" s="1017" t="str">
        <f t="shared" si="1769"/>
        <v/>
      </c>
      <c r="AX471" s="765" t="str">
        <f t="shared" si="1769"/>
        <v/>
      </c>
      <c r="AY471" s="1017" t="str">
        <f t="shared" si="1769"/>
        <v/>
      </c>
      <c r="AZ471" s="765" t="str">
        <f t="shared" si="1769"/>
        <v/>
      </c>
      <c r="BA471" s="1017" t="str">
        <f t="shared" si="1769"/>
        <v/>
      </c>
      <c r="BB471" s="765" t="str">
        <f t="shared" si="1769"/>
        <v/>
      </c>
      <c r="BC471" s="1022"/>
      <c r="BD471" s="765">
        <f>IF(BD469="","",BD468*BD469*BD470)</f>
        <v>150</v>
      </c>
      <c r="BE471" s="765">
        <f>IF(BE469="","",BE468*BE469*BE470)</f>
        <v>120</v>
      </c>
      <c r="BF471" s="765">
        <f t="shared" ref="BF471:BT471" si="1770">IF(BF469="","",BF468*BF469*BF470)</f>
        <v>240</v>
      </c>
      <c r="BG471" s="765">
        <f t="shared" si="1770"/>
        <v>144</v>
      </c>
      <c r="BH471" s="1017">
        <f t="shared" si="1770"/>
        <v>120</v>
      </c>
      <c r="BI471" s="765">
        <f t="shared" si="1770"/>
        <v>48</v>
      </c>
      <c r="BJ471" s="1017">
        <f t="shared" si="1770"/>
        <v>60</v>
      </c>
      <c r="BK471" s="765">
        <f t="shared" si="1770"/>
        <v>60</v>
      </c>
      <c r="BL471" s="1017">
        <f t="shared" si="1770"/>
        <v>240</v>
      </c>
      <c r="BM471" s="765" t="str">
        <f t="shared" si="1770"/>
        <v/>
      </c>
      <c r="BN471" s="1017" t="str">
        <f t="shared" si="1770"/>
        <v/>
      </c>
      <c r="BO471" s="765" t="str">
        <f t="shared" si="1770"/>
        <v/>
      </c>
      <c r="BP471" s="1017" t="str">
        <f t="shared" si="1770"/>
        <v/>
      </c>
      <c r="BQ471" s="765" t="str">
        <f t="shared" si="1770"/>
        <v/>
      </c>
      <c r="BR471" s="1017" t="str">
        <f t="shared" si="1770"/>
        <v/>
      </c>
      <c r="BS471" s="765" t="str">
        <f t="shared" si="1770"/>
        <v/>
      </c>
      <c r="BT471" s="1017" t="str">
        <f t="shared" si="1770"/>
        <v/>
      </c>
      <c r="BU471" s="1022"/>
      <c r="BV471" s="765" t="str">
        <f>IF(BV469="","",BV468*BV469*BV470)</f>
        <v/>
      </c>
      <c r="BW471" s="1017">
        <f>IF(BW469="","",BW468*BW469*BW470)</f>
        <v>12</v>
      </c>
      <c r="BX471" s="765">
        <f>IF(BX469="","",BX468*BX469*BX470)</f>
        <v>48</v>
      </c>
      <c r="BY471" s="1017">
        <f>IF(BY469="","",BY468*BY469*BY470)</f>
        <v>180</v>
      </c>
      <c r="BZ471" s="602" t="str">
        <f t="shared" si="1631"/>
        <v/>
      </c>
      <c r="CA471" s="602">
        <f t="shared" si="1632"/>
        <v>12</v>
      </c>
      <c r="CB471" s="602">
        <f t="shared" si="1633"/>
        <v>40.799999999999997</v>
      </c>
      <c r="CC471" s="692">
        <f t="shared" si="1634"/>
        <v>127.71428571428571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45"/>
        <v/>
      </c>
      <c r="CF471" s="1350" t="str">
        <f t="shared" si="1745"/>
        <v/>
      </c>
      <c r="CG471" s="1350" t="str">
        <f t="shared" si="1745"/>
        <v/>
      </c>
      <c r="CH471" s="1350" t="str">
        <f t="shared" si="1745"/>
        <v/>
      </c>
      <c r="CI471" s="1350" t="str">
        <f t="shared" si="1745"/>
        <v/>
      </c>
      <c r="CJ471" s="1350" t="str">
        <f t="shared" si="1745"/>
        <v/>
      </c>
      <c r="CK471" s="1351" t="str">
        <f t="shared" si="1745"/>
        <v/>
      </c>
      <c r="CL471" s="1351">
        <f t="shared" si="1745"/>
        <v>24</v>
      </c>
      <c r="CM471" s="1351" t="str">
        <f t="shared" si="1745"/>
        <v/>
      </c>
      <c r="CN471" s="1350" t="str">
        <f t="shared" si="1745"/>
        <v/>
      </c>
      <c r="CO471" s="1350" t="str">
        <f t="shared" si="1745"/>
        <v/>
      </c>
      <c r="CP471" s="1350" t="str">
        <f t="shared" si="1745"/>
        <v/>
      </c>
      <c r="CQ471" s="1350" t="str">
        <f t="shared" si="1745"/>
        <v/>
      </c>
      <c r="CR471" s="1350" t="str">
        <f t="shared" si="1745"/>
        <v/>
      </c>
      <c r="CS471" s="1349" t="str">
        <f t="shared" si="1745"/>
        <v/>
      </c>
      <c r="CT471" s="1352" t="str">
        <f t="shared" si="1745"/>
        <v/>
      </c>
      <c r="CU471" s="553" t="str">
        <f t="shared" si="1746"/>
        <v/>
      </c>
      <c r="CV471" s="554" t="str">
        <f t="shared" si="1747"/>
        <v/>
      </c>
      <c r="CW471" s="555" t="str">
        <f t="shared" si="1748"/>
        <v/>
      </c>
      <c r="CX471" s="555" t="str">
        <f t="shared" si="1749"/>
        <v/>
      </c>
      <c r="CY471" s="555" t="str">
        <f t="shared" si="1750"/>
        <v/>
      </c>
      <c r="CZ471" s="555" t="str">
        <f t="shared" si="1751"/>
        <v/>
      </c>
      <c r="DA471" s="555">
        <f t="shared" si="1752"/>
        <v>12</v>
      </c>
      <c r="DB471" s="556">
        <f t="shared" si="1753"/>
        <v>12</v>
      </c>
      <c r="DC471" s="556">
        <f t="shared" si="1754"/>
        <v>12</v>
      </c>
      <c r="DD471" s="556">
        <f t="shared" si="1755"/>
        <v>12</v>
      </c>
      <c r="DE471" s="555">
        <f t="shared" si="1756"/>
        <v>12</v>
      </c>
      <c r="DF471" s="555">
        <f t="shared" si="1757"/>
        <v>52</v>
      </c>
      <c r="DG471" s="555" t="str">
        <f t="shared" si="1758"/>
        <v/>
      </c>
      <c r="DH471" s="555" t="str">
        <f t="shared" si="1759"/>
        <v/>
      </c>
      <c r="DI471" s="555" t="str">
        <f t="shared" si="1760"/>
        <v/>
      </c>
      <c r="DJ471" s="554" t="str">
        <f t="shared" si="1761"/>
        <v/>
      </c>
      <c r="DK471" s="553" t="str">
        <f t="shared" si="1762"/>
        <v/>
      </c>
      <c r="DL471" s="658">
        <f t="shared" si="1763"/>
        <v>1</v>
      </c>
      <c r="DM471" s="106">
        <f t="shared" si="1764"/>
        <v>6</v>
      </c>
      <c r="DN471" s="106">
        <f t="shared" si="1765"/>
        <v>7</v>
      </c>
      <c r="DO471" s="106">
        <f t="shared" si="1766"/>
        <v>9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71">3540*$K$1</f>
        <v>3540</v>
      </c>
      <c r="C472" s="791">
        <f t="shared" si="1771"/>
        <v>3540</v>
      </c>
      <c r="D472" s="791">
        <f t="shared" si="1771"/>
        <v>3540</v>
      </c>
      <c r="E472" s="791">
        <f t="shared" si="1771"/>
        <v>3540</v>
      </c>
      <c r="F472" s="791">
        <f t="shared" si="1771"/>
        <v>3540</v>
      </c>
      <c r="G472" s="791">
        <f t="shared" si="1771"/>
        <v>3540</v>
      </c>
      <c r="H472" s="791">
        <f t="shared" si="1771"/>
        <v>3540</v>
      </c>
      <c r="I472" s="791">
        <f t="shared" si="1771"/>
        <v>3540</v>
      </c>
      <c r="J472" s="791">
        <f t="shared" si="1771"/>
        <v>3540</v>
      </c>
      <c r="K472" s="791">
        <f t="shared" si="1771"/>
        <v>3540</v>
      </c>
      <c r="L472" s="791">
        <f t="shared" si="1771"/>
        <v>3540</v>
      </c>
      <c r="M472" s="791">
        <f t="shared" si="1771"/>
        <v>3540</v>
      </c>
      <c r="N472" s="791">
        <f t="shared" si="1771"/>
        <v>3540</v>
      </c>
      <c r="O472" s="791">
        <f t="shared" si="1771"/>
        <v>3540</v>
      </c>
      <c r="P472" s="791">
        <f t="shared" si="1771"/>
        <v>3540</v>
      </c>
      <c r="Q472" s="791">
        <f t="shared" si="1771"/>
        <v>3540</v>
      </c>
      <c r="R472" s="791">
        <f t="shared" si="1771"/>
        <v>3540</v>
      </c>
      <c r="S472" s="1021"/>
      <c r="T472" s="1018">
        <f t="shared" ref="T472:AJ472" si="1772">3540*$K$1</f>
        <v>3540</v>
      </c>
      <c r="U472" s="791">
        <f t="shared" si="1772"/>
        <v>3540</v>
      </c>
      <c r="V472" s="791">
        <f t="shared" si="1772"/>
        <v>3540</v>
      </c>
      <c r="W472" s="791">
        <f t="shared" si="1772"/>
        <v>3540</v>
      </c>
      <c r="X472" s="791">
        <f t="shared" si="1772"/>
        <v>3540</v>
      </c>
      <c r="Y472" s="791">
        <f t="shared" si="1772"/>
        <v>3540</v>
      </c>
      <c r="Z472" s="791">
        <f t="shared" si="1772"/>
        <v>3540</v>
      </c>
      <c r="AA472" s="791">
        <f t="shared" si="1772"/>
        <v>3540</v>
      </c>
      <c r="AB472" s="791">
        <f t="shared" si="1772"/>
        <v>3540</v>
      </c>
      <c r="AC472" s="791">
        <f t="shared" si="1772"/>
        <v>3540</v>
      </c>
      <c r="AD472" s="791">
        <f t="shared" si="1772"/>
        <v>3540</v>
      </c>
      <c r="AE472" s="791">
        <f t="shared" si="1772"/>
        <v>3540</v>
      </c>
      <c r="AF472" s="791">
        <f t="shared" si="1772"/>
        <v>3540</v>
      </c>
      <c r="AG472" s="791">
        <f t="shared" si="1772"/>
        <v>3540</v>
      </c>
      <c r="AH472" s="791">
        <f t="shared" si="1772"/>
        <v>3540</v>
      </c>
      <c r="AI472" s="791">
        <f t="shared" si="1772"/>
        <v>3540</v>
      </c>
      <c r="AJ472" s="791">
        <f t="shared" si="1772"/>
        <v>3540</v>
      </c>
      <c r="AK472" s="1021"/>
      <c r="AL472" s="1018">
        <f t="shared" ref="AL472:BB472" si="1773">3540*$K$1</f>
        <v>3540</v>
      </c>
      <c r="AM472" s="791">
        <f t="shared" si="1773"/>
        <v>3540</v>
      </c>
      <c r="AN472" s="791">
        <f t="shared" si="1773"/>
        <v>3540</v>
      </c>
      <c r="AO472" s="791">
        <f t="shared" si="1773"/>
        <v>3540</v>
      </c>
      <c r="AP472" s="791">
        <f t="shared" si="1773"/>
        <v>3540</v>
      </c>
      <c r="AQ472" s="791">
        <f t="shared" si="1773"/>
        <v>3540</v>
      </c>
      <c r="AR472" s="791">
        <f t="shared" si="1773"/>
        <v>3540</v>
      </c>
      <c r="AS472" s="791">
        <f t="shared" si="1773"/>
        <v>3540</v>
      </c>
      <c r="AT472" s="791">
        <f t="shared" si="1773"/>
        <v>3540</v>
      </c>
      <c r="AU472" s="791">
        <f t="shared" si="1773"/>
        <v>3540</v>
      </c>
      <c r="AV472" s="791">
        <f t="shared" si="1773"/>
        <v>3540</v>
      </c>
      <c r="AW472" s="791">
        <f t="shared" si="1773"/>
        <v>3540</v>
      </c>
      <c r="AX472" s="791">
        <f t="shared" si="1773"/>
        <v>3540</v>
      </c>
      <c r="AY472" s="791">
        <f t="shared" si="1773"/>
        <v>3540</v>
      </c>
      <c r="AZ472" s="791">
        <f t="shared" si="1773"/>
        <v>3540</v>
      </c>
      <c r="BA472" s="791">
        <f t="shared" si="1773"/>
        <v>3540</v>
      </c>
      <c r="BB472" s="791">
        <f t="shared" si="1773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74">3540*$K$1</f>
        <v>3540</v>
      </c>
      <c r="BG472" s="791">
        <f t="shared" si="1774"/>
        <v>3540</v>
      </c>
      <c r="BH472" s="791">
        <f t="shared" si="1774"/>
        <v>3540</v>
      </c>
      <c r="BI472" s="791">
        <f t="shared" si="1774"/>
        <v>3540</v>
      </c>
      <c r="BJ472" s="791">
        <f t="shared" si="1774"/>
        <v>3540</v>
      </c>
      <c r="BK472" s="791">
        <f t="shared" si="1774"/>
        <v>3540</v>
      </c>
      <c r="BL472" s="791">
        <f t="shared" si="1774"/>
        <v>3540</v>
      </c>
      <c r="BM472" s="791">
        <f t="shared" si="1774"/>
        <v>3540</v>
      </c>
      <c r="BN472" s="791">
        <f t="shared" si="1774"/>
        <v>3540</v>
      </c>
      <c r="BO472" s="791">
        <f t="shared" si="1774"/>
        <v>3540</v>
      </c>
      <c r="BP472" s="791">
        <f t="shared" si="1774"/>
        <v>3540</v>
      </c>
      <c r="BQ472" s="791">
        <f t="shared" si="1774"/>
        <v>3540</v>
      </c>
      <c r="BR472" s="791">
        <f t="shared" si="1774"/>
        <v>3540</v>
      </c>
      <c r="BS472" s="791">
        <f t="shared" si="1774"/>
        <v>3540</v>
      </c>
      <c r="BT472" s="791">
        <f t="shared" si="1774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31"/>
        <v>3540</v>
      </c>
      <c r="CA472" s="602">
        <f t="shared" si="1632"/>
        <v>3540</v>
      </c>
      <c r="CB472" s="602">
        <f t="shared" si="1633"/>
        <v>3540</v>
      </c>
      <c r="CC472" s="692">
        <f t="shared" si="1634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45"/>
        <v>3540</v>
      </c>
      <c r="CF472" s="1350">
        <f t="shared" si="1745"/>
        <v>3540</v>
      </c>
      <c r="CG472" s="1350">
        <f t="shared" si="1745"/>
        <v>3540</v>
      </c>
      <c r="CH472" s="1350">
        <f t="shared" si="1745"/>
        <v>3540</v>
      </c>
      <c r="CI472" s="1350">
        <f t="shared" si="1745"/>
        <v>3540</v>
      </c>
      <c r="CJ472" s="1350">
        <f t="shared" si="1745"/>
        <v>3540</v>
      </c>
      <c r="CK472" s="1351">
        <f t="shared" si="1745"/>
        <v>3540</v>
      </c>
      <c r="CL472" s="1351">
        <f t="shared" si="1745"/>
        <v>3540</v>
      </c>
      <c r="CM472" s="1351">
        <f t="shared" si="1745"/>
        <v>3540</v>
      </c>
      <c r="CN472" s="1350">
        <f t="shared" si="1745"/>
        <v>3540</v>
      </c>
      <c r="CO472" s="1350">
        <f t="shared" si="1745"/>
        <v>3540</v>
      </c>
      <c r="CP472" s="1350">
        <f t="shared" si="1745"/>
        <v>3540</v>
      </c>
      <c r="CQ472" s="1350">
        <f t="shared" si="1745"/>
        <v>3540</v>
      </c>
      <c r="CR472" s="1350">
        <f t="shared" si="1745"/>
        <v>3540</v>
      </c>
      <c r="CS472" s="1349">
        <f t="shared" si="1745"/>
        <v>3540</v>
      </c>
      <c r="CT472" s="1352">
        <f t="shared" si="1745"/>
        <v>3540</v>
      </c>
      <c r="CU472" s="553">
        <f t="shared" si="1746"/>
        <v>3540</v>
      </c>
      <c r="CV472" s="554">
        <f t="shared" si="1747"/>
        <v>3540</v>
      </c>
      <c r="CW472" s="555">
        <f t="shared" si="1748"/>
        <v>3540</v>
      </c>
      <c r="CX472" s="555">
        <f t="shared" si="1749"/>
        <v>3540</v>
      </c>
      <c r="CY472" s="555">
        <f t="shared" si="1750"/>
        <v>3540</v>
      </c>
      <c r="CZ472" s="555">
        <f t="shared" si="1751"/>
        <v>3540</v>
      </c>
      <c r="DA472" s="555">
        <f t="shared" si="1752"/>
        <v>3540</v>
      </c>
      <c r="DB472" s="556">
        <f t="shared" si="1753"/>
        <v>3540</v>
      </c>
      <c r="DC472" s="556">
        <f t="shared" si="1754"/>
        <v>3540</v>
      </c>
      <c r="DD472" s="556">
        <f t="shared" si="1755"/>
        <v>3540</v>
      </c>
      <c r="DE472" s="555">
        <f t="shared" si="1756"/>
        <v>3540</v>
      </c>
      <c r="DF472" s="555">
        <f t="shared" si="1757"/>
        <v>3540</v>
      </c>
      <c r="DG472" s="555">
        <f t="shared" si="1758"/>
        <v>3540</v>
      </c>
      <c r="DH472" s="555">
        <f t="shared" si="1759"/>
        <v>3540</v>
      </c>
      <c r="DI472" s="555">
        <f t="shared" si="1760"/>
        <v>3540</v>
      </c>
      <c r="DJ472" s="554">
        <f t="shared" si="1761"/>
        <v>3540</v>
      </c>
      <c r="DK472" s="553">
        <f t="shared" si="1762"/>
        <v>3540</v>
      </c>
      <c r="DL472" s="658">
        <f t="shared" si="1763"/>
        <v>17</v>
      </c>
      <c r="DM472" s="106">
        <f t="shared" si="1764"/>
        <v>17</v>
      </c>
      <c r="DN472" s="106">
        <f t="shared" si="1765"/>
        <v>17</v>
      </c>
      <c r="DO472" s="106">
        <f t="shared" si="1766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75">IF(B471="","",B471*B472/B$46/365/$G$1)</f>
        <v/>
      </c>
      <c r="C473" s="1023" t="str">
        <f t="shared" si="1775"/>
        <v/>
      </c>
      <c r="D473" s="1023" t="str">
        <f t="shared" si="1775"/>
        <v/>
      </c>
      <c r="E473" s="1023" t="str">
        <f t="shared" si="1775"/>
        <v/>
      </c>
      <c r="F473" s="1023" t="str">
        <f t="shared" si="1775"/>
        <v/>
      </c>
      <c r="G473" s="1023" t="str">
        <f t="shared" si="1775"/>
        <v/>
      </c>
      <c r="H473" s="1023" t="str">
        <f t="shared" si="1775"/>
        <v/>
      </c>
      <c r="I473" s="1023">
        <f t="shared" si="1775"/>
        <v>2.2168297455968686E-2</v>
      </c>
      <c r="J473" s="1023" t="str">
        <f t="shared" si="1775"/>
        <v/>
      </c>
      <c r="K473" s="1023" t="str">
        <f t="shared" si="1775"/>
        <v/>
      </c>
      <c r="L473" s="1023" t="str">
        <f t="shared" si="1775"/>
        <v/>
      </c>
      <c r="M473" s="1023" t="str">
        <f t="shared" si="1775"/>
        <v/>
      </c>
      <c r="N473" s="1023" t="str">
        <f t="shared" si="1775"/>
        <v/>
      </c>
      <c r="O473" s="1023" t="str">
        <f t="shared" si="1775"/>
        <v/>
      </c>
      <c r="P473" s="1023" t="str">
        <f t="shared" si="1775"/>
        <v/>
      </c>
      <c r="Q473" s="1023" t="str">
        <f t="shared" si="1775"/>
        <v/>
      </c>
      <c r="R473" s="1023" t="str">
        <f t="shared" si="1775"/>
        <v/>
      </c>
      <c r="S473" s="961"/>
      <c r="T473" s="1023">
        <f t="shared" ref="T473:AJ473" si="1776">IF(T471="","",T471*T472/T$46/365/$G$1)</f>
        <v>1.1084148727984343E-2</v>
      </c>
      <c r="U473" s="1023" t="str">
        <f t="shared" si="1776"/>
        <v/>
      </c>
      <c r="V473" s="1023">
        <f t="shared" si="1776"/>
        <v>9.2367906066536196E-3</v>
      </c>
      <c r="W473" s="1023" t="str">
        <f t="shared" si="1776"/>
        <v/>
      </c>
      <c r="X473" s="1023">
        <f t="shared" si="1776"/>
        <v>6.9275929549902152E-3</v>
      </c>
      <c r="Y473" s="1023">
        <f t="shared" si="1776"/>
        <v>3.0019569471624267E-2</v>
      </c>
      <c r="Z473" s="1023">
        <f t="shared" si="1776"/>
        <v>7.9172490914173888E-3</v>
      </c>
      <c r="AA473" s="1023">
        <f t="shared" si="1776"/>
        <v>7.9172490914173888E-3</v>
      </c>
      <c r="AB473" s="1023" t="str">
        <f t="shared" si="1776"/>
        <v/>
      </c>
      <c r="AC473" s="1023" t="str">
        <f t="shared" si="1776"/>
        <v/>
      </c>
      <c r="AD473" s="1023" t="str">
        <f t="shared" si="1776"/>
        <v/>
      </c>
      <c r="AE473" s="1023" t="str">
        <f t="shared" si="1776"/>
        <v/>
      </c>
      <c r="AF473" s="1023" t="str">
        <f t="shared" si="1776"/>
        <v/>
      </c>
      <c r="AG473" s="1023" t="str">
        <f t="shared" si="1776"/>
        <v/>
      </c>
      <c r="AH473" s="1023" t="str">
        <f t="shared" si="1776"/>
        <v/>
      </c>
      <c r="AI473" s="1023" t="str">
        <f t="shared" si="1776"/>
        <v/>
      </c>
      <c r="AJ473" s="1023" t="str">
        <f t="shared" si="1776"/>
        <v/>
      </c>
      <c r="AK473" s="961"/>
      <c r="AL473" s="1023">
        <f t="shared" ref="AL473:BB473" si="1777">IF(AL471="","",AL471*AL472/AL$46/365/$G$1)</f>
        <v>2.7710371819960861E-2</v>
      </c>
      <c r="AM473" s="1023" t="str">
        <f t="shared" si="1777"/>
        <v/>
      </c>
      <c r="AN473" s="1023">
        <f t="shared" si="1777"/>
        <v>9.2367906066536207E-2</v>
      </c>
      <c r="AO473" s="1023">
        <f t="shared" si="1777"/>
        <v>1.8473581213307239E-2</v>
      </c>
      <c r="AP473" s="1023">
        <f t="shared" si="1777"/>
        <v>3.6947162426614479E-2</v>
      </c>
      <c r="AQ473" s="1023" t="str">
        <f t="shared" si="1777"/>
        <v/>
      </c>
      <c r="AR473" s="1023">
        <f t="shared" si="1777"/>
        <v>2.7710371819960861E-2</v>
      </c>
      <c r="AS473" s="1023">
        <f t="shared" si="1777"/>
        <v>2.2168297455968686E-2</v>
      </c>
      <c r="AT473" s="1023">
        <f t="shared" si="1777"/>
        <v>4.4336594911937373E-2</v>
      </c>
      <c r="AU473" s="1023" t="str">
        <f t="shared" si="1777"/>
        <v/>
      </c>
      <c r="AV473" s="1023" t="str">
        <f t="shared" si="1777"/>
        <v/>
      </c>
      <c r="AW473" s="1023" t="str">
        <f t="shared" si="1777"/>
        <v/>
      </c>
      <c r="AX473" s="1023" t="str">
        <f t="shared" si="1777"/>
        <v/>
      </c>
      <c r="AY473" s="1023" t="str">
        <f t="shared" si="1777"/>
        <v/>
      </c>
      <c r="AZ473" s="1023" t="str">
        <f t="shared" si="1777"/>
        <v/>
      </c>
      <c r="BA473" s="1023" t="str">
        <f t="shared" si="1777"/>
        <v/>
      </c>
      <c r="BB473" s="1023" t="str">
        <f t="shared" si="1777"/>
        <v/>
      </c>
      <c r="BC473" s="961"/>
      <c r="BD473" s="1023">
        <f>IF(BD471="","",BD471*BD472/BD$46/365/$G$1)</f>
        <v>8.6594911937377686E-2</v>
      </c>
      <c r="BE473" s="1023">
        <f>IF(BE471="","",BE471*BE472/BE$46/365/$G$1)</f>
        <v>7.9172490914173888E-2</v>
      </c>
      <c r="BF473" s="1023">
        <f t="shared" ref="BF473:BT473" si="1778">IF(BF471="","",BF471*BF472/BF$46/365/$G$1)</f>
        <v>0.1385518590998043</v>
      </c>
      <c r="BG473" s="1023">
        <f t="shared" si="1778"/>
        <v>8.3131115459882596E-2</v>
      </c>
      <c r="BH473" s="1023">
        <f t="shared" si="1778"/>
        <v>6.9275929549902152E-2</v>
      </c>
      <c r="BI473" s="1023">
        <f t="shared" si="1778"/>
        <v>3.1668996365669555E-2</v>
      </c>
      <c r="BJ473" s="1023">
        <f t="shared" si="1778"/>
        <v>6.9275929549902152E-2</v>
      </c>
      <c r="BK473" s="1023">
        <f t="shared" si="1778"/>
        <v>6.9275929549902152E-2</v>
      </c>
      <c r="BL473" s="1023">
        <f t="shared" si="1778"/>
        <v>0.1385518590998043</v>
      </c>
      <c r="BM473" s="1023" t="str">
        <f t="shared" si="1778"/>
        <v/>
      </c>
      <c r="BN473" s="1023" t="str">
        <f t="shared" si="1778"/>
        <v/>
      </c>
      <c r="BO473" s="1023" t="str">
        <f t="shared" si="1778"/>
        <v/>
      </c>
      <c r="BP473" s="1023" t="str">
        <f t="shared" si="1778"/>
        <v/>
      </c>
      <c r="BQ473" s="1023" t="str">
        <f t="shared" si="1778"/>
        <v/>
      </c>
      <c r="BR473" s="1023" t="str">
        <f t="shared" si="1778"/>
        <v/>
      </c>
      <c r="BS473" s="1023" t="str">
        <f t="shared" si="1778"/>
        <v/>
      </c>
      <c r="BT473" s="1023" t="str">
        <f t="shared" si="1778"/>
        <v/>
      </c>
      <c r="BU473" s="961"/>
      <c r="BV473" s="1023" t="str">
        <f>IF(BV471="","",BV471*BV472/BV$46/365/$G$1)</f>
        <v/>
      </c>
      <c r="BW473" s="1023">
        <f>IF(BW471="","",BW471*BW472/BW$46/365/$G$1)</f>
        <v>9.2367906066536196E-3</v>
      </c>
      <c r="BX473" s="1023">
        <f>IF(BX471="","",BX471*BX472/BX$46/365/$G$1)</f>
        <v>3.1668996365669555E-2</v>
      </c>
      <c r="BY473" s="1023">
        <f>IF(BY471="","",BY471*BY472/BY$46/365/$G$1)</f>
        <v>0.10391389432485322</v>
      </c>
      <c r="BZ473" s="627" t="str">
        <f>IF(DL473&lt;3,"",(SUM(B473:R473)-MIN(B473:R473)-MAX(B473:R473))/(DL473-2))</f>
        <v/>
      </c>
      <c r="CA473" s="627">
        <f t="shared" si="1632"/>
        <v>9.038859379368186E-3</v>
      </c>
      <c r="CB473" s="627">
        <f t="shared" si="1633"/>
        <v>3.177455968688845E-2</v>
      </c>
      <c r="CC473" s="627">
        <f t="shared" si="1634"/>
        <v>8.5039738008706414E-2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45"/>
        <v/>
      </c>
      <c r="CF473" s="1355" t="str">
        <f t="shared" si="1745"/>
        <v/>
      </c>
      <c r="CG473" s="1355" t="str">
        <f t="shared" si="1745"/>
        <v/>
      </c>
      <c r="CH473" s="1355" t="str">
        <f t="shared" si="1745"/>
        <v/>
      </c>
      <c r="CI473" s="1355" t="str">
        <f t="shared" si="1745"/>
        <v/>
      </c>
      <c r="CJ473" s="1355" t="str">
        <f t="shared" si="1745"/>
        <v/>
      </c>
      <c r="CK473" s="1356" t="str">
        <f t="shared" si="1745"/>
        <v/>
      </c>
      <c r="CL473" s="1356">
        <f t="shared" si="1745"/>
        <v>2.2168297455968686E-2</v>
      </c>
      <c r="CM473" s="1356" t="str">
        <f t="shared" si="1745"/>
        <v/>
      </c>
      <c r="CN473" s="1355" t="str">
        <f t="shared" si="1745"/>
        <v/>
      </c>
      <c r="CO473" s="1355" t="str">
        <f t="shared" si="1745"/>
        <v/>
      </c>
      <c r="CP473" s="1355" t="str">
        <f t="shared" si="1745"/>
        <v/>
      </c>
      <c r="CQ473" s="1355" t="str">
        <f t="shared" si="1745"/>
        <v/>
      </c>
      <c r="CR473" s="1355" t="str">
        <f t="shared" si="1745"/>
        <v/>
      </c>
      <c r="CS473" s="1354" t="str">
        <f t="shared" si="1745"/>
        <v/>
      </c>
      <c r="CT473" s="1357" t="str">
        <f t="shared" si="1745"/>
        <v/>
      </c>
      <c r="CU473" s="541" t="str">
        <f t="shared" si="1746"/>
        <v/>
      </c>
      <c r="CV473" s="542" t="str">
        <f t="shared" si="1747"/>
        <v/>
      </c>
      <c r="CW473" s="543" t="str">
        <f t="shared" si="1748"/>
        <v/>
      </c>
      <c r="CX473" s="543" t="str">
        <f t="shared" si="1749"/>
        <v/>
      </c>
      <c r="CY473" s="543" t="str">
        <f t="shared" si="1750"/>
        <v/>
      </c>
      <c r="CZ473" s="543" t="str">
        <f t="shared" si="1751"/>
        <v/>
      </c>
      <c r="DA473" s="543">
        <f t="shared" si="1752"/>
        <v>6.9275929549902152E-3</v>
      </c>
      <c r="DB473" s="544">
        <f t="shared" si="1753"/>
        <v>7.9172490914173888E-3</v>
      </c>
      <c r="DC473" s="544">
        <f t="shared" si="1754"/>
        <v>7.9172490914173888E-3</v>
      </c>
      <c r="DD473" s="544">
        <f t="shared" si="1755"/>
        <v>9.2367906066536196E-3</v>
      </c>
      <c r="DE473" s="543">
        <f t="shared" si="1756"/>
        <v>1.1084148727984343E-2</v>
      </c>
      <c r="DF473" s="543">
        <f t="shared" si="1757"/>
        <v>3.0019569471624267E-2</v>
      </c>
      <c r="DG473" s="543" t="str">
        <f t="shared" si="1758"/>
        <v/>
      </c>
      <c r="DH473" s="543" t="str">
        <f t="shared" si="1759"/>
        <v/>
      </c>
      <c r="DI473" s="543" t="str">
        <f t="shared" si="1760"/>
        <v/>
      </c>
      <c r="DJ473" s="542" t="str">
        <f t="shared" si="1761"/>
        <v/>
      </c>
      <c r="DK473" s="541" t="str">
        <f t="shared" si="1762"/>
        <v/>
      </c>
      <c r="DL473" s="658">
        <f t="shared" si="1763"/>
        <v>1</v>
      </c>
      <c r="DM473" s="106">
        <f t="shared" si="1764"/>
        <v>6</v>
      </c>
      <c r="DN473" s="106">
        <f t="shared" si="1765"/>
        <v>7</v>
      </c>
      <c r="DO473" s="106">
        <f t="shared" si="176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>
        <v>10</v>
      </c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>
        <v>8</v>
      </c>
      <c r="BX474" s="683">
        <v>6</v>
      </c>
      <c r="BY474" s="683">
        <v>9</v>
      </c>
      <c r="BZ474" s="602" t="str">
        <f t="shared" si="1631"/>
        <v/>
      </c>
      <c r="CA474" s="602">
        <f t="shared" si="1632"/>
        <v>8</v>
      </c>
      <c r="CB474" s="602">
        <f t="shared" si="1633"/>
        <v>6.4</v>
      </c>
      <c r="CC474" s="692">
        <f t="shared" si="1634"/>
        <v>8.8571428571428577</v>
      </c>
      <c r="CD474" s="1348" t="str">
        <f t="shared" ref="CD474:CS475" si="177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9"/>
        <v/>
      </c>
      <c r="CF474" s="1350" t="str">
        <f t="shared" si="1779"/>
        <v/>
      </c>
      <c r="CG474" s="1350" t="str">
        <f t="shared" si="1779"/>
        <v/>
      </c>
      <c r="CH474" s="1350" t="str">
        <f t="shared" si="1779"/>
        <v/>
      </c>
      <c r="CI474" s="1350" t="str">
        <f t="shared" si="1779"/>
        <v/>
      </c>
      <c r="CJ474" s="1350" t="str">
        <f t="shared" si="1779"/>
        <v/>
      </c>
      <c r="CK474" s="1351" t="str">
        <f t="shared" si="1779"/>
        <v/>
      </c>
      <c r="CL474" s="1351">
        <f t="shared" si="1779"/>
        <v>8</v>
      </c>
      <c r="CM474" s="1351" t="str">
        <f t="shared" si="1779"/>
        <v/>
      </c>
      <c r="CN474" s="1350" t="str">
        <f t="shared" si="1779"/>
        <v/>
      </c>
      <c r="CO474" s="1350" t="str">
        <f t="shared" si="1779"/>
        <v/>
      </c>
      <c r="CP474" s="1350" t="str">
        <f t="shared" si="1779"/>
        <v/>
      </c>
      <c r="CQ474" s="1350" t="str">
        <f t="shared" si="1779"/>
        <v/>
      </c>
      <c r="CR474" s="1350" t="str">
        <f t="shared" si="1779"/>
        <v/>
      </c>
      <c r="CS474" s="1349" t="str">
        <f t="shared" si="1779"/>
        <v/>
      </c>
      <c r="CT474" s="1352" t="str">
        <f t="shared" ref="CE474:CT475" si="178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46"/>
        <v/>
      </c>
      <c r="CV474" s="554" t="str">
        <f t="shared" si="1747"/>
        <v/>
      </c>
      <c r="CW474" s="555" t="str">
        <f t="shared" si="1748"/>
        <v/>
      </c>
      <c r="CX474" s="555" t="str">
        <f t="shared" si="1749"/>
        <v/>
      </c>
      <c r="CY474" s="555" t="str">
        <f t="shared" si="1750"/>
        <v/>
      </c>
      <c r="CZ474" s="555" t="str">
        <f t="shared" si="1751"/>
        <v/>
      </c>
      <c r="DA474" s="555">
        <f t="shared" si="1752"/>
        <v>8</v>
      </c>
      <c r="DB474" s="556">
        <f t="shared" si="1753"/>
        <v>8</v>
      </c>
      <c r="DC474" s="556">
        <f t="shared" si="1754"/>
        <v>8</v>
      </c>
      <c r="DD474" s="556">
        <f t="shared" si="1755"/>
        <v>8</v>
      </c>
      <c r="DE474" s="555">
        <f t="shared" si="1756"/>
        <v>8</v>
      </c>
      <c r="DF474" s="555">
        <f t="shared" si="1757"/>
        <v>10</v>
      </c>
      <c r="DG474" s="555" t="str">
        <f t="shared" si="1758"/>
        <v/>
      </c>
      <c r="DH474" s="555" t="str">
        <f t="shared" si="1759"/>
        <v/>
      </c>
      <c r="DI474" s="555" t="str">
        <f t="shared" si="1760"/>
        <v/>
      </c>
      <c r="DJ474" s="554" t="str">
        <f t="shared" si="1761"/>
        <v/>
      </c>
      <c r="DK474" s="553" t="str">
        <f t="shared" si="1762"/>
        <v/>
      </c>
      <c r="DL474" s="658">
        <f t="shared" si="1763"/>
        <v>1</v>
      </c>
      <c r="DM474" s="106">
        <f t="shared" si="1764"/>
        <v>6</v>
      </c>
      <c r="DN474" s="106">
        <f t="shared" si="1765"/>
        <v>7</v>
      </c>
      <c r="DO474" s="106">
        <f t="shared" si="176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81">IF(B474="","",B471*B474)</f>
        <v/>
      </c>
      <c r="C475" s="765" t="str">
        <f t="shared" si="1781"/>
        <v/>
      </c>
      <c r="D475" s="1017" t="str">
        <f t="shared" si="1781"/>
        <v/>
      </c>
      <c r="E475" s="765" t="str">
        <f t="shared" si="1781"/>
        <v/>
      </c>
      <c r="F475" s="1017" t="str">
        <f t="shared" si="1781"/>
        <v/>
      </c>
      <c r="G475" s="765" t="str">
        <f t="shared" si="1781"/>
        <v/>
      </c>
      <c r="H475" s="1017" t="str">
        <f t="shared" si="1781"/>
        <v/>
      </c>
      <c r="I475" s="765">
        <f t="shared" si="1781"/>
        <v>192</v>
      </c>
      <c r="J475" s="1017" t="str">
        <f t="shared" si="1781"/>
        <v/>
      </c>
      <c r="K475" s="1017" t="str">
        <f t="shared" si="1781"/>
        <v/>
      </c>
      <c r="L475" s="1017" t="str">
        <f t="shared" si="1781"/>
        <v/>
      </c>
      <c r="M475" s="1017" t="str">
        <f t="shared" si="1781"/>
        <v/>
      </c>
      <c r="N475" s="1017" t="str">
        <f t="shared" si="1781"/>
        <v/>
      </c>
      <c r="O475" s="1017" t="str">
        <f t="shared" si="1781"/>
        <v/>
      </c>
      <c r="P475" s="1017" t="str">
        <f t="shared" si="1781"/>
        <v/>
      </c>
      <c r="Q475" s="1017" t="str">
        <f t="shared" si="1781"/>
        <v/>
      </c>
      <c r="R475" s="1017" t="str">
        <f t="shared" si="1781"/>
        <v/>
      </c>
      <c r="S475" s="1022"/>
      <c r="T475" s="765">
        <f t="shared" ref="T475:AJ475" si="1782">IF(T474="","",T471*T474)</f>
        <v>120</v>
      </c>
      <c r="U475" s="1017" t="str">
        <f t="shared" si="1782"/>
        <v/>
      </c>
      <c r="V475" s="765">
        <f t="shared" si="1782"/>
        <v>96</v>
      </c>
      <c r="W475" s="1017" t="str">
        <f t="shared" si="1782"/>
        <v/>
      </c>
      <c r="X475" s="765">
        <f t="shared" si="1782"/>
        <v>96</v>
      </c>
      <c r="Y475" s="1017">
        <f t="shared" si="1782"/>
        <v>416</v>
      </c>
      <c r="Z475" s="1017">
        <f t="shared" si="1782"/>
        <v>96</v>
      </c>
      <c r="AA475" s="1017">
        <f t="shared" si="1782"/>
        <v>96</v>
      </c>
      <c r="AB475" s="765" t="str">
        <f t="shared" si="1782"/>
        <v/>
      </c>
      <c r="AC475" s="1017" t="str">
        <f t="shared" si="1782"/>
        <v/>
      </c>
      <c r="AD475" s="765" t="str">
        <f t="shared" si="1782"/>
        <v/>
      </c>
      <c r="AE475" s="1017" t="str">
        <f t="shared" si="1782"/>
        <v/>
      </c>
      <c r="AF475" s="765" t="str">
        <f t="shared" si="1782"/>
        <v/>
      </c>
      <c r="AG475" s="1017" t="str">
        <f t="shared" si="1782"/>
        <v/>
      </c>
      <c r="AH475" s="765" t="str">
        <f t="shared" si="1782"/>
        <v/>
      </c>
      <c r="AI475" s="1017" t="str">
        <f t="shared" si="1782"/>
        <v/>
      </c>
      <c r="AJ475" s="765" t="str">
        <f t="shared" si="1782"/>
        <v/>
      </c>
      <c r="AK475" s="1022"/>
      <c r="AL475" s="765">
        <f t="shared" ref="AL475:BB475" si="1783">IF(AL474="","",AL471*AL474)</f>
        <v>480</v>
      </c>
      <c r="AM475" s="1017" t="str">
        <f t="shared" si="1783"/>
        <v/>
      </c>
      <c r="AN475" s="765">
        <f t="shared" si="1783"/>
        <v>600</v>
      </c>
      <c r="AO475" s="1017">
        <f t="shared" si="1783"/>
        <v>120</v>
      </c>
      <c r="AP475" s="765">
        <f t="shared" si="1783"/>
        <v>384</v>
      </c>
      <c r="AQ475" s="1017" t="str">
        <f t="shared" si="1783"/>
        <v/>
      </c>
      <c r="AR475" s="765">
        <f t="shared" si="1783"/>
        <v>96</v>
      </c>
      <c r="AS475" s="1017">
        <f t="shared" si="1783"/>
        <v>192</v>
      </c>
      <c r="AT475" s="765">
        <f t="shared" si="1783"/>
        <v>288</v>
      </c>
      <c r="AU475" s="1017" t="str">
        <f t="shared" si="1783"/>
        <v/>
      </c>
      <c r="AV475" s="765" t="str">
        <f t="shared" si="1783"/>
        <v/>
      </c>
      <c r="AW475" s="1017" t="str">
        <f t="shared" si="1783"/>
        <v/>
      </c>
      <c r="AX475" s="765" t="str">
        <f t="shared" si="1783"/>
        <v/>
      </c>
      <c r="AY475" s="1017" t="str">
        <f t="shared" si="1783"/>
        <v/>
      </c>
      <c r="AZ475" s="765" t="str">
        <f t="shared" si="1783"/>
        <v/>
      </c>
      <c r="BA475" s="1017" t="str">
        <f t="shared" si="1783"/>
        <v/>
      </c>
      <c r="BB475" s="765" t="str">
        <f t="shared" si="1783"/>
        <v/>
      </c>
      <c r="BC475" s="1022"/>
      <c r="BD475" s="765">
        <f>IF(BD474="","",BD471*BD474)</f>
        <v>1500</v>
      </c>
      <c r="BE475" s="765">
        <f>IF(BE474="","",BE471*BE474)</f>
        <v>1200</v>
      </c>
      <c r="BF475" s="765">
        <f t="shared" ref="BF475:BT475" si="1784">IF(BF474="","",BF471*BF474)</f>
        <v>1200</v>
      </c>
      <c r="BG475" s="765">
        <f t="shared" si="1784"/>
        <v>1440</v>
      </c>
      <c r="BH475" s="1017">
        <f t="shared" si="1784"/>
        <v>720</v>
      </c>
      <c r="BI475" s="765">
        <f t="shared" si="1784"/>
        <v>384</v>
      </c>
      <c r="BJ475" s="1017">
        <f t="shared" si="1784"/>
        <v>480</v>
      </c>
      <c r="BK475" s="765">
        <f t="shared" si="1784"/>
        <v>600</v>
      </c>
      <c r="BL475" s="1017">
        <f t="shared" si="1784"/>
        <v>2400</v>
      </c>
      <c r="BM475" s="765" t="str">
        <f t="shared" si="1784"/>
        <v/>
      </c>
      <c r="BN475" s="1017" t="str">
        <f t="shared" si="1784"/>
        <v/>
      </c>
      <c r="BO475" s="765" t="str">
        <f t="shared" si="1784"/>
        <v/>
      </c>
      <c r="BP475" s="1017" t="str">
        <f t="shared" si="1784"/>
        <v/>
      </c>
      <c r="BQ475" s="765" t="str">
        <f t="shared" si="1784"/>
        <v/>
      </c>
      <c r="BR475" s="1017" t="str">
        <f t="shared" si="1784"/>
        <v/>
      </c>
      <c r="BS475" s="765" t="str">
        <f t="shared" si="1784"/>
        <v/>
      </c>
      <c r="BT475" s="1017" t="str">
        <f t="shared" si="1784"/>
        <v/>
      </c>
      <c r="BU475" s="1022"/>
      <c r="BV475" s="765" t="str">
        <f>IF(BV474="","",BV471*BV474)</f>
        <v/>
      </c>
      <c r="BW475" s="1017">
        <f>IF(BW474="","",BW471*BW474)</f>
        <v>96</v>
      </c>
      <c r="BX475" s="1017">
        <f>IF(BX474="","",BX471*BX474)</f>
        <v>288</v>
      </c>
      <c r="BY475" s="1017">
        <f>IF(BY474="","",BY471*BY474)</f>
        <v>1620</v>
      </c>
      <c r="BZ475" s="602" t="str">
        <f t="shared" si="1631"/>
        <v/>
      </c>
      <c r="CA475" s="602">
        <f t="shared" si="1632"/>
        <v>102</v>
      </c>
      <c r="CB475" s="602">
        <f t="shared" si="1633"/>
        <v>292.8</v>
      </c>
      <c r="CC475" s="692">
        <f t="shared" si="1634"/>
        <v>1020</v>
      </c>
      <c r="CD475" s="1348" t="str">
        <f t="shared" si="1779"/>
        <v/>
      </c>
      <c r="CE475" s="1349" t="str">
        <f t="shared" si="1780"/>
        <v/>
      </c>
      <c r="CF475" s="1350" t="str">
        <f t="shared" si="1780"/>
        <v/>
      </c>
      <c r="CG475" s="1350" t="str">
        <f t="shared" si="1780"/>
        <v/>
      </c>
      <c r="CH475" s="1350" t="str">
        <f t="shared" si="1780"/>
        <v/>
      </c>
      <c r="CI475" s="1350" t="str">
        <f t="shared" si="1780"/>
        <v/>
      </c>
      <c r="CJ475" s="1350" t="str">
        <f t="shared" si="1780"/>
        <v/>
      </c>
      <c r="CK475" s="1351" t="str">
        <f t="shared" si="1780"/>
        <v/>
      </c>
      <c r="CL475" s="1351">
        <f t="shared" si="1780"/>
        <v>192</v>
      </c>
      <c r="CM475" s="1351" t="str">
        <f t="shared" si="1780"/>
        <v/>
      </c>
      <c r="CN475" s="1350" t="str">
        <f t="shared" si="1780"/>
        <v/>
      </c>
      <c r="CO475" s="1350" t="str">
        <f t="shared" si="1780"/>
        <v/>
      </c>
      <c r="CP475" s="1350" t="str">
        <f t="shared" si="1780"/>
        <v/>
      </c>
      <c r="CQ475" s="1350" t="str">
        <f t="shared" si="1780"/>
        <v/>
      </c>
      <c r="CR475" s="1350" t="str">
        <f t="shared" si="1780"/>
        <v/>
      </c>
      <c r="CS475" s="1349" t="str">
        <f t="shared" si="1780"/>
        <v/>
      </c>
      <c r="CT475" s="1352" t="str">
        <f t="shared" si="1780"/>
        <v/>
      </c>
      <c r="CU475" s="553" t="str">
        <f t="shared" si="1746"/>
        <v/>
      </c>
      <c r="CV475" s="554" t="str">
        <f t="shared" si="1747"/>
        <v/>
      </c>
      <c r="CW475" s="555" t="str">
        <f t="shared" si="1748"/>
        <v/>
      </c>
      <c r="CX475" s="555" t="str">
        <f t="shared" si="1749"/>
        <v/>
      </c>
      <c r="CY475" s="555" t="str">
        <f t="shared" si="1750"/>
        <v/>
      </c>
      <c r="CZ475" s="555" t="str">
        <f t="shared" si="1751"/>
        <v/>
      </c>
      <c r="DA475" s="555">
        <f t="shared" si="1752"/>
        <v>96</v>
      </c>
      <c r="DB475" s="556">
        <f t="shared" si="1753"/>
        <v>96</v>
      </c>
      <c r="DC475" s="556">
        <f t="shared" si="1754"/>
        <v>96</v>
      </c>
      <c r="DD475" s="556">
        <f t="shared" si="1755"/>
        <v>96</v>
      </c>
      <c r="DE475" s="555">
        <f t="shared" si="1756"/>
        <v>120</v>
      </c>
      <c r="DF475" s="555">
        <f t="shared" si="1757"/>
        <v>416</v>
      </c>
      <c r="DG475" s="555" t="str">
        <f t="shared" si="1758"/>
        <v/>
      </c>
      <c r="DH475" s="555" t="str">
        <f t="shared" si="1759"/>
        <v/>
      </c>
      <c r="DI475" s="555" t="str">
        <f t="shared" si="1760"/>
        <v/>
      </c>
      <c r="DJ475" s="554" t="str">
        <f t="shared" si="1761"/>
        <v/>
      </c>
      <c r="DK475" s="553" t="str">
        <f t="shared" si="1762"/>
        <v/>
      </c>
      <c r="DL475" s="658">
        <f t="shared" si="1763"/>
        <v>1</v>
      </c>
      <c r="DM475" s="106">
        <f t="shared" si="1764"/>
        <v>6</v>
      </c>
      <c r="DN475" s="106">
        <f t="shared" si="1765"/>
        <v>7</v>
      </c>
      <c r="DO475" s="106">
        <f t="shared" si="1766"/>
        <v>9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551" t="s">
        <v>731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31"/>
        <v/>
      </c>
      <c r="CA476" s="594" t="str">
        <f t="shared" si="1632"/>
        <v/>
      </c>
      <c r="CB476" s="594" t="str">
        <f t="shared" si="1633"/>
        <v/>
      </c>
      <c r="CC476" s="691" t="str">
        <f t="shared" si="1634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31"/>
        <v/>
      </c>
      <c r="CA477" s="602" t="str">
        <f t="shared" si="1632"/>
        <v/>
      </c>
      <c r="CB477" s="602" t="str">
        <f t="shared" si="1633"/>
        <v/>
      </c>
      <c r="CC477" s="692" t="str">
        <f t="shared" si="1634"/>
        <v/>
      </c>
      <c r="CD477" s="1348" t="str">
        <f t="shared" ref="CD477:CS477" si="178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85"/>
        <v/>
      </c>
      <c r="CF477" s="1350" t="str">
        <f t="shared" si="1785"/>
        <v/>
      </c>
      <c r="CG477" s="1350" t="str">
        <f t="shared" si="1785"/>
        <v/>
      </c>
      <c r="CH477" s="1350" t="str">
        <f t="shared" si="1785"/>
        <v/>
      </c>
      <c r="CI477" s="1350" t="str">
        <f t="shared" si="1785"/>
        <v/>
      </c>
      <c r="CJ477" s="1350" t="str">
        <f t="shared" si="1785"/>
        <v/>
      </c>
      <c r="CK477" s="1351" t="str">
        <f t="shared" si="1785"/>
        <v/>
      </c>
      <c r="CL477" s="1351" t="str">
        <f t="shared" si="1785"/>
        <v/>
      </c>
      <c r="CM477" s="1351" t="str">
        <f t="shared" si="1785"/>
        <v/>
      </c>
      <c r="CN477" s="1350" t="str">
        <f t="shared" si="1785"/>
        <v/>
      </c>
      <c r="CO477" s="1350" t="str">
        <f t="shared" si="1785"/>
        <v/>
      </c>
      <c r="CP477" s="1350" t="str">
        <f t="shared" si="1785"/>
        <v/>
      </c>
      <c r="CQ477" s="1350" t="str">
        <f t="shared" si="1785"/>
        <v/>
      </c>
      <c r="CR477" s="1350" t="str">
        <f t="shared" si="1785"/>
        <v/>
      </c>
      <c r="CS477" s="1349" t="str">
        <f t="shared" si="1785"/>
        <v/>
      </c>
      <c r="CT477" s="1352" t="str">
        <f t="shared" ref="CE477:CT482" si="178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80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80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80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80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804">COUNT(B477:R477)</f>
        <v>0</v>
      </c>
      <c r="DM477" s="106">
        <f t="shared" ref="DM477:DM484" si="1805">COUNT(T477:AJ477)</f>
        <v>0</v>
      </c>
      <c r="DN477" s="106">
        <f t="shared" ref="DN477:DN484" si="1806">COUNT(AL477:BB477)</f>
        <v>0</v>
      </c>
      <c r="DO477" s="106">
        <f t="shared" ref="DO477:DO484" si="1807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31"/>
        <v/>
      </c>
      <c r="CA478" s="602" t="str">
        <f t="shared" si="1632"/>
        <v/>
      </c>
      <c r="CB478" s="602" t="str">
        <f t="shared" si="1633"/>
        <v/>
      </c>
      <c r="CC478" s="692" t="str">
        <f t="shared" si="1634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86"/>
        <v/>
      </c>
      <c r="CF478" s="1350" t="str">
        <f t="shared" si="1786"/>
        <v/>
      </c>
      <c r="CG478" s="1350" t="str">
        <f t="shared" si="1786"/>
        <v/>
      </c>
      <c r="CH478" s="1350" t="str">
        <f t="shared" si="1786"/>
        <v/>
      </c>
      <c r="CI478" s="1350" t="str">
        <f t="shared" si="1786"/>
        <v/>
      </c>
      <c r="CJ478" s="1350" t="str">
        <f t="shared" si="1786"/>
        <v/>
      </c>
      <c r="CK478" s="1351" t="str">
        <f t="shared" si="1786"/>
        <v/>
      </c>
      <c r="CL478" s="1351" t="str">
        <f t="shared" si="1786"/>
        <v/>
      </c>
      <c r="CM478" s="1351" t="str">
        <f t="shared" si="1786"/>
        <v/>
      </c>
      <c r="CN478" s="1350" t="str">
        <f t="shared" si="1786"/>
        <v/>
      </c>
      <c r="CO478" s="1350" t="str">
        <f t="shared" si="1786"/>
        <v/>
      </c>
      <c r="CP478" s="1350" t="str">
        <f t="shared" si="1786"/>
        <v/>
      </c>
      <c r="CQ478" s="1350" t="str">
        <f t="shared" si="1786"/>
        <v/>
      </c>
      <c r="CR478" s="1350" t="str">
        <f t="shared" si="1786"/>
        <v/>
      </c>
      <c r="CS478" s="1349" t="str">
        <f t="shared" si="1786"/>
        <v/>
      </c>
      <c r="CT478" s="1352" t="str">
        <f t="shared" si="1786"/>
        <v/>
      </c>
      <c r="CU478" s="553" t="str">
        <f t="shared" si="1787"/>
        <v/>
      </c>
      <c r="CV478" s="554" t="str">
        <f t="shared" si="1788"/>
        <v/>
      </c>
      <c r="CW478" s="555" t="str">
        <f t="shared" si="1789"/>
        <v/>
      </c>
      <c r="CX478" s="555" t="str">
        <f t="shared" si="1790"/>
        <v/>
      </c>
      <c r="CY478" s="555" t="str">
        <f t="shared" si="1791"/>
        <v/>
      </c>
      <c r="CZ478" s="555" t="str">
        <f t="shared" si="1792"/>
        <v/>
      </c>
      <c r="DA478" s="555" t="str">
        <f t="shared" si="1793"/>
        <v/>
      </c>
      <c r="DB478" s="556" t="str">
        <f t="shared" si="1794"/>
        <v/>
      </c>
      <c r="DC478" s="556" t="str">
        <f t="shared" si="1795"/>
        <v/>
      </c>
      <c r="DD478" s="556" t="str">
        <f t="shared" si="1796"/>
        <v/>
      </c>
      <c r="DE478" s="555" t="str">
        <f t="shared" si="1797"/>
        <v/>
      </c>
      <c r="DF478" s="555" t="str">
        <f t="shared" si="1798"/>
        <v/>
      </c>
      <c r="DG478" s="555" t="str">
        <f t="shared" si="1799"/>
        <v/>
      </c>
      <c r="DH478" s="555" t="str">
        <f t="shared" si="1800"/>
        <v/>
      </c>
      <c r="DI478" s="555" t="str">
        <f t="shared" si="1801"/>
        <v/>
      </c>
      <c r="DJ478" s="554" t="str">
        <f t="shared" si="1802"/>
        <v/>
      </c>
      <c r="DK478" s="553" t="str">
        <f t="shared" si="1803"/>
        <v/>
      </c>
      <c r="DL478" s="658">
        <f t="shared" si="1804"/>
        <v>0</v>
      </c>
      <c r="DM478" s="106">
        <f t="shared" si="1805"/>
        <v>0</v>
      </c>
      <c r="DN478" s="106">
        <f t="shared" si="1806"/>
        <v>0</v>
      </c>
      <c r="DO478" s="106">
        <f t="shared" si="1807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31"/>
        <v/>
      </c>
      <c r="CA479" s="602" t="str">
        <f t="shared" si="1632"/>
        <v/>
      </c>
      <c r="CB479" s="602" t="str">
        <f t="shared" si="1633"/>
        <v/>
      </c>
      <c r="CC479" s="692" t="str">
        <f t="shared" si="1634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86"/>
        <v/>
      </c>
      <c r="CF479" s="1350" t="str">
        <f t="shared" si="1786"/>
        <v/>
      </c>
      <c r="CG479" s="1350" t="str">
        <f t="shared" si="1786"/>
        <v/>
      </c>
      <c r="CH479" s="1350" t="str">
        <f t="shared" si="1786"/>
        <v/>
      </c>
      <c r="CI479" s="1350" t="str">
        <f t="shared" si="1786"/>
        <v/>
      </c>
      <c r="CJ479" s="1350" t="str">
        <f t="shared" si="1786"/>
        <v/>
      </c>
      <c r="CK479" s="1351" t="str">
        <f t="shared" si="1786"/>
        <v/>
      </c>
      <c r="CL479" s="1351" t="str">
        <f t="shared" si="1786"/>
        <v/>
      </c>
      <c r="CM479" s="1351" t="str">
        <f t="shared" si="1786"/>
        <v/>
      </c>
      <c r="CN479" s="1350" t="str">
        <f t="shared" si="1786"/>
        <v/>
      </c>
      <c r="CO479" s="1350" t="str">
        <f t="shared" si="1786"/>
        <v/>
      </c>
      <c r="CP479" s="1350" t="str">
        <f t="shared" si="1786"/>
        <v/>
      </c>
      <c r="CQ479" s="1350" t="str">
        <f t="shared" si="1786"/>
        <v/>
      </c>
      <c r="CR479" s="1350" t="str">
        <f t="shared" si="1786"/>
        <v/>
      </c>
      <c r="CS479" s="1349" t="str">
        <f t="shared" si="1786"/>
        <v/>
      </c>
      <c r="CT479" s="1352" t="str">
        <f t="shared" si="1786"/>
        <v/>
      </c>
      <c r="CU479" s="553" t="str">
        <f t="shared" si="1787"/>
        <v/>
      </c>
      <c r="CV479" s="554" t="str">
        <f t="shared" si="1788"/>
        <v/>
      </c>
      <c r="CW479" s="555" t="str">
        <f t="shared" si="1789"/>
        <v/>
      </c>
      <c r="CX479" s="555" t="str">
        <f t="shared" si="1790"/>
        <v/>
      </c>
      <c r="CY479" s="555" t="str">
        <f t="shared" si="1791"/>
        <v/>
      </c>
      <c r="CZ479" s="555" t="str">
        <f t="shared" si="1792"/>
        <v/>
      </c>
      <c r="DA479" s="555" t="str">
        <f t="shared" si="1793"/>
        <v/>
      </c>
      <c r="DB479" s="556" t="str">
        <f t="shared" si="1794"/>
        <v/>
      </c>
      <c r="DC479" s="556" t="str">
        <f t="shared" si="1795"/>
        <v/>
      </c>
      <c r="DD479" s="556" t="str">
        <f t="shared" si="1796"/>
        <v/>
      </c>
      <c r="DE479" s="555" t="str">
        <f t="shared" si="1797"/>
        <v/>
      </c>
      <c r="DF479" s="555" t="str">
        <f t="shared" si="1798"/>
        <v/>
      </c>
      <c r="DG479" s="555" t="str">
        <f t="shared" si="1799"/>
        <v/>
      </c>
      <c r="DH479" s="555" t="str">
        <f t="shared" si="1800"/>
        <v/>
      </c>
      <c r="DI479" s="555" t="str">
        <f t="shared" si="1801"/>
        <v/>
      </c>
      <c r="DJ479" s="554" t="str">
        <f t="shared" si="1802"/>
        <v/>
      </c>
      <c r="DK479" s="553" t="str">
        <f t="shared" si="1803"/>
        <v/>
      </c>
      <c r="DL479" s="658">
        <f t="shared" si="1804"/>
        <v>0</v>
      </c>
      <c r="DM479" s="106">
        <f t="shared" si="1805"/>
        <v>0</v>
      </c>
      <c r="DN479" s="106">
        <f t="shared" si="1806"/>
        <v>0</v>
      </c>
      <c r="DO479" s="106">
        <f t="shared" si="1807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8">IF(B478="","",B477*B478*B479)</f>
        <v/>
      </c>
      <c r="C480" s="634" t="str">
        <f t="shared" si="1808"/>
        <v/>
      </c>
      <c r="D480" s="634" t="str">
        <f t="shared" si="1808"/>
        <v/>
      </c>
      <c r="E480" s="634" t="str">
        <f t="shared" si="1808"/>
        <v/>
      </c>
      <c r="F480" s="634" t="str">
        <f t="shared" si="1808"/>
        <v/>
      </c>
      <c r="G480" s="634" t="str">
        <f t="shared" si="1808"/>
        <v/>
      </c>
      <c r="H480" s="634" t="str">
        <f t="shared" si="1808"/>
        <v/>
      </c>
      <c r="I480" s="634" t="str">
        <f t="shared" si="1808"/>
        <v/>
      </c>
      <c r="J480" s="634" t="str">
        <f t="shared" si="1808"/>
        <v/>
      </c>
      <c r="K480" s="634" t="str">
        <f t="shared" si="1808"/>
        <v/>
      </c>
      <c r="L480" s="634" t="str">
        <f t="shared" si="1808"/>
        <v/>
      </c>
      <c r="M480" s="634" t="str">
        <f t="shared" si="1808"/>
        <v/>
      </c>
      <c r="N480" s="634" t="str">
        <f t="shared" si="1808"/>
        <v/>
      </c>
      <c r="O480" s="634" t="str">
        <f t="shared" si="1808"/>
        <v/>
      </c>
      <c r="P480" s="634" t="str">
        <f t="shared" si="1808"/>
        <v/>
      </c>
      <c r="Q480" s="634" t="str">
        <f t="shared" si="1808"/>
        <v/>
      </c>
      <c r="R480" s="634" t="str">
        <f t="shared" si="1808"/>
        <v/>
      </c>
      <c r="S480" s="667"/>
      <c r="T480" s="634" t="str">
        <f t="shared" ref="T480:AJ480" si="1809">IF(T478="","",T477*T478*T479)</f>
        <v/>
      </c>
      <c r="U480" s="634" t="str">
        <f t="shared" si="1809"/>
        <v/>
      </c>
      <c r="V480" s="634" t="str">
        <f t="shared" si="1809"/>
        <v/>
      </c>
      <c r="W480" s="634" t="str">
        <f t="shared" si="1809"/>
        <v/>
      </c>
      <c r="X480" s="634" t="str">
        <f t="shared" si="1809"/>
        <v/>
      </c>
      <c r="Y480" s="634" t="str">
        <f t="shared" si="1809"/>
        <v/>
      </c>
      <c r="Z480" s="634" t="str">
        <f t="shared" si="1809"/>
        <v/>
      </c>
      <c r="AA480" s="634" t="str">
        <f t="shared" si="1809"/>
        <v/>
      </c>
      <c r="AB480" s="634" t="str">
        <f t="shared" si="1809"/>
        <v/>
      </c>
      <c r="AC480" s="634" t="str">
        <f t="shared" si="1809"/>
        <v/>
      </c>
      <c r="AD480" s="634" t="str">
        <f t="shared" si="1809"/>
        <v/>
      </c>
      <c r="AE480" s="634" t="str">
        <f t="shared" si="1809"/>
        <v/>
      </c>
      <c r="AF480" s="634" t="str">
        <f t="shared" si="1809"/>
        <v/>
      </c>
      <c r="AG480" s="634" t="str">
        <f t="shared" si="1809"/>
        <v/>
      </c>
      <c r="AH480" s="634" t="str">
        <f t="shared" si="1809"/>
        <v/>
      </c>
      <c r="AI480" s="634" t="str">
        <f t="shared" si="1809"/>
        <v/>
      </c>
      <c r="AJ480" s="634" t="str">
        <f t="shared" si="1809"/>
        <v/>
      </c>
      <c r="AK480" s="667"/>
      <c r="AL480" s="634" t="str">
        <f t="shared" ref="AL480:BB480" si="1810">IF(AL478="","",AL477*AL478*AL479)</f>
        <v/>
      </c>
      <c r="AM480" s="634" t="str">
        <f t="shared" si="1810"/>
        <v/>
      </c>
      <c r="AN480" s="634" t="str">
        <f t="shared" si="1810"/>
        <v/>
      </c>
      <c r="AO480" s="634" t="str">
        <f t="shared" si="1810"/>
        <v/>
      </c>
      <c r="AP480" s="634" t="str">
        <f t="shared" si="1810"/>
        <v/>
      </c>
      <c r="AQ480" s="634" t="str">
        <f t="shared" si="1810"/>
        <v/>
      </c>
      <c r="AR480" s="634" t="str">
        <f t="shared" si="1810"/>
        <v/>
      </c>
      <c r="AS480" s="634" t="str">
        <f t="shared" si="1810"/>
        <v/>
      </c>
      <c r="AT480" s="634" t="str">
        <f t="shared" si="1810"/>
        <v/>
      </c>
      <c r="AU480" s="634" t="str">
        <f t="shared" si="1810"/>
        <v/>
      </c>
      <c r="AV480" s="634" t="str">
        <f t="shared" si="1810"/>
        <v/>
      </c>
      <c r="AW480" s="634" t="str">
        <f t="shared" si="1810"/>
        <v/>
      </c>
      <c r="AX480" s="634" t="str">
        <f t="shared" si="1810"/>
        <v/>
      </c>
      <c r="AY480" s="634" t="str">
        <f t="shared" si="1810"/>
        <v/>
      </c>
      <c r="AZ480" s="634" t="str">
        <f t="shared" si="1810"/>
        <v/>
      </c>
      <c r="BA480" s="634" t="str">
        <f t="shared" si="1810"/>
        <v/>
      </c>
      <c r="BB480" s="634" t="str">
        <f t="shared" si="1810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11">IF(BF478="","",BF477*BF478*BF479)</f>
        <v/>
      </c>
      <c r="BG480" s="634" t="str">
        <f t="shared" si="1811"/>
        <v/>
      </c>
      <c r="BH480" s="634" t="str">
        <f t="shared" si="1811"/>
        <v/>
      </c>
      <c r="BI480" s="634" t="str">
        <f t="shared" si="1811"/>
        <v/>
      </c>
      <c r="BJ480" s="634" t="str">
        <f t="shared" si="1811"/>
        <v/>
      </c>
      <c r="BK480" s="634" t="str">
        <f t="shared" si="1811"/>
        <v/>
      </c>
      <c r="BL480" s="634" t="str">
        <f t="shared" si="1811"/>
        <v/>
      </c>
      <c r="BM480" s="634" t="str">
        <f t="shared" si="1811"/>
        <v/>
      </c>
      <c r="BN480" s="634" t="str">
        <f t="shared" si="1811"/>
        <v/>
      </c>
      <c r="BO480" s="634" t="str">
        <f t="shared" si="1811"/>
        <v/>
      </c>
      <c r="BP480" s="634" t="str">
        <f t="shared" si="1811"/>
        <v/>
      </c>
      <c r="BQ480" s="634" t="str">
        <f t="shared" si="1811"/>
        <v/>
      </c>
      <c r="BR480" s="634" t="str">
        <f t="shared" si="1811"/>
        <v/>
      </c>
      <c r="BS480" s="634" t="str">
        <f t="shared" si="1811"/>
        <v/>
      </c>
      <c r="BT480" s="634" t="str">
        <f t="shared" si="1811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31"/>
        <v/>
      </c>
      <c r="CA480" s="602" t="str">
        <f t="shared" si="1632"/>
        <v/>
      </c>
      <c r="CB480" s="602" t="str">
        <f t="shared" si="1633"/>
        <v/>
      </c>
      <c r="CC480" s="692" t="str">
        <f t="shared" si="1634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86"/>
        <v/>
      </c>
      <c r="CF480" s="1350" t="str">
        <f t="shared" si="1786"/>
        <v/>
      </c>
      <c r="CG480" s="1350" t="str">
        <f t="shared" si="1786"/>
        <v/>
      </c>
      <c r="CH480" s="1350" t="str">
        <f t="shared" si="1786"/>
        <v/>
      </c>
      <c r="CI480" s="1350" t="str">
        <f t="shared" si="1786"/>
        <v/>
      </c>
      <c r="CJ480" s="1350" t="str">
        <f t="shared" si="1786"/>
        <v/>
      </c>
      <c r="CK480" s="1351" t="str">
        <f t="shared" si="1786"/>
        <v/>
      </c>
      <c r="CL480" s="1351" t="str">
        <f t="shared" si="1786"/>
        <v/>
      </c>
      <c r="CM480" s="1351" t="str">
        <f t="shared" si="1786"/>
        <v/>
      </c>
      <c r="CN480" s="1350" t="str">
        <f t="shared" si="1786"/>
        <v/>
      </c>
      <c r="CO480" s="1350" t="str">
        <f t="shared" si="1786"/>
        <v/>
      </c>
      <c r="CP480" s="1350" t="str">
        <f t="shared" si="1786"/>
        <v/>
      </c>
      <c r="CQ480" s="1350" t="str">
        <f t="shared" si="1786"/>
        <v/>
      </c>
      <c r="CR480" s="1350" t="str">
        <f t="shared" si="1786"/>
        <v/>
      </c>
      <c r="CS480" s="1349" t="str">
        <f t="shared" si="1786"/>
        <v/>
      </c>
      <c r="CT480" s="1352" t="str">
        <f t="shared" si="1786"/>
        <v/>
      </c>
      <c r="CU480" s="553" t="str">
        <f t="shared" si="1787"/>
        <v/>
      </c>
      <c r="CV480" s="554" t="str">
        <f t="shared" si="1788"/>
        <v/>
      </c>
      <c r="CW480" s="555" t="str">
        <f t="shared" si="1789"/>
        <v/>
      </c>
      <c r="CX480" s="555" t="str">
        <f t="shared" si="1790"/>
        <v/>
      </c>
      <c r="CY480" s="555" t="str">
        <f t="shared" si="1791"/>
        <v/>
      </c>
      <c r="CZ480" s="555" t="str">
        <f t="shared" si="1792"/>
        <v/>
      </c>
      <c r="DA480" s="555" t="str">
        <f t="shared" si="1793"/>
        <v/>
      </c>
      <c r="DB480" s="556" t="str">
        <f t="shared" si="1794"/>
        <v/>
      </c>
      <c r="DC480" s="556" t="str">
        <f t="shared" si="1795"/>
        <v/>
      </c>
      <c r="DD480" s="556" t="str">
        <f t="shared" si="1796"/>
        <v/>
      </c>
      <c r="DE480" s="555" t="str">
        <f t="shared" si="1797"/>
        <v/>
      </c>
      <c r="DF480" s="555" t="str">
        <f t="shared" si="1798"/>
        <v/>
      </c>
      <c r="DG480" s="555" t="str">
        <f t="shared" si="1799"/>
        <v/>
      </c>
      <c r="DH480" s="555" t="str">
        <f t="shared" si="1800"/>
        <v/>
      </c>
      <c r="DI480" s="555" t="str">
        <f t="shared" si="1801"/>
        <v/>
      </c>
      <c r="DJ480" s="554" t="str">
        <f t="shared" si="1802"/>
        <v/>
      </c>
      <c r="DK480" s="553" t="str">
        <f t="shared" si="1803"/>
        <v/>
      </c>
      <c r="DL480" s="658">
        <f t="shared" si="1804"/>
        <v>0</v>
      </c>
      <c r="DM480" s="106">
        <f t="shared" si="1805"/>
        <v>0</v>
      </c>
      <c r="DN480" s="106">
        <f t="shared" si="1806"/>
        <v>0</v>
      </c>
      <c r="DO480" s="106">
        <f t="shared" si="1807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12">3550*$K$1</f>
        <v>3550</v>
      </c>
      <c r="E481" s="766">
        <f t="shared" si="1812"/>
        <v>3550</v>
      </c>
      <c r="F481" s="766">
        <f t="shared" si="1812"/>
        <v>3550</v>
      </c>
      <c r="G481" s="766">
        <f t="shared" si="1812"/>
        <v>3550</v>
      </c>
      <c r="H481" s="766">
        <f t="shared" si="1812"/>
        <v>3550</v>
      </c>
      <c r="I481" s="766">
        <f t="shared" si="1812"/>
        <v>3550</v>
      </c>
      <c r="J481" s="766">
        <f t="shared" si="1812"/>
        <v>3550</v>
      </c>
      <c r="K481" s="766">
        <f t="shared" si="1812"/>
        <v>3550</v>
      </c>
      <c r="L481" s="766">
        <f t="shared" si="1812"/>
        <v>3550</v>
      </c>
      <c r="M481" s="766">
        <f t="shared" si="1812"/>
        <v>3550</v>
      </c>
      <c r="N481" s="766">
        <f t="shared" si="1812"/>
        <v>3550</v>
      </c>
      <c r="O481" s="766">
        <f t="shared" si="1812"/>
        <v>3550</v>
      </c>
      <c r="P481" s="766">
        <f t="shared" si="1812"/>
        <v>3550</v>
      </c>
      <c r="Q481" s="766">
        <f t="shared" si="1812"/>
        <v>3550</v>
      </c>
      <c r="R481" s="766">
        <f t="shared" si="1812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13">3550*$K$1</f>
        <v>3550</v>
      </c>
      <c r="W481" s="766">
        <f t="shared" si="1813"/>
        <v>3550</v>
      </c>
      <c r="X481" s="766">
        <f t="shared" si="1813"/>
        <v>3550</v>
      </c>
      <c r="Y481" s="766">
        <f t="shared" si="1813"/>
        <v>3550</v>
      </c>
      <c r="Z481" s="766">
        <f t="shared" si="1813"/>
        <v>3550</v>
      </c>
      <c r="AA481" s="766">
        <f t="shared" si="1813"/>
        <v>3550</v>
      </c>
      <c r="AB481" s="766">
        <f t="shared" si="1813"/>
        <v>3550</v>
      </c>
      <c r="AC481" s="766">
        <f t="shared" si="1813"/>
        <v>3550</v>
      </c>
      <c r="AD481" s="766">
        <f t="shared" si="1813"/>
        <v>3550</v>
      </c>
      <c r="AE481" s="766">
        <f t="shared" si="1813"/>
        <v>3550</v>
      </c>
      <c r="AF481" s="766">
        <f t="shared" si="1813"/>
        <v>3550</v>
      </c>
      <c r="AG481" s="766">
        <f t="shared" si="1813"/>
        <v>3550</v>
      </c>
      <c r="AH481" s="766">
        <f t="shared" si="1813"/>
        <v>3550</v>
      </c>
      <c r="AI481" s="766">
        <f t="shared" si="1813"/>
        <v>3550</v>
      </c>
      <c r="AJ481" s="766">
        <f t="shared" si="1813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14">3550*$K$1</f>
        <v>3550</v>
      </c>
      <c r="AO481" s="766">
        <f t="shared" si="1814"/>
        <v>3550</v>
      </c>
      <c r="AP481" s="766">
        <f t="shared" si="1814"/>
        <v>3550</v>
      </c>
      <c r="AQ481" s="766">
        <f t="shared" si="1814"/>
        <v>3550</v>
      </c>
      <c r="AR481" s="766">
        <f t="shared" si="1814"/>
        <v>3550</v>
      </c>
      <c r="AS481" s="766">
        <f t="shared" si="1814"/>
        <v>3550</v>
      </c>
      <c r="AT481" s="766">
        <f t="shared" si="1814"/>
        <v>3550</v>
      </c>
      <c r="AU481" s="766">
        <f t="shared" si="1814"/>
        <v>3550</v>
      </c>
      <c r="AV481" s="766">
        <f t="shared" si="1814"/>
        <v>3550</v>
      </c>
      <c r="AW481" s="766">
        <f t="shared" si="1814"/>
        <v>3550</v>
      </c>
      <c r="AX481" s="766">
        <f t="shared" si="1814"/>
        <v>3550</v>
      </c>
      <c r="AY481" s="766">
        <f t="shared" si="1814"/>
        <v>3550</v>
      </c>
      <c r="AZ481" s="766">
        <f t="shared" si="1814"/>
        <v>3550</v>
      </c>
      <c r="BA481" s="766">
        <f t="shared" si="1814"/>
        <v>3550</v>
      </c>
      <c r="BB481" s="766">
        <f t="shared" si="1814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15">3550*$K$1</f>
        <v>3550</v>
      </c>
      <c r="BG481" s="766">
        <f t="shared" si="1815"/>
        <v>3550</v>
      </c>
      <c r="BH481" s="766">
        <f t="shared" si="1815"/>
        <v>3550</v>
      </c>
      <c r="BI481" s="766">
        <f t="shared" si="1815"/>
        <v>3550</v>
      </c>
      <c r="BJ481" s="766">
        <f t="shared" si="1815"/>
        <v>3550</v>
      </c>
      <c r="BK481" s="766">
        <f t="shared" si="1815"/>
        <v>3550</v>
      </c>
      <c r="BL481" s="766">
        <f t="shared" si="1815"/>
        <v>3550</v>
      </c>
      <c r="BM481" s="766">
        <f t="shared" si="1815"/>
        <v>3550</v>
      </c>
      <c r="BN481" s="766">
        <f t="shared" si="1815"/>
        <v>3550</v>
      </c>
      <c r="BO481" s="766">
        <f t="shared" si="1815"/>
        <v>3550</v>
      </c>
      <c r="BP481" s="766">
        <f t="shared" si="1815"/>
        <v>3550</v>
      </c>
      <c r="BQ481" s="766">
        <f t="shared" si="1815"/>
        <v>3550</v>
      </c>
      <c r="BR481" s="766">
        <f t="shared" si="1815"/>
        <v>3550</v>
      </c>
      <c r="BS481" s="766">
        <f t="shared" si="1815"/>
        <v>3550</v>
      </c>
      <c r="BT481" s="766">
        <f t="shared" si="1815"/>
        <v>3550</v>
      </c>
      <c r="BU481" s="760"/>
      <c r="BV481" s="766">
        <f t="shared" si="1815"/>
        <v>3550</v>
      </c>
      <c r="BW481" s="766">
        <f t="shared" si="1815"/>
        <v>3550</v>
      </c>
      <c r="BX481" s="766">
        <f t="shared" si="1815"/>
        <v>3550</v>
      </c>
      <c r="BY481" s="766">
        <f t="shared" si="1815"/>
        <v>3550</v>
      </c>
      <c r="BZ481" s="602">
        <f t="shared" si="1631"/>
        <v>3550</v>
      </c>
      <c r="CA481" s="602">
        <f t="shared" si="1632"/>
        <v>3550</v>
      </c>
      <c r="CB481" s="602">
        <f t="shared" si="1633"/>
        <v>3550</v>
      </c>
      <c r="CC481" s="692">
        <f t="shared" si="1634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86"/>
        <v>3550</v>
      </c>
      <c r="CF481" s="1350">
        <f t="shared" si="1786"/>
        <v>3550</v>
      </c>
      <c r="CG481" s="1350">
        <f t="shared" si="1786"/>
        <v>3550</v>
      </c>
      <c r="CH481" s="1350">
        <f t="shared" si="1786"/>
        <v>3550</v>
      </c>
      <c r="CI481" s="1350">
        <f t="shared" si="1786"/>
        <v>3550</v>
      </c>
      <c r="CJ481" s="1350">
        <f t="shared" si="1786"/>
        <v>3550</v>
      </c>
      <c r="CK481" s="1351">
        <f t="shared" si="1786"/>
        <v>3550</v>
      </c>
      <c r="CL481" s="1351">
        <f t="shared" si="1786"/>
        <v>3550</v>
      </c>
      <c r="CM481" s="1351">
        <f t="shared" si="1786"/>
        <v>3550</v>
      </c>
      <c r="CN481" s="1350">
        <f t="shared" si="1786"/>
        <v>3550</v>
      </c>
      <c r="CO481" s="1350">
        <f t="shared" si="1786"/>
        <v>3550</v>
      </c>
      <c r="CP481" s="1350">
        <f t="shared" si="1786"/>
        <v>3550</v>
      </c>
      <c r="CQ481" s="1350">
        <f t="shared" si="1786"/>
        <v>3550</v>
      </c>
      <c r="CR481" s="1350">
        <f t="shared" si="1786"/>
        <v>3550</v>
      </c>
      <c r="CS481" s="1349">
        <f t="shared" si="1786"/>
        <v>3550</v>
      </c>
      <c r="CT481" s="1352">
        <f t="shared" si="1786"/>
        <v>3550</v>
      </c>
      <c r="CU481" s="553">
        <f t="shared" si="1787"/>
        <v>3550</v>
      </c>
      <c r="CV481" s="554">
        <f t="shared" si="1788"/>
        <v>3550</v>
      </c>
      <c r="CW481" s="555">
        <f t="shared" si="1789"/>
        <v>3550</v>
      </c>
      <c r="CX481" s="555">
        <f t="shared" si="1790"/>
        <v>3550</v>
      </c>
      <c r="CY481" s="555">
        <f t="shared" si="1791"/>
        <v>3550</v>
      </c>
      <c r="CZ481" s="555">
        <f t="shared" si="1792"/>
        <v>3550</v>
      </c>
      <c r="DA481" s="555">
        <f t="shared" si="1793"/>
        <v>3550</v>
      </c>
      <c r="DB481" s="556">
        <f t="shared" si="1794"/>
        <v>3550</v>
      </c>
      <c r="DC481" s="556">
        <f t="shared" si="1795"/>
        <v>3550</v>
      </c>
      <c r="DD481" s="556">
        <f t="shared" si="1796"/>
        <v>3550</v>
      </c>
      <c r="DE481" s="555">
        <f t="shared" si="1797"/>
        <v>3550</v>
      </c>
      <c r="DF481" s="555">
        <f t="shared" si="1798"/>
        <v>3550</v>
      </c>
      <c r="DG481" s="555">
        <f t="shared" si="1799"/>
        <v>3550</v>
      </c>
      <c r="DH481" s="555">
        <f t="shared" si="1800"/>
        <v>3550</v>
      </c>
      <c r="DI481" s="555">
        <f t="shared" si="1801"/>
        <v>3550</v>
      </c>
      <c r="DJ481" s="554">
        <f t="shared" si="1802"/>
        <v>3550</v>
      </c>
      <c r="DK481" s="553">
        <f t="shared" si="1803"/>
        <v>3550</v>
      </c>
      <c r="DL481" s="658">
        <f t="shared" si="1804"/>
        <v>17</v>
      </c>
      <c r="DM481" s="106">
        <f t="shared" si="1805"/>
        <v>17</v>
      </c>
      <c r="DN481" s="106">
        <f t="shared" si="1806"/>
        <v>17</v>
      </c>
      <c r="DO481" s="106">
        <f t="shared" si="1807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16">IF(B480="","",B480*B481/B$46/365/$G$1)</f>
        <v/>
      </c>
      <c r="C482" s="637" t="str">
        <f t="shared" si="1816"/>
        <v/>
      </c>
      <c r="D482" s="637" t="str">
        <f t="shared" si="1816"/>
        <v/>
      </c>
      <c r="E482" s="637" t="str">
        <f t="shared" si="1816"/>
        <v/>
      </c>
      <c r="F482" s="637" t="str">
        <f t="shared" si="1816"/>
        <v/>
      </c>
      <c r="G482" s="637" t="str">
        <f t="shared" si="1816"/>
        <v/>
      </c>
      <c r="H482" s="637" t="str">
        <f t="shared" si="1816"/>
        <v/>
      </c>
      <c r="I482" s="637" t="str">
        <f t="shared" si="1816"/>
        <v/>
      </c>
      <c r="J482" s="637" t="str">
        <f t="shared" si="1816"/>
        <v/>
      </c>
      <c r="K482" s="637" t="str">
        <f t="shared" si="1816"/>
        <v/>
      </c>
      <c r="L482" s="637" t="str">
        <f t="shared" si="1816"/>
        <v/>
      </c>
      <c r="M482" s="637" t="str">
        <f t="shared" si="1816"/>
        <v/>
      </c>
      <c r="N482" s="637" t="str">
        <f t="shared" si="1816"/>
        <v/>
      </c>
      <c r="O482" s="637" t="str">
        <f t="shared" si="1816"/>
        <v/>
      </c>
      <c r="P482" s="637" t="str">
        <f t="shared" si="1816"/>
        <v/>
      </c>
      <c r="Q482" s="637" t="str">
        <f t="shared" si="1816"/>
        <v/>
      </c>
      <c r="R482" s="637" t="str">
        <f t="shared" si="1816"/>
        <v/>
      </c>
      <c r="S482" s="657"/>
      <c r="T482" s="637" t="str">
        <f t="shared" ref="T482:AJ482" si="1817">IF(T480="","",T480*T481/T$46/365/$G$1)</f>
        <v/>
      </c>
      <c r="U482" s="637" t="str">
        <f t="shared" si="1817"/>
        <v/>
      </c>
      <c r="V482" s="637" t="str">
        <f t="shared" si="1817"/>
        <v/>
      </c>
      <c r="W482" s="637" t="str">
        <f t="shared" si="1817"/>
        <v/>
      </c>
      <c r="X482" s="637" t="str">
        <f t="shared" si="1817"/>
        <v/>
      </c>
      <c r="Y482" s="637" t="str">
        <f t="shared" si="1817"/>
        <v/>
      </c>
      <c r="Z482" s="637" t="str">
        <f t="shared" si="1817"/>
        <v/>
      </c>
      <c r="AA482" s="637" t="str">
        <f t="shared" si="1817"/>
        <v/>
      </c>
      <c r="AB482" s="637" t="str">
        <f t="shared" si="1817"/>
        <v/>
      </c>
      <c r="AC482" s="637" t="str">
        <f t="shared" si="1817"/>
        <v/>
      </c>
      <c r="AD482" s="637" t="str">
        <f t="shared" si="1817"/>
        <v/>
      </c>
      <c r="AE482" s="637" t="str">
        <f t="shared" si="1817"/>
        <v/>
      </c>
      <c r="AF482" s="637" t="str">
        <f t="shared" si="1817"/>
        <v/>
      </c>
      <c r="AG482" s="637" t="str">
        <f t="shared" si="1817"/>
        <v/>
      </c>
      <c r="AH482" s="637" t="str">
        <f t="shared" si="1817"/>
        <v/>
      </c>
      <c r="AI482" s="637" t="str">
        <f t="shared" si="1817"/>
        <v/>
      </c>
      <c r="AJ482" s="637" t="str">
        <f t="shared" si="1817"/>
        <v/>
      </c>
      <c r="AK482" s="657"/>
      <c r="AL482" s="637" t="str">
        <f t="shared" ref="AL482:BB482" si="1818">IF(AL480="","",AL480*AL481/AL$46/365/$G$1)</f>
        <v/>
      </c>
      <c r="AM482" s="637" t="str">
        <f t="shared" si="1818"/>
        <v/>
      </c>
      <c r="AN482" s="637" t="str">
        <f t="shared" si="1818"/>
        <v/>
      </c>
      <c r="AO482" s="637" t="str">
        <f t="shared" si="1818"/>
        <v/>
      </c>
      <c r="AP482" s="637" t="str">
        <f t="shared" si="1818"/>
        <v/>
      </c>
      <c r="AQ482" s="637" t="str">
        <f t="shared" si="1818"/>
        <v/>
      </c>
      <c r="AR482" s="637" t="str">
        <f t="shared" si="1818"/>
        <v/>
      </c>
      <c r="AS482" s="637" t="str">
        <f t="shared" si="1818"/>
        <v/>
      </c>
      <c r="AT482" s="637" t="str">
        <f t="shared" si="1818"/>
        <v/>
      </c>
      <c r="AU482" s="637" t="str">
        <f t="shared" si="1818"/>
        <v/>
      </c>
      <c r="AV482" s="637" t="str">
        <f t="shared" si="1818"/>
        <v/>
      </c>
      <c r="AW482" s="637" t="str">
        <f t="shared" si="1818"/>
        <v/>
      </c>
      <c r="AX482" s="637" t="str">
        <f t="shared" si="1818"/>
        <v/>
      </c>
      <c r="AY482" s="637" t="str">
        <f t="shared" si="1818"/>
        <v/>
      </c>
      <c r="AZ482" s="637" t="str">
        <f t="shared" si="1818"/>
        <v/>
      </c>
      <c r="BA482" s="637" t="str">
        <f t="shared" si="1818"/>
        <v/>
      </c>
      <c r="BB482" s="637" t="str">
        <f t="shared" si="1818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9">IF(BJ480="","",BJ480*BJ481/BJ$46/365/$G$1)</f>
        <v/>
      </c>
      <c r="BK482" s="637" t="str">
        <f t="shared" si="1819"/>
        <v/>
      </c>
      <c r="BL482" s="637" t="str">
        <f t="shared" si="1819"/>
        <v/>
      </c>
      <c r="BM482" s="637" t="str">
        <f t="shared" si="1819"/>
        <v/>
      </c>
      <c r="BN482" s="637" t="str">
        <f t="shared" si="1819"/>
        <v/>
      </c>
      <c r="BO482" s="637" t="str">
        <f t="shared" si="1819"/>
        <v/>
      </c>
      <c r="BP482" s="637" t="str">
        <f t="shared" si="1819"/>
        <v/>
      </c>
      <c r="BQ482" s="637" t="str">
        <f t="shared" si="1819"/>
        <v/>
      </c>
      <c r="BR482" s="637" t="str">
        <f t="shared" si="1819"/>
        <v/>
      </c>
      <c r="BS482" s="637" t="str">
        <f t="shared" si="1819"/>
        <v/>
      </c>
      <c r="BT482" s="637" t="str">
        <f t="shared" si="1819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32"/>
        <v/>
      </c>
      <c r="CB482" s="627" t="str">
        <f t="shared" si="1633"/>
        <v/>
      </c>
      <c r="CC482" s="627" t="str">
        <f t="shared" si="1634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86"/>
        <v/>
      </c>
      <c r="CF482" s="1355" t="str">
        <f t="shared" si="1786"/>
        <v/>
      </c>
      <c r="CG482" s="1355" t="str">
        <f t="shared" si="1786"/>
        <v/>
      </c>
      <c r="CH482" s="1355" t="str">
        <f t="shared" si="1786"/>
        <v/>
      </c>
      <c r="CI482" s="1355" t="str">
        <f t="shared" si="1786"/>
        <v/>
      </c>
      <c r="CJ482" s="1355" t="str">
        <f t="shared" si="1786"/>
        <v/>
      </c>
      <c r="CK482" s="1356" t="str">
        <f t="shared" si="1786"/>
        <v/>
      </c>
      <c r="CL482" s="1356" t="str">
        <f t="shared" si="1786"/>
        <v/>
      </c>
      <c r="CM482" s="1356" t="str">
        <f t="shared" si="1786"/>
        <v/>
      </c>
      <c r="CN482" s="1355" t="str">
        <f t="shared" si="1786"/>
        <v/>
      </c>
      <c r="CO482" s="1355" t="str">
        <f t="shared" si="1786"/>
        <v/>
      </c>
      <c r="CP482" s="1355" t="str">
        <f t="shared" si="1786"/>
        <v/>
      </c>
      <c r="CQ482" s="1355" t="str">
        <f t="shared" si="1786"/>
        <v/>
      </c>
      <c r="CR482" s="1355" t="str">
        <f t="shared" si="1786"/>
        <v/>
      </c>
      <c r="CS482" s="1354" t="str">
        <f t="shared" si="1786"/>
        <v/>
      </c>
      <c r="CT482" s="1357" t="str">
        <f t="shared" si="1786"/>
        <v/>
      </c>
      <c r="CU482" s="541" t="str">
        <f t="shared" si="1787"/>
        <v/>
      </c>
      <c r="CV482" s="542" t="str">
        <f t="shared" si="1788"/>
        <v/>
      </c>
      <c r="CW482" s="543" t="str">
        <f t="shared" si="1789"/>
        <v/>
      </c>
      <c r="CX482" s="543" t="str">
        <f t="shared" si="1790"/>
        <v/>
      </c>
      <c r="CY482" s="543" t="str">
        <f t="shared" si="1791"/>
        <v/>
      </c>
      <c r="CZ482" s="543" t="str">
        <f t="shared" si="1792"/>
        <v/>
      </c>
      <c r="DA482" s="543" t="str">
        <f t="shared" si="1793"/>
        <v/>
      </c>
      <c r="DB482" s="544" t="str">
        <f t="shared" si="1794"/>
        <v/>
      </c>
      <c r="DC482" s="544" t="str">
        <f t="shared" si="1795"/>
        <v/>
      </c>
      <c r="DD482" s="544" t="str">
        <f t="shared" si="1796"/>
        <v/>
      </c>
      <c r="DE482" s="543" t="str">
        <f t="shared" si="1797"/>
        <v/>
      </c>
      <c r="DF482" s="543" t="str">
        <f t="shared" si="1798"/>
        <v/>
      </c>
      <c r="DG482" s="543" t="str">
        <f t="shared" si="1799"/>
        <v/>
      </c>
      <c r="DH482" s="543" t="str">
        <f t="shared" si="1800"/>
        <v/>
      </c>
      <c r="DI482" s="543" t="str">
        <f t="shared" si="1801"/>
        <v/>
      </c>
      <c r="DJ482" s="542" t="str">
        <f t="shared" si="1802"/>
        <v/>
      </c>
      <c r="DK482" s="541" t="str">
        <f t="shared" si="1803"/>
        <v/>
      </c>
      <c r="DL482" s="658">
        <f t="shared" si="1804"/>
        <v>0</v>
      </c>
      <c r="DM482" s="106">
        <f t="shared" si="1805"/>
        <v>0</v>
      </c>
      <c r="DN482" s="106">
        <f t="shared" si="1806"/>
        <v>0</v>
      </c>
      <c r="DO482" s="106">
        <f t="shared" si="1807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31"/>
        <v/>
      </c>
      <c r="CA483" s="602" t="str">
        <f t="shared" si="1632"/>
        <v/>
      </c>
      <c r="CB483" s="602" t="str">
        <f t="shared" si="1633"/>
        <v/>
      </c>
      <c r="CC483" s="692" t="str">
        <f t="shared" si="1634"/>
        <v/>
      </c>
      <c r="CD483" s="1348" t="str">
        <f t="shared" ref="CD483:CS484" si="182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20"/>
        <v/>
      </c>
      <c r="CF483" s="1350" t="str">
        <f t="shared" si="1820"/>
        <v/>
      </c>
      <c r="CG483" s="1350" t="str">
        <f t="shared" si="1820"/>
        <v/>
      </c>
      <c r="CH483" s="1350" t="str">
        <f t="shared" si="1820"/>
        <v/>
      </c>
      <c r="CI483" s="1350" t="str">
        <f t="shared" si="1820"/>
        <v/>
      </c>
      <c r="CJ483" s="1350" t="str">
        <f t="shared" si="1820"/>
        <v/>
      </c>
      <c r="CK483" s="1351" t="str">
        <f t="shared" si="1820"/>
        <v/>
      </c>
      <c r="CL483" s="1351" t="str">
        <f t="shared" si="1820"/>
        <v/>
      </c>
      <c r="CM483" s="1351" t="str">
        <f t="shared" si="1820"/>
        <v/>
      </c>
      <c r="CN483" s="1350" t="str">
        <f t="shared" si="1820"/>
        <v/>
      </c>
      <c r="CO483" s="1350" t="str">
        <f t="shared" si="1820"/>
        <v/>
      </c>
      <c r="CP483" s="1350" t="str">
        <f t="shared" si="1820"/>
        <v/>
      </c>
      <c r="CQ483" s="1350" t="str">
        <f t="shared" si="1820"/>
        <v/>
      </c>
      <c r="CR483" s="1350" t="str">
        <f t="shared" si="1820"/>
        <v/>
      </c>
      <c r="CS483" s="1349" t="str">
        <f t="shared" si="1820"/>
        <v/>
      </c>
      <c r="CT483" s="1352" t="str">
        <f t="shared" ref="CE483:CT484" si="182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7"/>
        <v/>
      </c>
      <c r="CV483" s="554" t="str">
        <f t="shared" si="1788"/>
        <v/>
      </c>
      <c r="CW483" s="555" t="str">
        <f t="shared" si="1789"/>
        <v/>
      </c>
      <c r="CX483" s="555" t="str">
        <f t="shared" si="1790"/>
        <v/>
      </c>
      <c r="CY483" s="555" t="str">
        <f t="shared" si="1791"/>
        <v/>
      </c>
      <c r="CZ483" s="555" t="str">
        <f t="shared" si="1792"/>
        <v/>
      </c>
      <c r="DA483" s="555" t="str">
        <f t="shared" si="1793"/>
        <v/>
      </c>
      <c r="DB483" s="556" t="str">
        <f t="shared" si="1794"/>
        <v/>
      </c>
      <c r="DC483" s="556" t="str">
        <f t="shared" si="1795"/>
        <v/>
      </c>
      <c r="DD483" s="556" t="str">
        <f t="shared" si="1796"/>
        <v/>
      </c>
      <c r="DE483" s="555" t="str">
        <f t="shared" si="1797"/>
        <v/>
      </c>
      <c r="DF483" s="555" t="str">
        <f t="shared" si="1798"/>
        <v/>
      </c>
      <c r="DG483" s="555" t="str">
        <f t="shared" si="1799"/>
        <v/>
      </c>
      <c r="DH483" s="555" t="str">
        <f t="shared" si="1800"/>
        <v/>
      </c>
      <c r="DI483" s="555" t="str">
        <f t="shared" si="1801"/>
        <v/>
      </c>
      <c r="DJ483" s="554" t="str">
        <f t="shared" si="1802"/>
        <v/>
      </c>
      <c r="DK483" s="553" t="str">
        <f t="shared" si="1803"/>
        <v/>
      </c>
      <c r="DL483" s="658">
        <f t="shared" si="1804"/>
        <v>0</v>
      </c>
      <c r="DM483" s="106">
        <f t="shared" si="1805"/>
        <v>0</v>
      </c>
      <c r="DN483" s="106">
        <f t="shared" si="1806"/>
        <v>0</v>
      </c>
      <c r="DO483" s="106">
        <f t="shared" si="1807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22">IF(B483="","",B478*B483*B479)</f>
        <v/>
      </c>
      <c r="C484" s="634" t="str">
        <f t="shared" si="1822"/>
        <v/>
      </c>
      <c r="D484" s="634" t="str">
        <f t="shared" si="1822"/>
        <v/>
      </c>
      <c r="E484" s="634" t="str">
        <f t="shared" si="1822"/>
        <v/>
      </c>
      <c r="F484" s="634" t="str">
        <f t="shared" si="1822"/>
        <v/>
      </c>
      <c r="G484" s="634" t="str">
        <f t="shared" si="1822"/>
        <v/>
      </c>
      <c r="H484" s="634" t="str">
        <f t="shared" si="1822"/>
        <v/>
      </c>
      <c r="I484" s="634" t="str">
        <f t="shared" si="1822"/>
        <v/>
      </c>
      <c r="J484" s="634" t="str">
        <f t="shared" si="1822"/>
        <v/>
      </c>
      <c r="K484" s="634" t="str">
        <f t="shared" si="1822"/>
        <v/>
      </c>
      <c r="L484" s="634" t="str">
        <f t="shared" si="1822"/>
        <v/>
      </c>
      <c r="M484" s="634" t="str">
        <f t="shared" si="1822"/>
        <v/>
      </c>
      <c r="N484" s="634" t="str">
        <f t="shared" si="1822"/>
        <v/>
      </c>
      <c r="O484" s="634" t="str">
        <f t="shared" si="1822"/>
        <v/>
      </c>
      <c r="P484" s="634" t="str">
        <f t="shared" si="1822"/>
        <v/>
      </c>
      <c r="Q484" s="634" t="str">
        <f t="shared" si="1822"/>
        <v/>
      </c>
      <c r="R484" s="634" t="str">
        <f t="shared" si="1822"/>
        <v/>
      </c>
      <c r="S484" s="667"/>
      <c r="T484" s="634" t="str">
        <f t="shared" ref="T484:AJ484" si="1823">IF(T483="","",T478*T483*T479)</f>
        <v/>
      </c>
      <c r="U484" s="634" t="str">
        <f t="shared" si="1823"/>
        <v/>
      </c>
      <c r="V484" s="634" t="str">
        <f t="shared" si="1823"/>
        <v/>
      </c>
      <c r="W484" s="634" t="str">
        <f t="shared" si="1823"/>
        <v/>
      </c>
      <c r="X484" s="634" t="str">
        <f t="shared" si="1823"/>
        <v/>
      </c>
      <c r="Y484" s="634" t="str">
        <f t="shared" si="1823"/>
        <v/>
      </c>
      <c r="Z484" s="634" t="str">
        <f t="shared" si="1823"/>
        <v/>
      </c>
      <c r="AA484" s="634" t="str">
        <f t="shared" si="1823"/>
        <v/>
      </c>
      <c r="AB484" s="634" t="str">
        <f t="shared" si="1823"/>
        <v/>
      </c>
      <c r="AC484" s="634" t="str">
        <f t="shared" si="1823"/>
        <v/>
      </c>
      <c r="AD484" s="634" t="str">
        <f t="shared" si="1823"/>
        <v/>
      </c>
      <c r="AE484" s="634" t="str">
        <f t="shared" si="1823"/>
        <v/>
      </c>
      <c r="AF484" s="634" t="str">
        <f t="shared" si="1823"/>
        <v/>
      </c>
      <c r="AG484" s="634" t="str">
        <f t="shared" si="1823"/>
        <v/>
      </c>
      <c r="AH484" s="634" t="str">
        <f t="shared" si="1823"/>
        <v/>
      </c>
      <c r="AI484" s="634" t="str">
        <f t="shared" si="1823"/>
        <v/>
      </c>
      <c r="AJ484" s="634" t="str">
        <f t="shared" si="1823"/>
        <v/>
      </c>
      <c r="AK484" s="667"/>
      <c r="AL484" s="634" t="str">
        <f t="shared" ref="AL484:AT484" si="1824">IF(AL483="","",AL478*AL483*AL479)</f>
        <v/>
      </c>
      <c r="AM484" s="634" t="str">
        <f t="shared" si="1824"/>
        <v/>
      </c>
      <c r="AN484" s="634" t="str">
        <f t="shared" si="1824"/>
        <v/>
      </c>
      <c r="AO484" s="634" t="str">
        <f t="shared" si="1824"/>
        <v/>
      </c>
      <c r="AP484" s="634" t="str">
        <f t="shared" si="1824"/>
        <v/>
      </c>
      <c r="AQ484" s="634" t="str">
        <f t="shared" si="1824"/>
        <v/>
      </c>
      <c r="AR484" s="634" t="str">
        <f t="shared" si="1824"/>
        <v/>
      </c>
      <c r="AS484" s="634" t="str">
        <f t="shared" si="1824"/>
        <v/>
      </c>
      <c r="AT484" s="634" t="str">
        <f t="shared" si="1824"/>
        <v/>
      </c>
      <c r="AU484" s="634" t="str">
        <f t="shared" ref="AU484:BB484" si="1825">IF(AU483="","",AU478*AU483*AU479)</f>
        <v/>
      </c>
      <c r="AV484" s="634" t="str">
        <f t="shared" si="1825"/>
        <v/>
      </c>
      <c r="AW484" s="634" t="str">
        <f t="shared" si="1825"/>
        <v/>
      </c>
      <c r="AX484" s="634" t="str">
        <f t="shared" si="1825"/>
        <v/>
      </c>
      <c r="AY484" s="634" t="str">
        <f t="shared" si="1825"/>
        <v/>
      </c>
      <c r="AZ484" s="634" t="str">
        <f t="shared" si="1825"/>
        <v/>
      </c>
      <c r="BA484" s="634" t="str">
        <f t="shared" si="1825"/>
        <v/>
      </c>
      <c r="BB484" s="634" t="str">
        <f t="shared" si="1825"/>
        <v/>
      </c>
      <c r="BC484" s="667"/>
      <c r="BD484" s="634" t="str">
        <f t="shared" ref="BD484:BL484" si="1826">IF(BD483="","",BD478*BD483*BD479)</f>
        <v/>
      </c>
      <c r="BE484" s="634" t="str">
        <f t="shared" si="1826"/>
        <v/>
      </c>
      <c r="BF484" s="634" t="str">
        <f t="shared" si="1826"/>
        <v/>
      </c>
      <c r="BG484" s="634" t="str">
        <f t="shared" si="1826"/>
        <v/>
      </c>
      <c r="BH484" s="634" t="str">
        <f t="shared" si="1826"/>
        <v/>
      </c>
      <c r="BI484" s="634" t="str">
        <f t="shared" si="1826"/>
        <v/>
      </c>
      <c r="BJ484" s="634" t="str">
        <f t="shared" si="1826"/>
        <v/>
      </c>
      <c r="BK484" s="634" t="str">
        <f t="shared" si="1826"/>
        <v/>
      </c>
      <c r="BL484" s="634" t="str">
        <f t="shared" si="1826"/>
        <v/>
      </c>
      <c r="BM484" s="634" t="str">
        <f t="shared" ref="BM484:BT484" si="1827">IF(BM483="","",BM478*BM483*BM479)</f>
        <v/>
      </c>
      <c r="BN484" s="634" t="str">
        <f t="shared" si="1827"/>
        <v/>
      </c>
      <c r="BO484" s="634" t="str">
        <f t="shared" si="1827"/>
        <v/>
      </c>
      <c r="BP484" s="634" t="str">
        <f t="shared" si="1827"/>
        <v/>
      </c>
      <c r="BQ484" s="634" t="str">
        <f t="shared" si="1827"/>
        <v/>
      </c>
      <c r="BR484" s="634" t="str">
        <f t="shared" si="1827"/>
        <v/>
      </c>
      <c r="BS484" s="634" t="str">
        <f t="shared" si="1827"/>
        <v/>
      </c>
      <c r="BT484" s="634" t="str">
        <f t="shared" si="1827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31"/>
        <v/>
      </c>
      <c r="CA484" s="602" t="str">
        <f t="shared" si="1632"/>
        <v/>
      </c>
      <c r="CB484" s="602" t="str">
        <f t="shared" si="1633"/>
        <v/>
      </c>
      <c r="CC484" s="692" t="str">
        <f t="shared" si="1634"/>
        <v/>
      </c>
      <c r="CD484" s="1348" t="str">
        <f t="shared" si="1820"/>
        <v/>
      </c>
      <c r="CE484" s="1349" t="str">
        <f t="shared" si="1821"/>
        <v/>
      </c>
      <c r="CF484" s="1350" t="str">
        <f t="shared" si="1821"/>
        <v/>
      </c>
      <c r="CG484" s="1350" t="str">
        <f t="shared" si="1821"/>
        <v/>
      </c>
      <c r="CH484" s="1350" t="str">
        <f t="shared" si="1821"/>
        <v/>
      </c>
      <c r="CI484" s="1350" t="str">
        <f t="shared" si="1821"/>
        <v/>
      </c>
      <c r="CJ484" s="1350" t="str">
        <f t="shared" si="1821"/>
        <v/>
      </c>
      <c r="CK484" s="1351" t="str">
        <f t="shared" si="1821"/>
        <v/>
      </c>
      <c r="CL484" s="1351" t="str">
        <f t="shared" si="1821"/>
        <v/>
      </c>
      <c r="CM484" s="1351" t="str">
        <f t="shared" si="1821"/>
        <v/>
      </c>
      <c r="CN484" s="1350" t="str">
        <f t="shared" si="1821"/>
        <v/>
      </c>
      <c r="CO484" s="1350" t="str">
        <f t="shared" si="1821"/>
        <v/>
      </c>
      <c r="CP484" s="1350" t="str">
        <f t="shared" si="1821"/>
        <v/>
      </c>
      <c r="CQ484" s="1350" t="str">
        <f t="shared" si="1821"/>
        <v/>
      </c>
      <c r="CR484" s="1350" t="str">
        <f t="shared" si="1821"/>
        <v/>
      </c>
      <c r="CS484" s="1349" t="str">
        <f t="shared" si="1821"/>
        <v/>
      </c>
      <c r="CT484" s="1352" t="str">
        <f t="shared" si="1821"/>
        <v/>
      </c>
      <c r="CU484" s="553" t="str">
        <f t="shared" si="1787"/>
        <v/>
      </c>
      <c r="CV484" s="554" t="str">
        <f t="shared" si="1788"/>
        <v/>
      </c>
      <c r="CW484" s="555" t="str">
        <f t="shared" si="1789"/>
        <v/>
      </c>
      <c r="CX484" s="555" t="str">
        <f t="shared" si="1790"/>
        <v/>
      </c>
      <c r="CY484" s="555" t="str">
        <f t="shared" si="1791"/>
        <v/>
      </c>
      <c r="CZ484" s="555" t="str">
        <f t="shared" si="1792"/>
        <v/>
      </c>
      <c r="DA484" s="555" t="str">
        <f t="shared" si="1793"/>
        <v/>
      </c>
      <c r="DB484" s="556" t="str">
        <f t="shared" si="1794"/>
        <v/>
      </c>
      <c r="DC484" s="556" t="str">
        <f t="shared" si="1795"/>
        <v/>
      </c>
      <c r="DD484" s="556" t="str">
        <f t="shared" si="1796"/>
        <v/>
      </c>
      <c r="DE484" s="555" t="str">
        <f t="shared" si="1797"/>
        <v/>
      </c>
      <c r="DF484" s="555" t="str">
        <f t="shared" si="1798"/>
        <v/>
      </c>
      <c r="DG484" s="555" t="str">
        <f t="shared" si="1799"/>
        <v/>
      </c>
      <c r="DH484" s="555" t="str">
        <f t="shared" si="1800"/>
        <v/>
      </c>
      <c r="DI484" s="555" t="str">
        <f t="shared" si="1801"/>
        <v/>
      </c>
      <c r="DJ484" s="554" t="str">
        <f t="shared" si="1802"/>
        <v/>
      </c>
      <c r="DK484" s="553" t="str">
        <f t="shared" si="1803"/>
        <v/>
      </c>
      <c r="DL484" s="658">
        <f t="shared" si="1804"/>
        <v>0</v>
      </c>
      <c r="DM484" s="106">
        <f t="shared" si="1805"/>
        <v>0</v>
      </c>
      <c r="DN484" s="106">
        <f t="shared" si="1806"/>
        <v>0</v>
      </c>
      <c r="DO484" s="106">
        <f t="shared" si="1807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551" t="s">
        <v>735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31"/>
        <v/>
      </c>
      <c r="CA485" s="594" t="str">
        <f t="shared" si="1632"/>
        <v/>
      </c>
      <c r="CB485" s="594" t="str">
        <f t="shared" si="1633"/>
        <v/>
      </c>
      <c r="CC485" s="691" t="str">
        <f t="shared" si="1634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31"/>
        <v/>
      </c>
      <c r="CA486" s="602" t="str">
        <f t="shared" si="1632"/>
        <v/>
      </c>
      <c r="CB486" s="602" t="str">
        <f t="shared" si="1633"/>
        <v/>
      </c>
      <c r="CC486" s="692" t="str">
        <f t="shared" si="1634"/>
        <v/>
      </c>
      <c r="CD486" s="1348" t="str">
        <f t="shared" ref="CD486:CS486" si="182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8"/>
        <v/>
      </c>
      <c r="CF486" s="1350" t="str">
        <f t="shared" si="1828"/>
        <v/>
      </c>
      <c r="CG486" s="1350" t="str">
        <f t="shared" si="1828"/>
        <v/>
      </c>
      <c r="CH486" s="1350" t="str">
        <f t="shared" si="1828"/>
        <v/>
      </c>
      <c r="CI486" s="1350" t="str">
        <f t="shared" si="1828"/>
        <v/>
      </c>
      <c r="CJ486" s="1350" t="str">
        <f t="shared" si="1828"/>
        <v/>
      </c>
      <c r="CK486" s="1351" t="str">
        <f t="shared" si="1828"/>
        <v/>
      </c>
      <c r="CL486" s="1351" t="str">
        <f t="shared" si="1828"/>
        <v/>
      </c>
      <c r="CM486" s="1351" t="str">
        <f t="shared" si="1828"/>
        <v/>
      </c>
      <c r="CN486" s="1350" t="str">
        <f t="shared" si="1828"/>
        <v/>
      </c>
      <c r="CO486" s="1350" t="str">
        <f t="shared" si="1828"/>
        <v/>
      </c>
      <c r="CP486" s="1350" t="str">
        <f t="shared" si="1828"/>
        <v/>
      </c>
      <c r="CQ486" s="1350" t="str">
        <f t="shared" si="1828"/>
        <v/>
      </c>
      <c r="CR486" s="1350" t="str">
        <f t="shared" si="1828"/>
        <v/>
      </c>
      <c r="CS486" s="1349" t="str">
        <f t="shared" si="1828"/>
        <v/>
      </c>
      <c r="CT486" s="1352" t="str">
        <f t="shared" ref="CE486:CT491" si="182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4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4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4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4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4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4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7">COUNT(B486:R486)</f>
        <v>0</v>
      </c>
      <c r="DM486" s="106">
        <f t="shared" ref="DM486:DM493" si="1848">COUNT(T486:AJ486)</f>
        <v>0</v>
      </c>
      <c r="DN486" s="106">
        <f t="shared" ref="DN486:DN493" si="1849">COUNT(AL486:BB486)</f>
        <v>0</v>
      </c>
      <c r="DO486" s="106">
        <f t="shared" ref="DO486:DO493" si="1850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31"/>
        <v/>
      </c>
      <c r="CA487" s="602" t="str">
        <f t="shared" si="1632"/>
        <v/>
      </c>
      <c r="CB487" s="602" t="str">
        <f t="shared" si="1633"/>
        <v/>
      </c>
      <c r="CC487" s="692" t="str">
        <f t="shared" si="1634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9"/>
        <v/>
      </c>
      <c r="CF487" s="1350" t="str">
        <f t="shared" si="1829"/>
        <v/>
      </c>
      <c r="CG487" s="1350" t="str">
        <f t="shared" si="1829"/>
        <v/>
      </c>
      <c r="CH487" s="1350" t="str">
        <f t="shared" si="1829"/>
        <v/>
      </c>
      <c r="CI487" s="1350" t="str">
        <f t="shared" si="1829"/>
        <v/>
      </c>
      <c r="CJ487" s="1350" t="str">
        <f t="shared" si="1829"/>
        <v/>
      </c>
      <c r="CK487" s="1351" t="str">
        <f t="shared" si="1829"/>
        <v/>
      </c>
      <c r="CL487" s="1351" t="str">
        <f t="shared" si="1829"/>
        <v/>
      </c>
      <c r="CM487" s="1351" t="str">
        <f t="shared" si="1829"/>
        <v/>
      </c>
      <c r="CN487" s="1350" t="str">
        <f t="shared" si="1829"/>
        <v/>
      </c>
      <c r="CO487" s="1350" t="str">
        <f t="shared" si="1829"/>
        <v/>
      </c>
      <c r="CP487" s="1350" t="str">
        <f t="shared" si="1829"/>
        <v/>
      </c>
      <c r="CQ487" s="1350" t="str">
        <f t="shared" si="1829"/>
        <v/>
      </c>
      <c r="CR487" s="1350" t="str">
        <f t="shared" si="1829"/>
        <v/>
      </c>
      <c r="CS487" s="1349" t="str">
        <f t="shared" si="1829"/>
        <v/>
      </c>
      <c r="CT487" s="1352" t="str">
        <f t="shared" si="1829"/>
        <v/>
      </c>
      <c r="CU487" s="553" t="str">
        <f t="shared" si="1830"/>
        <v/>
      </c>
      <c r="CV487" s="554" t="str">
        <f t="shared" si="1831"/>
        <v/>
      </c>
      <c r="CW487" s="555" t="str">
        <f t="shared" si="1832"/>
        <v/>
      </c>
      <c r="CX487" s="555" t="str">
        <f t="shared" si="1833"/>
        <v/>
      </c>
      <c r="CY487" s="555" t="str">
        <f t="shared" si="1834"/>
        <v/>
      </c>
      <c r="CZ487" s="555" t="str">
        <f t="shared" si="1835"/>
        <v/>
      </c>
      <c r="DA487" s="555" t="str">
        <f t="shared" si="1836"/>
        <v/>
      </c>
      <c r="DB487" s="556" t="str">
        <f t="shared" si="1837"/>
        <v/>
      </c>
      <c r="DC487" s="556" t="str">
        <f t="shared" si="1838"/>
        <v/>
      </c>
      <c r="DD487" s="556" t="str">
        <f t="shared" si="1839"/>
        <v/>
      </c>
      <c r="DE487" s="555" t="str">
        <f t="shared" si="1840"/>
        <v/>
      </c>
      <c r="DF487" s="555" t="str">
        <f t="shared" si="1841"/>
        <v/>
      </c>
      <c r="DG487" s="555" t="str">
        <f t="shared" si="1842"/>
        <v/>
      </c>
      <c r="DH487" s="555" t="str">
        <f t="shared" si="1843"/>
        <v/>
      </c>
      <c r="DI487" s="555" t="str">
        <f t="shared" si="1844"/>
        <v/>
      </c>
      <c r="DJ487" s="554" t="str">
        <f t="shared" si="1845"/>
        <v/>
      </c>
      <c r="DK487" s="553" t="str">
        <f t="shared" si="1846"/>
        <v/>
      </c>
      <c r="DL487" s="658">
        <f t="shared" si="1847"/>
        <v>0</v>
      </c>
      <c r="DM487" s="106">
        <f t="shared" si="1848"/>
        <v>0</v>
      </c>
      <c r="DN487" s="106">
        <f t="shared" si="1849"/>
        <v>0</v>
      </c>
      <c r="DO487" s="106">
        <f t="shared" si="1850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31"/>
        <v/>
      </c>
      <c r="CA488" s="602" t="str">
        <f t="shared" si="1632"/>
        <v/>
      </c>
      <c r="CB488" s="602" t="str">
        <f t="shared" si="1633"/>
        <v/>
      </c>
      <c r="CC488" s="692" t="str">
        <f t="shared" si="1634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9"/>
        <v/>
      </c>
      <c r="CF488" s="1350" t="str">
        <f t="shared" si="1829"/>
        <v/>
      </c>
      <c r="CG488" s="1350" t="str">
        <f t="shared" si="1829"/>
        <v/>
      </c>
      <c r="CH488" s="1350" t="str">
        <f t="shared" si="1829"/>
        <v/>
      </c>
      <c r="CI488" s="1350" t="str">
        <f t="shared" si="1829"/>
        <v/>
      </c>
      <c r="CJ488" s="1350" t="str">
        <f t="shared" si="1829"/>
        <v/>
      </c>
      <c r="CK488" s="1351" t="str">
        <f t="shared" si="1829"/>
        <v/>
      </c>
      <c r="CL488" s="1351" t="str">
        <f t="shared" si="1829"/>
        <v/>
      </c>
      <c r="CM488" s="1351" t="str">
        <f t="shared" si="1829"/>
        <v/>
      </c>
      <c r="CN488" s="1350" t="str">
        <f t="shared" si="1829"/>
        <v/>
      </c>
      <c r="CO488" s="1350" t="str">
        <f t="shared" si="1829"/>
        <v/>
      </c>
      <c r="CP488" s="1350" t="str">
        <f t="shared" si="1829"/>
        <v/>
      </c>
      <c r="CQ488" s="1350" t="str">
        <f t="shared" si="1829"/>
        <v/>
      </c>
      <c r="CR488" s="1350" t="str">
        <f t="shared" si="1829"/>
        <v/>
      </c>
      <c r="CS488" s="1349" t="str">
        <f t="shared" si="1829"/>
        <v/>
      </c>
      <c r="CT488" s="1352" t="str">
        <f t="shared" si="1829"/>
        <v/>
      </c>
      <c r="CU488" s="553" t="str">
        <f t="shared" si="1830"/>
        <v/>
      </c>
      <c r="CV488" s="554" t="str">
        <f t="shared" si="1831"/>
        <v/>
      </c>
      <c r="CW488" s="555" t="str">
        <f t="shared" si="1832"/>
        <v/>
      </c>
      <c r="CX488" s="555" t="str">
        <f t="shared" si="1833"/>
        <v/>
      </c>
      <c r="CY488" s="555" t="str">
        <f t="shared" si="1834"/>
        <v/>
      </c>
      <c r="CZ488" s="555" t="str">
        <f t="shared" si="1835"/>
        <v/>
      </c>
      <c r="DA488" s="555" t="str">
        <f t="shared" si="1836"/>
        <v/>
      </c>
      <c r="DB488" s="556" t="str">
        <f t="shared" si="1837"/>
        <v/>
      </c>
      <c r="DC488" s="556" t="str">
        <f t="shared" si="1838"/>
        <v/>
      </c>
      <c r="DD488" s="556" t="str">
        <f t="shared" si="1839"/>
        <v/>
      </c>
      <c r="DE488" s="555" t="str">
        <f t="shared" si="1840"/>
        <v/>
      </c>
      <c r="DF488" s="555" t="str">
        <f t="shared" si="1841"/>
        <v/>
      </c>
      <c r="DG488" s="555" t="str">
        <f t="shared" si="1842"/>
        <v/>
      </c>
      <c r="DH488" s="555" t="str">
        <f t="shared" si="1843"/>
        <v/>
      </c>
      <c r="DI488" s="555" t="str">
        <f t="shared" si="1844"/>
        <v/>
      </c>
      <c r="DJ488" s="554" t="str">
        <f t="shared" si="1845"/>
        <v/>
      </c>
      <c r="DK488" s="553" t="str">
        <f t="shared" si="1846"/>
        <v/>
      </c>
      <c r="DL488" s="658">
        <f t="shared" si="1847"/>
        <v>0</v>
      </c>
      <c r="DM488" s="106">
        <f t="shared" si="1848"/>
        <v>0</v>
      </c>
      <c r="DN488" s="106">
        <f t="shared" si="1849"/>
        <v>0</v>
      </c>
      <c r="DO488" s="106">
        <f t="shared" si="1850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51">IF(B487="","",B486*B487*B488)</f>
        <v/>
      </c>
      <c r="C489" s="634" t="str">
        <f t="shared" si="1851"/>
        <v/>
      </c>
      <c r="D489" s="634" t="str">
        <f t="shared" si="1851"/>
        <v/>
      </c>
      <c r="E489" s="634" t="str">
        <f t="shared" si="1851"/>
        <v/>
      </c>
      <c r="F489" s="634" t="str">
        <f t="shared" si="1851"/>
        <v/>
      </c>
      <c r="G489" s="634" t="str">
        <f t="shared" si="1851"/>
        <v/>
      </c>
      <c r="H489" s="634" t="str">
        <f t="shared" si="1851"/>
        <v/>
      </c>
      <c r="I489" s="634" t="str">
        <f t="shared" si="1851"/>
        <v/>
      </c>
      <c r="J489" s="634" t="str">
        <f t="shared" si="1851"/>
        <v/>
      </c>
      <c r="K489" s="634" t="str">
        <f t="shared" si="1851"/>
        <v/>
      </c>
      <c r="L489" s="634" t="str">
        <f t="shared" si="1851"/>
        <v/>
      </c>
      <c r="M489" s="634" t="str">
        <f t="shared" si="1851"/>
        <v/>
      </c>
      <c r="N489" s="634" t="str">
        <f t="shared" si="1851"/>
        <v/>
      </c>
      <c r="O489" s="634" t="str">
        <f t="shared" si="1851"/>
        <v/>
      </c>
      <c r="P489" s="634" t="str">
        <f t="shared" si="1851"/>
        <v/>
      </c>
      <c r="Q489" s="634" t="str">
        <f t="shared" si="1851"/>
        <v/>
      </c>
      <c r="R489" s="634" t="str">
        <f t="shared" si="1851"/>
        <v/>
      </c>
      <c r="S489" s="667"/>
      <c r="T489" s="634" t="str">
        <f t="shared" ref="T489:AJ489" si="1852">IF(T487="","",T486*T487*T488)</f>
        <v/>
      </c>
      <c r="U489" s="634" t="str">
        <f t="shared" si="1852"/>
        <v/>
      </c>
      <c r="V489" s="634" t="str">
        <f t="shared" si="1852"/>
        <v/>
      </c>
      <c r="W489" s="634" t="str">
        <f t="shared" si="1852"/>
        <v/>
      </c>
      <c r="X489" s="634" t="str">
        <f t="shared" si="1852"/>
        <v/>
      </c>
      <c r="Y489" s="634" t="str">
        <f t="shared" si="1852"/>
        <v/>
      </c>
      <c r="Z489" s="634" t="str">
        <f t="shared" si="1852"/>
        <v/>
      </c>
      <c r="AA489" s="634" t="str">
        <f t="shared" si="1852"/>
        <v/>
      </c>
      <c r="AB489" s="634" t="str">
        <f t="shared" si="1852"/>
        <v/>
      </c>
      <c r="AC489" s="634" t="str">
        <f t="shared" si="1852"/>
        <v/>
      </c>
      <c r="AD489" s="634" t="str">
        <f t="shared" si="1852"/>
        <v/>
      </c>
      <c r="AE489" s="634" t="str">
        <f t="shared" si="1852"/>
        <v/>
      </c>
      <c r="AF489" s="634" t="str">
        <f t="shared" si="1852"/>
        <v/>
      </c>
      <c r="AG489" s="634" t="str">
        <f t="shared" si="1852"/>
        <v/>
      </c>
      <c r="AH489" s="634" t="str">
        <f t="shared" si="1852"/>
        <v/>
      </c>
      <c r="AI489" s="634" t="str">
        <f t="shared" si="1852"/>
        <v/>
      </c>
      <c r="AJ489" s="634" t="str">
        <f t="shared" si="1852"/>
        <v/>
      </c>
      <c r="AK489" s="667"/>
      <c r="AL489" s="634" t="str">
        <f t="shared" ref="AL489:BB489" si="1853">IF(AL487="","",AL486*AL487*AL488)</f>
        <v/>
      </c>
      <c r="AM489" s="634" t="str">
        <f t="shared" si="1853"/>
        <v/>
      </c>
      <c r="AN489" s="634" t="str">
        <f t="shared" si="1853"/>
        <v/>
      </c>
      <c r="AO489" s="634" t="str">
        <f t="shared" si="1853"/>
        <v/>
      </c>
      <c r="AP489" s="634" t="str">
        <f t="shared" si="1853"/>
        <v/>
      </c>
      <c r="AQ489" s="634" t="str">
        <f t="shared" si="1853"/>
        <v/>
      </c>
      <c r="AR489" s="634" t="str">
        <f t="shared" si="1853"/>
        <v/>
      </c>
      <c r="AS489" s="634" t="str">
        <f t="shared" si="1853"/>
        <v/>
      </c>
      <c r="AT489" s="634" t="str">
        <f t="shared" si="1853"/>
        <v/>
      </c>
      <c r="AU489" s="634" t="str">
        <f t="shared" si="1853"/>
        <v/>
      </c>
      <c r="AV489" s="634" t="str">
        <f t="shared" si="1853"/>
        <v/>
      </c>
      <c r="AW489" s="634" t="str">
        <f t="shared" si="1853"/>
        <v/>
      </c>
      <c r="AX489" s="634" t="str">
        <f t="shared" si="1853"/>
        <v/>
      </c>
      <c r="AY489" s="634" t="str">
        <f t="shared" si="1853"/>
        <v/>
      </c>
      <c r="AZ489" s="634" t="str">
        <f t="shared" si="1853"/>
        <v/>
      </c>
      <c r="BA489" s="634" t="str">
        <f t="shared" si="1853"/>
        <v/>
      </c>
      <c r="BB489" s="634" t="str">
        <f t="shared" si="1853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54">IF(BF487="","",BF486*BF487*BF488)</f>
        <v/>
      </c>
      <c r="BG489" s="634" t="str">
        <f t="shared" si="1854"/>
        <v/>
      </c>
      <c r="BH489" s="634" t="str">
        <f t="shared" si="1854"/>
        <v/>
      </c>
      <c r="BI489" s="634" t="str">
        <f t="shared" si="1854"/>
        <v/>
      </c>
      <c r="BJ489" s="634" t="str">
        <f t="shared" si="1854"/>
        <v/>
      </c>
      <c r="BK489" s="634" t="str">
        <f t="shared" si="1854"/>
        <v/>
      </c>
      <c r="BL489" s="634" t="str">
        <f t="shared" si="1854"/>
        <v/>
      </c>
      <c r="BM489" s="634" t="str">
        <f t="shared" si="1854"/>
        <v/>
      </c>
      <c r="BN489" s="634" t="str">
        <f t="shared" si="1854"/>
        <v/>
      </c>
      <c r="BO489" s="634" t="str">
        <f t="shared" si="1854"/>
        <v/>
      </c>
      <c r="BP489" s="634" t="str">
        <f t="shared" si="1854"/>
        <v/>
      </c>
      <c r="BQ489" s="634" t="str">
        <f t="shared" si="1854"/>
        <v/>
      </c>
      <c r="BR489" s="634" t="str">
        <f t="shared" si="1854"/>
        <v/>
      </c>
      <c r="BS489" s="634" t="str">
        <f t="shared" si="1854"/>
        <v/>
      </c>
      <c r="BT489" s="634" t="str">
        <f t="shared" si="1854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31"/>
        <v/>
      </c>
      <c r="CA489" s="602" t="str">
        <f t="shared" si="1632"/>
        <v/>
      </c>
      <c r="CB489" s="602" t="str">
        <f t="shared" si="1633"/>
        <v/>
      </c>
      <c r="CC489" s="692" t="str">
        <f t="shared" si="1634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9"/>
        <v/>
      </c>
      <c r="CF489" s="1350" t="str">
        <f t="shared" si="1829"/>
        <v/>
      </c>
      <c r="CG489" s="1350" t="str">
        <f t="shared" si="1829"/>
        <v/>
      </c>
      <c r="CH489" s="1350" t="str">
        <f t="shared" si="1829"/>
        <v/>
      </c>
      <c r="CI489" s="1350" t="str">
        <f t="shared" si="1829"/>
        <v/>
      </c>
      <c r="CJ489" s="1350" t="str">
        <f t="shared" si="1829"/>
        <v/>
      </c>
      <c r="CK489" s="1351" t="str">
        <f t="shared" si="1829"/>
        <v/>
      </c>
      <c r="CL489" s="1351" t="str">
        <f t="shared" si="1829"/>
        <v/>
      </c>
      <c r="CM489" s="1351" t="str">
        <f t="shared" si="1829"/>
        <v/>
      </c>
      <c r="CN489" s="1350" t="str">
        <f t="shared" si="1829"/>
        <v/>
      </c>
      <c r="CO489" s="1350" t="str">
        <f t="shared" si="1829"/>
        <v/>
      </c>
      <c r="CP489" s="1350" t="str">
        <f t="shared" si="1829"/>
        <v/>
      </c>
      <c r="CQ489" s="1350" t="str">
        <f t="shared" si="1829"/>
        <v/>
      </c>
      <c r="CR489" s="1350" t="str">
        <f t="shared" si="1829"/>
        <v/>
      </c>
      <c r="CS489" s="1349" t="str">
        <f t="shared" si="1829"/>
        <v/>
      </c>
      <c r="CT489" s="1352" t="str">
        <f t="shared" si="1829"/>
        <v/>
      </c>
      <c r="CU489" s="553" t="str">
        <f t="shared" si="1830"/>
        <v/>
      </c>
      <c r="CV489" s="554" t="str">
        <f t="shared" si="1831"/>
        <v/>
      </c>
      <c r="CW489" s="555" t="str">
        <f t="shared" si="1832"/>
        <v/>
      </c>
      <c r="CX489" s="555" t="str">
        <f t="shared" si="1833"/>
        <v/>
      </c>
      <c r="CY489" s="555" t="str">
        <f t="shared" si="1834"/>
        <v/>
      </c>
      <c r="CZ489" s="555" t="str">
        <f t="shared" si="1835"/>
        <v/>
      </c>
      <c r="DA489" s="555" t="str">
        <f t="shared" si="1836"/>
        <v/>
      </c>
      <c r="DB489" s="556" t="str">
        <f t="shared" si="1837"/>
        <v/>
      </c>
      <c r="DC489" s="556" t="str">
        <f t="shared" si="1838"/>
        <v/>
      </c>
      <c r="DD489" s="556" t="str">
        <f t="shared" si="1839"/>
        <v/>
      </c>
      <c r="DE489" s="555" t="str">
        <f t="shared" si="1840"/>
        <v/>
      </c>
      <c r="DF489" s="555" t="str">
        <f t="shared" si="1841"/>
        <v/>
      </c>
      <c r="DG489" s="555" t="str">
        <f t="shared" si="1842"/>
        <v/>
      </c>
      <c r="DH489" s="555" t="str">
        <f t="shared" si="1843"/>
        <v/>
      </c>
      <c r="DI489" s="555" t="str">
        <f t="shared" si="1844"/>
        <v/>
      </c>
      <c r="DJ489" s="554" t="str">
        <f t="shared" si="1845"/>
        <v/>
      </c>
      <c r="DK489" s="553" t="str">
        <f t="shared" si="1846"/>
        <v/>
      </c>
      <c r="DL489" s="658">
        <f t="shared" si="1847"/>
        <v>0</v>
      </c>
      <c r="DM489" s="106">
        <f t="shared" si="1848"/>
        <v>0</v>
      </c>
      <c r="DN489" s="106">
        <f t="shared" si="1849"/>
        <v>0</v>
      </c>
      <c r="DO489" s="106">
        <f t="shared" si="1850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55">3630*$K$1</f>
        <v>3630</v>
      </c>
      <c r="E490" s="766">
        <f t="shared" si="1855"/>
        <v>3630</v>
      </c>
      <c r="F490" s="766">
        <f t="shared" si="1855"/>
        <v>3630</v>
      </c>
      <c r="G490" s="766">
        <f t="shared" si="1855"/>
        <v>3630</v>
      </c>
      <c r="H490" s="766">
        <f t="shared" si="1855"/>
        <v>3630</v>
      </c>
      <c r="I490" s="766">
        <f t="shared" si="1855"/>
        <v>3630</v>
      </c>
      <c r="J490" s="766">
        <f t="shared" si="1855"/>
        <v>3630</v>
      </c>
      <c r="K490" s="766">
        <f t="shared" si="1855"/>
        <v>3630</v>
      </c>
      <c r="L490" s="766">
        <f t="shared" si="1855"/>
        <v>3630</v>
      </c>
      <c r="M490" s="766">
        <f t="shared" si="1855"/>
        <v>3630</v>
      </c>
      <c r="N490" s="766">
        <f t="shared" si="1855"/>
        <v>3630</v>
      </c>
      <c r="O490" s="766">
        <f t="shared" si="1855"/>
        <v>3630</v>
      </c>
      <c r="P490" s="766">
        <f t="shared" si="1855"/>
        <v>3630</v>
      </c>
      <c r="Q490" s="766">
        <f t="shared" si="1855"/>
        <v>3630</v>
      </c>
      <c r="R490" s="766">
        <f t="shared" si="1855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56">3630*$K$1</f>
        <v>3630</v>
      </c>
      <c r="W490" s="766">
        <f t="shared" si="1856"/>
        <v>3630</v>
      </c>
      <c r="X490" s="766">
        <f t="shared" si="1856"/>
        <v>3630</v>
      </c>
      <c r="Y490" s="766">
        <f t="shared" si="1856"/>
        <v>3630</v>
      </c>
      <c r="Z490" s="766">
        <f t="shared" si="1856"/>
        <v>3630</v>
      </c>
      <c r="AA490" s="766">
        <f t="shared" si="1856"/>
        <v>3630</v>
      </c>
      <c r="AB490" s="766">
        <f t="shared" si="1856"/>
        <v>3630</v>
      </c>
      <c r="AC490" s="766">
        <f t="shared" si="1856"/>
        <v>3630</v>
      </c>
      <c r="AD490" s="766">
        <f t="shared" si="1856"/>
        <v>3630</v>
      </c>
      <c r="AE490" s="766">
        <f t="shared" si="1856"/>
        <v>3630</v>
      </c>
      <c r="AF490" s="766">
        <f t="shared" si="1856"/>
        <v>3630</v>
      </c>
      <c r="AG490" s="766">
        <f t="shared" si="1856"/>
        <v>3630</v>
      </c>
      <c r="AH490" s="766">
        <f t="shared" si="1856"/>
        <v>3630</v>
      </c>
      <c r="AI490" s="766">
        <f t="shared" si="1856"/>
        <v>3630</v>
      </c>
      <c r="AJ490" s="766">
        <f t="shared" si="1856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7">3630*$K$1</f>
        <v>3630</v>
      </c>
      <c r="AO490" s="766">
        <f t="shared" si="1857"/>
        <v>3630</v>
      </c>
      <c r="AP490" s="766">
        <f t="shared" si="1857"/>
        <v>3630</v>
      </c>
      <c r="AQ490" s="766">
        <f t="shared" si="1857"/>
        <v>3630</v>
      </c>
      <c r="AR490" s="766">
        <f t="shared" si="1857"/>
        <v>3630</v>
      </c>
      <c r="AS490" s="766">
        <f t="shared" si="1857"/>
        <v>3630</v>
      </c>
      <c r="AT490" s="766">
        <f t="shared" si="1857"/>
        <v>3630</v>
      </c>
      <c r="AU490" s="766">
        <f t="shared" si="1857"/>
        <v>3630</v>
      </c>
      <c r="AV490" s="766">
        <f t="shared" si="1857"/>
        <v>3630</v>
      </c>
      <c r="AW490" s="766">
        <f t="shared" si="1857"/>
        <v>3630</v>
      </c>
      <c r="AX490" s="766">
        <f t="shared" si="1857"/>
        <v>3630</v>
      </c>
      <c r="AY490" s="766">
        <f t="shared" si="1857"/>
        <v>3630</v>
      </c>
      <c r="AZ490" s="766">
        <f t="shared" si="1857"/>
        <v>3630</v>
      </c>
      <c r="BA490" s="766">
        <f t="shared" si="1857"/>
        <v>3630</v>
      </c>
      <c r="BB490" s="766">
        <f t="shared" si="1857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8">3630*$K$1</f>
        <v>3630</v>
      </c>
      <c r="BG490" s="766">
        <f t="shared" si="1858"/>
        <v>3630</v>
      </c>
      <c r="BH490" s="766">
        <f t="shared" si="1858"/>
        <v>3630</v>
      </c>
      <c r="BI490" s="766">
        <f t="shared" si="1858"/>
        <v>3630</v>
      </c>
      <c r="BJ490" s="766">
        <f t="shared" si="1858"/>
        <v>3630</v>
      </c>
      <c r="BK490" s="766">
        <f t="shared" si="1858"/>
        <v>3630</v>
      </c>
      <c r="BL490" s="766">
        <f t="shared" si="1858"/>
        <v>3630</v>
      </c>
      <c r="BM490" s="766">
        <f t="shared" si="1858"/>
        <v>3630</v>
      </c>
      <c r="BN490" s="766">
        <f t="shared" si="1858"/>
        <v>3630</v>
      </c>
      <c r="BO490" s="766">
        <f t="shared" si="1858"/>
        <v>3630</v>
      </c>
      <c r="BP490" s="766">
        <f t="shared" si="1858"/>
        <v>3630</v>
      </c>
      <c r="BQ490" s="766">
        <f t="shared" si="1858"/>
        <v>3630</v>
      </c>
      <c r="BR490" s="766">
        <f t="shared" si="1858"/>
        <v>3630</v>
      </c>
      <c r="BS490" s="766">
        <f t="shared" si="1858"/>
        <v>3630</v>
      </c>
      <c r="BT490" s="766">
        <f t="shared" si="1858"/>
        <v>3630</v>
      </c>
      <c r="BU490" s="760"/>
      <c r="BV490" s="766">
        <f t="shared" si="1858"/>
        <v>3630</v>
      </c>
      <c r="BW490" s="766">
        <f t="shared" si="1858"/>
        <v>3630</v>
      </c>
      <c r="BX490" s="766">
        <f t="shared" si="1858"/>
        <v>3630</v>
      </c>
      <c r="BY490" s="766">
        <f t="shared" si="1858"/>
        <v>3630</v>
      </c>
      <c r="BZ490" s="602">
        <f t="shared" si="1631"/>
        <v>3630</v>
      </c>
      <c r="CA490" s="602">
        <f t="shared" si="1632"/>
        <v>3630</v>
      </c>
      <c r="CB490" s="602">
        <f t="shared" si="1633"/>
        <v>3630</v>
      </c>
      <c r="CC490" s="692">
        <f t="shared" si="1634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9"/>
        <v>3630</v>
      </c>
      <c r="CF490" s="1350">
        <f t="shared" si="1829"/>
        <v>3630</v>
      </c>
      <c r="CG490" s="1350">
        <f t="shared" si="1829"/>
        <v>3630</v>
      </c>
      <c r="CH490" s="1350">
        <f t="shared" si="1829"/>
        <v>3630</v>
      </c>
      <c r="CI490" s="1350">
        <f t="shared" si="1829"/>
        <v>3630</v>
      </c>
      <c r="CJ490" s="1350">
        <f t="shared" si="1829"/>
        <v>3630</v>
      </c>
      <c r="CK490" s="1351">
        <f t="shared" si="1829"/>
        <v>3630</v>
      </c>
      <c r="CL490" s="1351">
        <f t="shared" si="1829"/>
        <v>3630</v>
      </c>
      <c r="CM490" s="1351">
        <f t="shared" si="1829"/>
        <v>3630</v>
      </c>
      <c r="CN490" s="1350">
        <f t="shared" si="1829"/>
        <v>3630</v>
      </c>
      <c r="CO490" s="1350">
        <f t="shared" si="1829"/>
        <v>3630</v>
      </c>
      <c r="CP490" s="1350">
        <f t="shared" si="1829"/>
        <v>3630</v>
      </c>
      <c r="CQ490" s="1350">
        <f t="shared" si="1829"/>
        <v>3630</v>
      </c>
      <c r="CR490" s="1350">
        <f t="shared" si="1829"/>
        <v>3630</v>
      </c>
      <c r="CS490" s="1349">
        <f t="shared" si="1829"/>
        <v>3630</v>
      </c>
      <c r="CT490" s="1352">
        <f t="shared" si="1829"/>
        <v>3630</v>
      </c>
      <c r="CU490" s="553">
        <f t="shared" si="1830"/>
        <v>3630</v>
      </c>
      <c r="CV490" s="554">
        <f t="shared" si="1831"/>
        <v>3630</v>
      </c>
      <c r="CW490" s="555">
        <f t="shared" si="1832"/>
        <v>3630</v>
      </c>
      <c r="CX490" s="555">
        <f t="shared" si="1833"/>
        <v>3630</v>
      </c>
      <c r="CY490" s="555">
        <f t="shared" si="1834"/>
        <v>3630</v>
      </c>
      <c r="CZ490" s="555">
        <f t="shared" si="1835"/>
        <v>3630</v>
      </c>
      <c r="DA490" s="555">
        <f t="shared" si="1836"/>
        <v>3630</v>
      </c>
      <c r="DB490" s="556">
        <f t="shared" si="1837"/>
        <v>3630</v>
      </c>
      <c r="DC490" s="556">
        <f t="shared" si="1838"/>
        <v>3630</v>
      </c>
      <c r="DD490" s="556">
        <f t="shared" si="1839"/>
        <v>3630</v>
      </c>
      <c r="DE490" s="555">
        <f t="shared" si="1840"/>
        <v>3630</v>
      </c>
      <c r="DF490" s="555">
        <f t="shared" si="1841"/>
        <v>3630</v>
      </c>
      <c r="DG490" s="555">
        <f t="shared" si="1842"/>
        <v>3630</v>
      </c>
      <c r="DH490" s="555">
        <f t="shared" si="1843"/>
        <v>3630</v>
      </c>
      <c r="DI490" s="555">
        <f t="shared" si="1844"/>
        <v>3630</v>
      </c>
      <c r="DJ490" s="554">
        <f t="shared" si="1845"/>
        <v>3630</v>
      </c>
      <c r="DK490" s="553">
        <f t="shared" si="1846"/>
        <v>3630</v>
      </c>
      <c r="DL490" s="658">
        <f t="shared" si="1847"/>
        <v>17</v>
      </c>
      <c r="DM490" s="106">
        <f t="shared" si="1848"/>
        <v>17</v>
      </c>
      <c r="DN490" s="106">
        <f t="shared" si="1849"/>
        <v>17</v>
      </c>
      <c r="DO490" s="106">
        <f t="shared" si="1850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9">IF(B489="","",B489*B490/B$46/365/$G$1)</f>
        <v/>
      </c>
      <c r="C491" s="637" t="str">
        <f t="shared" si="1859"/>
        <v/>
      </c>
      <c r="D491" s="637" t="str">
        <f t="shared" si="1859"/>
        <v/>
      </c>
      <c r="E491" s="637" t="str">
        <f t="shared" si="1859"/>
        <v/>
      </c>
      <c r="F491" s="637" t="str">
        <f t="shared" si="1859"/>
        <v/>
      </c>
      <c r="G491" s="637" t="str">
        <f t="shared" si="1859"/>
        <v/>
      </c>
      <c r="H491" s="637" t="str">
        <f t="shared" si="1859"/>
        <v/>
      </c>
      <c r="I491" s="637" t="str">
        <f t="shared" si="1859"/>
        <v/>
      </c>
      <c r="J491" s="637" t="str">
        <f t="shared" si="1859"/>
        <v/>
      </c>
      <c r="K491" s="637" t="str">
        <f t="shared" si="1859"/>
        <v/>
      </c>
      <c r="L491" s="637" t="str">
        <f t="shared" si="1859"/>
        <v/>
      </c>
      <c r="M491" s="637" t="str">
        <f t="shared" si="1859"/>
        <v/>
      </c>
      <c r="N491" s="637" t="str">
        <f t="shared" si="1859"/>
        <v/>
      </c>
      <c r="O491" s="637" t="str">
        <f t="shared" si="1859"/>
        <v/>
      </c>
      <c r="P491" s="637" t="str">
        <f t="shared" si="1859"/>
        <v/>
      </c>
      <c r="Q491" s="637" t="str">
        <f t="shared" si="1859"/>
        <v/>
      </c>
      <c r="R491" s="637" t="str">
        <f t="shared" si="1859"/>
        <v/>
      </c>
      <c r="S491" s="657"/>
      <c r="T491" s="637" t="str">
        <f t="shared" ref="T491:AJ491" si="1860">IF(T489="","",T489*T490/T$46/365/$G$1)</f>
        <v/>
      </c>
      <c r="U491" s="637" t="str">
        <f t="shared" si="1860"/>
        <v/>
      </c>
      <c r="V491" s="637" t="str">
        <f t="shared" si="1860"/>
        <v/>
      </c>
      <c r="W491" s="637" t="str">
        <f t="shared" si="1860"/>
        <v/>
      </c>
      <c r="X491" s="637" t="str">
        <f t="shared" si="1860"/>
        <v/>
      </c>
      <c r="Y491" s="637" t="str">
        <f t="shared" si="1860"/>
        <v/>
      </c>
      <c r="Z491" s="637" t="str">
        <f t="shared" si="1860"/>
        <v/>
      </c>
      <c r="AA491" s="637" t="str">
        <f t="shared" si="1860"/>
        <v/>
      </c>
      <c r="AB491" s="637" t="str">
        <f t="shared" si="1860"/>
        <v/>
      </c>
      <c r="AC491" s="637" t="str">
        <f t="shared" si="1860"/>
        <v/>
      </c>
      <c r="AD491" s="637" t="str">
        <f t="shared" si="1860"/>
        <v/>
      </c>
      <c r="AE491" s="637" t="str">
        <f t="shared" si="1860"/>
        <v/>
      </c>
      <c r="AF491" s="637" t="str">
        <f t="shared" si="1860"/>
        <v/>
      </c>
      <c r="AG491" s="637" t="str">
        <f t="shared" si="1860"/>
        <v/>
      </c>
      <c r="AH491" s="637" t="str">
        <f t="shared" si="1860"/>
        <v/>
      </c>
      <c r="AI491" s="637" t="str">
        <f t="shared" si="1860"/>
        <v/>
      </c>
      <c r="AJ491" s="637" t="str">
        <f t="shared" si="1860"/>
        <v/>
      </c>
      <c r="AK491" s="657"/>
      <c r="AL491" s="637" t="str">
        <f t="shared" ref="AL491:BB491" si="1861">IF(AL489="","",AL489*AL490/AL$46/365/$G$1)</f>
        <v/>
      </c>
      <c r="AM491" s="637" t="str">
        <f t="shared" si="1861"/>
        <v/>
      </c>
      <c r="AN491" s="637" t="str">
        <f t="shared" si="1861"/>
        <v/>
      </c>
      <c r="AO491" s="637" t="str">
        <f t="shared" si="1861"/>
        <v/>
      </c>
      <c r="AP491" s="637" t="str">
        <f t="shared" si="1861"/>
        <v/>
      </c>
      <c r="AQ491" s="637" t="str">
        <f t="shared" si="1861"/>
        <v/>
      </c>
      <c r="AR491" s="637" t="str">
        <f t="shared" si="1861"/>
        <v/>
      </c>
      <c r="AS491" s="637" t="str">
        <f t="shared" si="1861"/>
        <v/>
      </c>
      <c r="AT491" s="637" t="str">
        <f t="shared" si="1861"/>
        <v/>
      </c>
      <c r="AU491" s="637" t="str">
        <f t="shared" si="1861"/>
        <v/>
      </c>
      <c r="AV491" s="637" t="str">
        <f t="shared" si="1861"/>
        <v/>
      </c>
      <c r="AW491" s="637" t="str">
        <f t="shared" si="1861"/>
        <v/>
      </c>
      <c r="AX491" s="637" t="str">
        <f t="shared" si="1861"/>
        <v/>
      </c>
      <c r="AY491" s="637" t="str">
        <f t="shared" si="1861"/>
        <v/>
      </c>
      <c r="AZ491" s="637" t="str">
        <f t="shared" si="1861"/>
        <v/>
      </c>
      <c r="BA491" s="637" t="str">
        <f t="shared" si="1861"/>
        <v/>
      </c>
      <c r="BB491" s="637" t="str">
        <f t="shared" si="1861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62">IF(BF489="","",BF489*BF490/BF$46/365/$G$1)</f>
        <v/>
      </c>
      <c r="BG491" s="637" t="str">
        <f t="shared" si="1862"/>
        <v/>
      </c>
      <c r="BH491" s="637" t="str">
        <f t="shared" si="1862"/>
        <v/>
      </c>
      <c r="BI491" s="637" t="str">
        <f t="shared" si="1862"/>
        <v/>
      </c>
      <c r="BJ491" s="637" t="str">
        <f t="shared" si="1862"/>
        <v/>
      </c>
      <c r="BK491" s="637" t="str">
        <f t="shared" si="1862"/>
        <v/>
      </c>
      <c r="BL491" s="637" t="str">
        <f t="shared" si="1862"/>
        <v/>
      </c>
      <c r="BM491" s="637" t="str">
        <f t="shared" si="1862"/>
        <v/>
      </c>
      <c r="BN491" s="637" t="str">
        <f t="shared" si="1862"/>
        <v/>
      </c>
      <c r="BO491" s="637" t="str">
        <f t="shared" si="1862"/>
        <v/>
      </c>
      <c r="BP491" s="637" t="str">
        <f t="shared" si="1862"/>
        <v/>
      </c>
      <c r="BQ491" s="637" t="str">
        <f t="shared" si="1862"/>
        <v/>
      </c>
      <c r="BR491" s="637" t="str">
        <f t="shared" si="1862"/>
        <v/>
      </c>
      <c r="BS491" s="637" t="str">
        <f t="shared" si="1862"/>
        <v/>
      </c>
      <c r="BT491" s="637" t="str">
        <f t="shared" si="1862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32"/>
        <v/>
      </c>
      <c r="CB491" s="627" t="str">
        <f t="shared" si="1633"/>
        <v/>
      </c>
      <c r="CC491" s="627" t="str">
        <f t="shared" si="1634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9"/>
        <v/>
      </c>
      <c r="CF491" s="1355" t="str">
        <f t="shared" si="1829"/>
        <v/>
      </c>
      <c r="CG491" s="1355" t="str">
        <f t="shared" si="1829"/>
        <v/>
      </c>
      <c r="CH491" s="1355" t="str">
        <f t="shared" si="1829"/>
        <v/>
      </c>
      <c r="CI491" s="1355" t="str">
        <f t="shared" si="1829"/>
        <v/>
      </c>
      <c r="CJ491" s="1355" t="str">
        <f t="shared" si="1829"/>
        <v/>
      </c>
      <c r="CK491" s="1356" t="str">
        <f t="shared" si="1829"/>
        <v/>
      </c>
      <c r="CL491" s="1356" t="str">
        <f t="shared" si="1829"/>
        <v/>
      </c>
      <c r="CM491" s="1356" t="str">
        <f t="shared" si="1829"/>
        <v/>
      </c>
      <c r="CN491" s="1355" t="str">
        <f t="shared" si="1829"/>
        <v/>
      </c>
      <c r="CO491" s="1355" t="str">
        <f t="shared" si="1829"/>
        <v/>
      </c>
      <c r="CP491" s="1355" t="str">
        <f t="shared" si="1829"/>
        <v/>
      </c>
      <c r="CQ491" s="1355" t="str">
        <f t="shared" si="1829"/>
        <v/>
      </c>
      <c r="CR491" s="1355" t="str">
        <f t="shared" si="1829"/>
        <v/>
      </c>
      <c r="CS491" s="1354" t="str">
        <f t="shared" si="1829"/>
        <v/>
      </c>
      <c r="CT491" s="1357" t="str">
        <f t="shared" si="1829"/>
        <v/>
      </c>
      <c r="CU491" s="541" t="str">
        <f t="shared" si="1830"/>
        <v/>
      </c>
      <c r="CV491" s="542" t="str">
        <f t="shared" si="1831"/>
        <v/>
      </c>
      <c r="CW491" s="543" t="str">
        <f t="shared" si="1832"/>
        <v/>
      </c>
      <c r="CX491" s="543" t="str">
        <f t="shared" si="1833"/>
        <v/>
      </c>
      <c r="CY491" s="543" t="str">
        <f t="shared" si="1834"/>
        <v/>
      </c>
      <c r="CZ491" s="543" t="str">
        <f t="shared" si="1835"/>
        <v/>
      </c>
      <c r="DA491" s="543" t="str">
        <f t="shared" si="1836"/>
        <v/>
      </c>
      <c r="DB491" s="544" t="str">
        <f t="shared" si="1837"/>
        <v/>
      </c>
      <c r="DC491" s="544" t="str">
        <f t="shared" si="1838"/>
        <v/>
      </c>
      <c r="DD491" s="544" t="str">
        <f t="shared" si="1839"/>
        <v/>
      </c>
      <c r="DE491" s="543" t="str">
        <f t="shared" si="1840"/>
        <v/>
      </c>
      <c r="DF491" s="543" t="str">
        <f t="shared" si="1841"/>
        <v/>
      </c>
      <c r="DG491" s="543" t="str">
        <f t="shared" si="1842"/>
        <v/>
      </c>
      <c r="DH491" s="543" t="str">
        <f t="shared" si="1843"/>
        <v/>
      </c>
      <c r="DI491" s="543" t="str">
        <f t="shared" si="1844"/>
        <v/>
      </c>
      <c r="DJ491" s="542" t="str">
        <f t="shared" si="1845"/>
        <v/>
      </c>
      <c r="DK491" s="541" t="str">
        <f t="shared" si="1846"/>
        <v/>
      </c>
      <c r="DL491" s="658">
        <f t="shared" si="1847"/>
        <v>0</v>
      </c>
      <c r="DM491" s="106">
        <f t="shared" si="1848"/>
        <v>0</v>
      </c>
      <c r="DN491" s="106">
        <f t="shared" si="1849"/>
        <v>0</v>
      </c>
      <c r="DO491" s="106">
        <f t="shared" si="1850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31"/>
        <v/>
      </c>
      <c r="CA492" s="602" t="str">
        <f t="shared" si="1632"/>
        <v/>
      </c>
      <c r="CB492" s="602" t="str">
        <f t="shared" si="1633"/>
        <v/>
      </c>
      <c r="CC492" s="692" t="str">
        <f t="shared" si="1634"/>
        <v/>
      </c>
      <c r="CD492" s="1348" t="str">
        <f t="shared" ref="CD492:CS493" si="186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63"/>
        <v/>
      </c>
      <c r="CF492" s="1350" t="str">
        <f t="shared" si="1863"/>
        <v/>
      </c>
      <c r="CG492" s="1350" t="str">
        <f t="shared" si="1863"/>
        <v/>
      </c>
      <c r="CH492" s="1350" t="str">
        <f t="shared" si="1863"/>
        <v/>
      </c>
      <c r="CI492" s="1350" t="str">
        <f t="shared" si="1863"/>
        <v/>
      </c>
      <c r="CJ492" s="1350" t="str">
        <f t="shared" si="1863"/>
        <v/>
      </c>
      <c r="CK492" s="1351" t="str">
        <f t="shared" si="1863"/>
        <v/>
      </c>
      <c r="CL492" s="1351" t="str">
        <f t="shared" si="1863"/>
        <v/>
      </c>
      <c r="CM492" s="1351" t="str">
        <f t="shared" si="1863"/>
        <v/>
      </c>
      <c r="CN492" s="1350" t="str">
        <f t="shared" si="1863"/>
        <v/>
      </c>
      <c r="CO492" s="1350" t="str">
        <f t="shared" si="1863"/>
        <v/>
      </c>
      <c r="CP492" s="1350" t="str">
        <f t="shared" si="1863"/>
        <v/>
      </c>
      <c r="CQ492" s="1350" t="str">
        <f t="shared" si="1863"/>
        <v/>
      </c>
      <c r="CR492" s="1350" t="str">
        <f t="shared" si="1863"/>
        <v/>
      </c>
      <c r="CS492" s="1349" t="str">
        <f t="shared" si="1863"/>
        <v/>
      </c>
      <c r="CT492" s="1352" t="str">
        <f t="shared" ref="CE492:CT493" si="186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30"/>
        <v/>
      </c>
      <c r="CV492" s="554" t="str">
        <f t="shared" si="1831"/>
        <v/>
      </c>
      <c r="CW492" s="555" t="str">
        <f t="shared" si="1832"/>
        <v/>
      </c>
      <c r="CX492" s="555" t="str">
        <f t="shared" si="1833"/>
        <v/>
      </c>
      <c r="CY492" s="555" t="str">
        <f t="shared" si="1834"/>
        <v/>
      </c>
      <c r="CZ492" s="555" t="str">
        <f t="shared" si="1835"/>
        <v/>
      </c>
      <c r="DA492" s="555" t="str">
        <f t="shared" si="1836"/>
        <v/>
      </c>
      <c r="DB492" s="556" t="str">
        <f t="shared" si="1837"/>
        <v/>
      </c>
      <c r="DC492" s="556" t="str">
        <f t="shared" si="1838"/>
        <v/>
      </c>
      <c r="DD492" s="556" t="str">
        <f t="shared" si="1839"/>
        <v/>
      </c>
      <c r="DE492" s="555" t="str">
        <f t="shared" si="1840"/>
        <v/>
      </c>
      <c r="DF492" s="555" t="str">
        <f t="shared" si="1841"/>
        <v/>
      </c>
      <c r="DG492" s="555" t="str">
        <f t="shared" si="1842"/>
        <v/>
      </c>
      <c r="DH492" s="555" t="str">
        <f t="shared" si="1843"/>
        <v/>
      </c>
      <c r="DI492" s="555" t="str">
        <f t="shared" si="1844"/>
        <v/>
      </c>
      <c r="DJ492" s="554" t="str">
        <f t="shared" si="1845"/>
        <v/>
      </c>
      <c r="DK492" s="553" t="str">
        <f t="shared" si="1846"/>
        <v/>
      </c>
      <c r="DL492" s="658">
        <f t="shared" si="1847"/>
        <v>0</v>
      </c>
      <c r="DM492" s="106">
        <f t="shared" si="1848"/>
        <v>0</v>
      </c>
      <c r="DN492" s="106">
        <f t="shared" si="1849"/>
        <v>0</v>
      </c>
      <c r="DO492" s="106">
        <f t="shared" si="1850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65">IF(B492="","",B487*B492*B488)</f>
        <v/>
      </c>
      <c r="C493" s="634" t="str">
        <f t="shared" si="1865"/>
        <v/>
      </c>
      <c r="D493" s="634" t="str">
        <f t="shared" si="1865"/>
        <v/>
      </c>
      <c r="E493" s="634" t="str">
        <f t="shared" si="1865"/>
        <v/>
      </c>
      <c r="F493" s="634" t="str">
        <f t="shared" si="1865"/>
        <v/>
      </c>
      <c r="G493" s="634" t="str">
        <f t="shared" si="1865"/>
        <v/>
      </c>
      <c r="H493" s="634" t="str">
        <f t="shared" si="1865"/>
        <v/>
      </c>
      <c r="I493" s="634" t="str">
        <f t="shared" si="1865"/>
        <v/>
      </c>
      <c r="J493" s="634" t="str">
        <f t="shared" si="1865"/>
        <v/>
      </c>
      <c r="K493" s="634" t="str">
        <f t="shared" si="1865"/>
        <v/>
      </c>
      <c r="L493" s="634" t="str">
        <f t="shared" si="1865"/>
        <v/>
      </c>
      <c r="M493" s="634" t="str">
        <f t="shared" si="1865"/>
        <v/>
      </c>
      <c r="N493" s="634" t="str">
        <f t="shared" si="1865"/>
        <v/>
      </c>
      <c r="O493" s="634" t="str">
        <f t="shared" si="1865"/>
        <v/>
      </c>
      <c r="P493" s="634" t="str">
        <f t="shared" si="1865"/>
        <v/>
      </c>
      <c r="Q493" s="634" t="str">
        <f t="shared" si="1865"/>
        <v/>
      </c>
      <c r="R493" s="634" t="str">
        <f t="shared" si="1865"/>
        <v/>
      </c>
      <c r="S493" s="667"/>
      <c r="T493" s="634" t="str">
        <f t="shared" ref="T493:AJ493" si="1866">IF(T492="","",T489*T492)</f>
        <v/>
      </c>
      <c r="U493" s="634" t="str">
        <f t="shared" si="1866"/>
        <v/>
      </c>
      <c r="V493" s="634" t="str">
        <f t="shared" si="1866"/>
        <v/>
      </c>
      <c r="W493" s="634" t="str">
        <f t="shared" si="1866"/>
        <v/>
      </c>
      <c r="X493" s="634" t="str">
        <f t="shared" si="1866"/>
        <v/>
      </c>
      <c r="Y493" s="634" t="str">
        <f t="shared" si="1866"/>
        <v/>
      </c>
      <c r="Z493" s="634" t="str">
        <f>IF(Z492="","",Z487*Z492*Z488)</f>
        <v/>
      </c>
      <c r="AA493" s="634" t="str">
        <f t="shared" si="1866"/>
        <v/>
      </c>
      <c r="AB493" s="634" t="str">
        <f t="shared" si="1866"/>
        <v/>
      </c>
      <c r="AC493" s="634" t="str">
        <f t="shared" si="1866"/>
        <v/>
      </c>
      <c r="AD493" s="634" t="str">
        <f t="shared" si="1866"/>
        <v/>
      </c>
      <c r="AE493" s="634" t="str">
        <f t="shared" si="1866"/>
        <v/>
      </c>
      <c r="AF493" s="634" t="str">
        <f t="shared" si="1866"/>
        <v/>
      </c>
      <c r="AG493" s="634" t="str">
        <f t="shared" si="1866"/>
        <v/>
      </c>
      <c r="AH493" s="634" t="str">
        <f t="shared" si="1866"/>
        <v/>
      </c>
      <c r="AI493" s="634" t="str">
        <f t="shared" si="1866"/>
        <v/>
      </c>
      <c r="AJ493" s="634" t="str">
        <f t="shared" si="1866"/>
        <v/>
      </c>
      <c r="AK493" s="667"/>
      <c r="AL493" s="634" t="str">
        <f t="shared" ref="AL493:BB493" si="1867">IF(AL492="","",AL489*AL492)</f>
        <v/>
      </c>
      <c r="AM493" s="634" t="str">
        <f t="shared" si="1867"/>
        <v/>
      </c>
      <c r="AN493" s="634" t="str">
        <f t="shared" si="1867"/>
        <v/>
      </c>
      <c r="AO493" s="634" t="str">
        <f t="shared" si="1867"/>
        <v/>
      </c>
      <c r="AP493" s="634" t="str">
        <f t="shared" si="1867"/>
        <v/>
      </c>
      <c r="AQ493" s="634" t="str">
        <f t="shared" si="1867"/>
        <v/>
      </c>
      <c r="AR493" s="634" t="str">
        <f t="shared" si="1867"/>
        <v/>
      </c>
      <c r="AS493" s="634" t="str">
        <f t="shared" si="1867"/>
        <v/>
      </c>
      <c r="AT493" s="634" t="str">
        <f t="shared" si="1867"/>
        <v/>
      </c>
      <c r="AU493" s="634" t="str">
        <f t="shared" si="1867"/>
        <v/>
      </c>
      <c r="AV493" s="634" t="str">
        <f t="shared" si="1867"/>
        <v/>
      </c>
      <c r="AW493" s="634" t="str">
        <f t="shared" si="1867"/>
        <v/>
      </c>
      <c r="AX493" s="634" t="str">
        <f t="shared" si="1867"/>
        <v/>
      </c>
      <c r="AY493" s="634" t="str">
        <f t="shared" si="1867"/>
        <v/>
      </c>
      <c r="AZ493" s="634" t="str">
        <f t="shared" si="1867"/>
        <v/>
      </c>
      <c r="BA493" s="634" t="str">
        <f t="shared" si="1867"/>
        <v/>
      </c>
      <c r="BB493" s="634" t="str">
        <f t="shared" si="1867"/>
        <v/>
      </c>
      <c r="BC493" s="667"/>
      <c r="BD493" s="634" t="str">
        <f t="shared" ref="BD493:BL493" si="1868">IF(BD492="","",BD489*BD492)</f>
        <v/>
      </c>
      <c r="BE493" s="634" t="str">
        <f t="shared" si="1868"/>
        <v/>
      </c>
      <c r="BF493" s="634" t="str">
        <f t="shared" si="1868"/>
        <v/>
      </c>
      <c r="BG493" s="634" t="str">
        <f t="shared" si="1868"/>
        <v/>
      </c>
      <c r="BH493" s="634" t="str">
        <f t="shared" si="1868"/>
        <v/>
      </c>
      <c r="BI493" s="634" t="str">
        <f t="shared" si="1868"/>
        <v/>
      </c>
      <c r="BJ493" s="634" t="str">
        <f t="shared" si="1868"/>
        <v/>
      </c>
      <c r="BK493" s="634" t="str">
        <f t="shared" si="1868"/>
        <v/>
      </c>
      <c r="BL493" s="634" t="str">
        <f t="shared" si="1868"/>
        <v/>
      </c>
      <c r="BM493" s="634" t="str">
        <f t="shared" ref="BM493:BT493" si="1869">IF(BM492="","",BM489*BM492)</f>
        <v/>
      </c>
      <c r="BN493" s="634" t="str">
        <f t="shared" si="1869"/>
        <v/>
      </c>
      <c r="BO493" s="634" t="str">
        <f t="shared" si="1869"/>
        <v/>
      </c>
      <c r="BP493" s="634" t="str">
        <f t="shared" si="1869"/>
        <v/>
      </c>
      <c r="BQ493" s="634" t="str">
        <f t="shared" si="1869"/>
        <v/>
      </c>
      <c r="BR493" s="634" t="str">
        <f t="shared" si="1869"/>
        <v/>
      </c>
      <c r="BS493" s="634" t="str">
        <f t="shared" si="1869"/>
        <v/>
      </c>
      <c r="BT493" s="634" t="str">
        <f t="shared" si="1869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31"/>
        <v/>
      </c>
      <c r="CA493" s="602" t="str">
        <f t="shared" si="1632"/>
        <v/>
      </c>
      <c r="CB493" s="602" t="str">
        <f t="shared" si="1633"/>
        <v/>
      </c>
      <c r="CC493" s="692" t="str">
        <f t="shared" si="1634"/>
        <v/>
      </c>
      <c r="CD493" s="1348" t="str">
        <f t="shared" si="1863"/>
        <v/>
      </c>
      <c r="CE493" s="1349" t="str">
        <f t="shared" si="1864"/>
        <v/>
      </c>
      <c r="CF493" s="1350" t="str">
        <f t="shared" si="1864"/>
        <v/>
      </c>
      <c r="CG493" s="1350" t="str">
        <f t="shared" si="1864"/>
        <v/>
      </c>
      <c r="CH493" s="1350" t="str">
        <f t="shared" si="1864"/>
        <v/>
      </c>
      <c r="CI493" s="1350" t="str">
        <f t="shared" si="1864"/>
        <v/>
      </c>
      <c r="CJ493" s="1350" t="str">
        <f t="shared" si="1864"/>
        <v/>
      </c>
      <c r="CK493" s="1351" t="str">
        <f t="shared" si="1864"/>
        <v/>
      </c>
      <c r="CL493" s="1351" t="str">
        <f t="shared" si="1864"/>
        <v/>
      </c>
      <c r="CM493" s="1351" t="str">
        <f t="shared" si="1864"/>
        <v/>
      </c>
      <c r="CN493" s="1350" t="str">
        <f t="shared" si="1864"/>
        <v/>
      </c>
      <c r="CO493" s="1350" t="str">
        <f t="shared" si="1864"/>
        <v/>
      </c>
      <c r="CP493" s="1350" t="str">
        <f t="shared" si="1864"/>
        <v/>
      </c>
      <c r="CQ493" s="1350" t="str">
        <f t="shared" si="1864"/>
        <v/>
      </c>
      <c r="CR493" s="1350" t="str">
        <f t="shared" si="1864"/>
        <v/>
      </c>
      <c r="CS493" s="1349" t="str">
        <f t="shared" si="1864"/>
        <v/>
      </c>
      <c r="CT493" s="1352" t="str">
        <f t="shared" si="1864"/>
        <v/>
      </c>
      <c r="CU493" s="553" t="str">
        <f t="shared" si="1830"/>
        <v/>
      </c>
      <c r="CV493" s="554" t="str">
        <f t="shared" si="1831"/>
        <v/>
      </c>
      <c r="CW493" s="555" t="str">
        <f t="shared" si="1832"/>
        <v/>
      </c>
      <c r="CX493" s="555" t="str">
        <f t="shared" si="1833"/>
        <v/>
      </c>
      <c r="CY493" s="555" t="str">
        <f t="shared" si="1834"/>
        <v/>
      </c>
      <c r="CZ493" s="555" t="str">
        <f t="shared" si="1835"/>
        <v/>
      </c>
      <c r="DA493" s="555" t="str">
        <f t="shared" si="1836"/>
        <v/>
      </c>
      <c r="DB493" s="556" t="str">
        <f t="shared" si="1837"/>
        <v/>
      </c>
      <c r="DC493" s="556" t="str">
        <f t="shared" si="1838"/>
        <v/>
      </c>
      <c r="DD493" s="556" t="str">
        <f t="shared" si="1839"/>
        <v/>
      </c>
      <c r="DE493" s="555" t="str">
        <f t="shared" si="1840"/>
        <v/>
      </c>
      <c r="DF493" s="555" t="str">
        <f t="shared" si="1841"/>
        <v/>
      </c>
      <c r="DG493" s="555" t="str">
        <f t="shared" si="1842"/>
        <v/>
      </c>
      <c r="DH493" s="555" t="str">
        <f t="shared" si="1843"/>
        <v/>
      </c>
      <c r="DI493" s="555" t="str">
        <f t="shared" si="1844"/>
        <v/>
      </c>
      <c r="DJ493" s="554" t="str">
        <f t="shared" si="1845"/>
        <v/>
      </c>
      <c r="DK493" s="553" t="str">
        <f t="shared" si="1846"/>
        <v/>
      </c>
      <c r="DL493" s="658">
        <f t="shared" si="1847"/>
        <v>0</v>
      </c>
      <c r="DM493" s="106">
        <f t="shared" si="1848"/>
        <v>0</v>
      </c>
      <c r="DN493" s="106">
        <f t="shared" si="1849"/>
        <v>0</v>
      </c>
      <c r="DO493" s="106">
        <f t="shared" si="1850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551" t="s">
        <v>730</v>
      </c>
      <c r="B494" s="646" t="s">
        <v>723</v>
      </c>
      <c r="C494" s="646" t="s">
        <v>723</v>
      </c>
      <c r="D494" s="646" t="s">
        <v>723</v>
      </c>
      <c r="E494" s="646" t="s">
        <v>723</v>
      </c>
      <c r="F494" s="646" t="s">
        <v>723</v>
      </c>
      <c r="G494" s="646" t="s">
        <v>723</v>
      </c>
      <c r="H494" s="646" t="s">
        <v>723</v>
      </c>
      <c r="I494" s="646" t="s">
        <v>723</v>
      </c>
      <c r="J494" s="646" t="s">
        <v>723</v>
      </c>
      <c r="K494" s="646" t="s">
        <v>723</v>
      </c>
      <c r="L494" s="646" t="s">
        <v>723</v>
      </c>
      <c r="M494" s="646" t="s">
        <v>723</v>
      </c>
      <c r="N494" s="646" t="s">
        <v>723</v>
      </c>
      <c r="O494" s="646" t="s">
        <v>723</v>
      </c>
      <c r="P494" s="646" t="s">
        <v>723</v>
      </c>
      <c r="Q494" s="646" t="s">
        <v>723</v>
      </c>
      <c r="R494" s="646" t="s">
        <v>723</v>
      </c>
      <c r="S494" s="708"/>
      <c r="T494" s="646" t="s">
        <v>723</v>
      </c>
      <c r="U494" s="646" t="s">
        <v>723</v>
      </c>
      <c r="V494" s="646" t="s">
        <v>723</v>
      </c>
      <c r="W494" s="646" t="s">
        <v>723</v>
      </c>
      <c r="X494" s="646" t="s">
        <v>723</v>
      </c>
      <c r="Y494" s="646" t="s">
        <v>723</v>
      </c>
      <c r="Z494" s="646" t="s">
        <v>723</v>
      </c>
      <c r="AA494" s="646" t="s">
        <v>723</v>
      </c>
      <c r="AB494" s="646" t="s">
        <v>723</v>
      </c>
      <c r="AC494" s="646" t="s">
        <v>723</v>
      </c>
      <c r="AD494" s="646" t="s">
        <v>723</v>
      </c>
      <c r="AE494" s="646" t="s">
        <v>723</v>
      </c>
      <c r="AF494" s="646" t="s">
        <v>723</v>
      </c>
      <c r="AG494" s="646" t="s">
        <v>723</v>
      </c>
      <c r="AH494" s="646" t="s">
        <v>723</v>
      </c>
      <c r="AI494" s="646" t="s">
        <v>723</v>
      </c>
      <c r="AJ494" s="646" t="s">
        <v>723</v>
      </c>
      <c r="AK494" s="708"/>
      <c r="AL494" s="646" t="s">
        <v>723</v>
      </c>
      <c r="AM494" s="646" t="s">
        <v>723</v>
      </c>
      <c r="AN494" s="646" t="s">
        <v>723</v>
      </c>
      <c r="AO494" s="646" t="s">
        <v>723</v>
      </c>
      <c r="AP494" s="646" t="s">
        <v>723</v>
      </c>
      <c r="AQ494" s="646" t="s">
        <v>723</v>
      </c>
      <c r="AR494" s="646" t="s">
        <v>723</v>
      </c>
      <c r="AS494" s="646" t="s">
        <v>723</v>
      </c>
      <c r="AT494" s="646" t="s">
        <v>723</v>
      </c>
      <c r="AU494" s="646" t="s">
        <v>723</v>
      </c>
      <c r="AV494" s="646" t="s">
        <v>723</v>
      </c>
      <c r="AW494" s="646" t="s">
        <v>723</v>
      </c>
      <c r="AX494" s="646" t="s">
        <v>723</v>
      </c>
      <c r="AY494" s="646" t="s">
        <v>723</v>
      </c>
      <c r="AZ494" s="646" t="s">
        <v>723</v>
      </c>
      <c r="BA494" s="646" t="s">
        <v>723</v>
      </c>
      <c r="BB494" s="646" t="s">
        <v>723</v>
      </c>
      <c r="BC494" s="708"/>
      <c r="BD494" s="646" t="s">
        <v>723</v>
      </c>
      <c r="BE494" s="646" t="s">
        <v>723</v>
      </c>
      <c r="BF494" s="646" t="s">
        <v>723</v>
      </c>
      <c r="BG494" s="646" t="s">
        <v>723</v>
      </c>
      <c r="BH494" s="646" t="s">
        <v>723</v>
      </c>
      <c r="BI494" s="646" t="s">
        <v>723</v>
      </c>
      <c r="BJ494" s="646" t="s">
        <v>723</v>
      </c>
      <c r="BK494" s="646" t="s">
        <v>723</v>
      </c>
      <c r="BL494" s="646" t="s">
        <v>723</v>
      </c>
      <c r="BM494" s="646" t="s">
        <v>723</v>
      </c>
      <c r="BN494" s="646" t="s">
        <v>723</v>
      </c>
      <c r="BO494" s="646" t="s">
        <v>723</v>
      </c>
      <c r="BP494" s="646" t="s">
        <v>723</v>
      </c>
      <c r="BQ494" s="646" t="s">
        <v>723</v>
      </c>
      <c r="BR494" s="646" t="s">
        <v>723</v>
      </c>
      <c r="BS494" s="646" t="s">
        <v>723</v>
      </c>
      <c r="BT494" s="646" t="s">
        <v>723</v>
      </c>
      <c r="BU494" s="633"/>
      <c r="BV494" s="646" t="s">
        <v>723</v>
      </c>
      <c r="BW494" s="646" t="s">
        <v>723</v>
      </c>
      <c r="BX494" s="646" t="s">
        <v>723</v>
      </c>
      <c r="BY494" s="646" t="s">
        <v>723</v>
      </c>
      <c r="BZ494" s="594" t="str">
        <f t="shared" si="1631"/>
        <v/>
      </c>
      <c r="CA494" s="594" t="str">
        <f t="shared" si="1632"/>
        <v/>
      </c>
      <c r="CB494" s="594" t="str">
        <f t="shared" si="1633"/>
        <v/>
      </c>
      <c r="CC494" s="691" t="str">
        <f t="shared" si="1634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1</v>
      </c>
      <c r="BY495" s="227">
        <v>1</v>
      </c>
      <c r="BZ495" s="602">
        <f t="shared" si="1631"/>
        <v>0.69999999999999984</v>
      </c>
      <c r="CA495" s="602">
        <f t="shared" si="1632"/>
        <v>0.69999999999999984</v>
      </c>
      <c r="CB495" s="602">
        <f t="shared" si="1633"/>
        <v>0.69999999999999984</v>
      </c>
      <c r="CC495" s="692">
        <f t="shared" si="1634"/>
        <v>0.69999999999999984</v>
      </c>
      <c r="CD495" s="1348">
        <f t="shared" ref="CD495:CS495" si="187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70"/>
        <v>0.7</v>
      </c>
      <c r="CF495" s="1350">
        <f t="shared" si="1870"/>
        <v>0.7</v>
      </c>
      <c r="CG495" s="1350">
        <f t="shared" si="1870"/>
        <v>0.7</v>
      </c>
      <c r="CH495" s="1350">
        <f t="shared" si="1870"/>
        <v>0.7</v>
      </c>
      <c r="CI495" s="1350">
        <f t="shared" si="1870"/>
        <v>0.7</v>
      </c>
      <c r="CJ495" s="1350">
        <f t="shared" si="1870"/>
        <v>0.7</v>
      </c>
      <c r="CK495" s="1351">
        <f t="shared" si="1870"/>
        <v>0.7</v>
      </c>
      <c r="CL495" s="1351">
        <f t="shared" si="1870"/>
        <v>0.7</v>
      </c>
      <c r="CM495" s="1351">
        <f t="shared" si="1870"/>
        <v>0.7</v>
      </c>
      <c r="CN495" s="1350">
        <f t="shared" si="1870"/>
        <v>0.7</v>
      </c>
      <c r="CO495" s="1350">
        <f t="shared" si="1870"/>
        <v>0.7</v>
      </c>
      <c r="CP495" s="1350">
        <f t="shared" si="1870"/>
        <v>0.7</v>
      </c>
      <c r="CQ495" s="1350">
        <f t="shared" si="1870"/>
        <v>0.7</v>
      </c>
      <c r="CR495" s="1350">
        <f t="shared" si="1870"/>
        <v>0.7</v>
      </c>
      <c r="CS495" s="1349">
        <f t="shared" si="1870"/>
        <v>0.7</v>
      </c>
      <c r="CT495" s="1352">
        <f t="shared" ref="CE495:CT500" si="187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8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8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8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8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9">COUNT(B495:R495)</f>
        <v>17</v>
      </c>
      <c r="DM495" s="106">
        <f t="shared" ref="DM495:DM520" si="1890">COUNT(T495:AJ495)</f>
        <v>17</v>
      </c>
      <c r="DN495" s="106">
        <f t="shared" ref="DN495:DN520" si="1891">COUNT(AL495:BB495)</f>
        <v>17</v>
      </c>
      <c r="DO495" s="106">
        <f t="shared" ref="DO495:DO520" si="1892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>
        <v>2</v>
      </c>
      <c r="BY496" s="227">
        <v>4</v>
      </c>
      <c r="BZ496" s="602" t="str">
        <f t="shared" si="1631"/>
        <v/>
      </c>
      <c r="CA496" s="602" t="str">
        <f t="shared" si="1632"/>
        <v/>
      </c>
      <c r="CB496" s="602">
        <f t="shared" si="1633"/>
        <v>2</v>
      </c>
      <c r="CC496" s="692">
        <f t="shared" si="1634"/>
        <v>4</v>
      </c>
      <c r="CD496" s="1348" t="str">
        <f t="shared" ref="CD496:CD526" si="189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71"/>
        <v/>
      </c>
      <c r="CF496" s="1350" t="str">
        <f t="shared" si="1871"/>
        <v/>
      </c>
      <c r="CG496" s="1350" t="str">
        <f t="shared" si="1871"/>
        <v/>
      </c>
      <c r="CH496" s="1350" t="str">
        <f t="shared" si="1871"/>
        <v/>
      </c>
      <c r="CI496" s="1350" t="str">
        <f t="shared" si="1871"/>
        <v/>
      </c>
      <c r="CJ496" s="1350" t="str">
        <f t="shared" si="1871"/>
        <v/>
      </c>
      <c r="CK496" s="1351" t="str">
        <f t="shared" si="1871"/>
        <v/>
      </c>
      <c r="CL496" s="1351" t="str">
        <f t="shared" si="1871"/>
        <v/>
      </c>
      <c r="CM496" s="1351" t="str">
        <f t="shared" si="1871"/>
        <v/>
      </c>
      <c r="CN496" s="1350" t="str">
        <f t="shared" si="1871"/>
        <v/>
      </c>
      <c r="CO496" s="1350" t="str">
        <f t="shared" si="1871"/>
        <v/>
      </c>
      <c r="CP496" s="1350" t="str">
        <f t="shared" si="1871"/>
        <v/>
      </c>
      <c r="CQ496" s="1350" t="str">
        <f t="shared" si="1871"/>
        <v/>
      </c>
      <c r="CR496" s="1350" t="str">
        <f t="shared" si="1871"/>
        <v/>
      </c>
      <c r="CS496" s="1349" t="str">
        <f t="shared" si="1871"/>
        <v/>
      </c>
      <c r="CT496" s="1352" t="str">
        <f t="shared" si="1871"/>
        <v/>
      </c>
      <c r="CU496" s="553" t="str">
        <f t="shared" si="1872"/>
        <v/>
      </c>
      <c r="CV496" s="554" t="str">
        <f t="shared" si="1873"/>
        <v/>
      </c>
      <c r="CW496" s="555" t="str">
        <f t="shared" si="1874"/>
        <v/>
      </c>
      <c r="CX496" s="555" t="str">
        <f t="shared" si="1875"/>
        <v/>
      </c>
      <c r="CY496" s="555" t="str">
        <f t="shared" si="1876"/>
        <v/>
      </c>
      <c r="CZ496" s="555" t="str">
        <f t="shared" si="1877"/>
        <v/>
      </c>
      <c r="DA496" s="555" t="str">
        <f t="shared" si="1878"/>
        <v/>
      </c>
      <c r="DB496" s="556" t="str">
        <f t="shared" si="1879"/>
        <v/>
      </c>
      <c r="DC496" s="556" t="str">
        <f t="shared" si="1880"/>
        <v/>
      </c>
      <c r="DD496" s="556" t="str">
        <f t="shared" si="1881"/>
        <v/>
      </c>
      <c r="DE496" s="555" t="str">
        <f t="shared" si="1882"/>
        <v/>
      </c>
      <c r="DF496" s="555" t="str">
        <f t="shared" si="1883"/>
        <v/>
      </c>
      <c r="DG496" s="555" t="str">
        <f t="shared" si="1884"/>
        <v/>
      </c>
      <c r="DH496" s="555" t="str">
        <f t="shared" si="1885"/>
        <v/>
      </c>
      <c r="DI496" s="555" t="str">
        <f t="shared" si="1886"/>
        <v/>
      </c>
      <c r="DJ496" s="554" t="str">
        <f t="shared" si="1887"/>
        <v/>
      </c>
      <c r="DK496" s="553" t="str">
        <f t="shared" si="1888"/>
        <v/>
      </c>
      <c r="DL496" s="658">
        <f t="shared" si="1889"/>
        <v>0</v>
      </c>
      <c r="DM496" s="106">
        <f t="shared" si="1890"/>
        <v>0</v>
      </c>
      <c r="DN496" s="106">
        <f t="shared" si="1891"/>
        <v>3</v>
      </c>
      <c r="DO496" s="106">
        <f t="shared" si="1892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31"/>
        <v/>
      </c>
      <c r="CA497" s="602" t="str">
        <f t="shared" si="1632"/>
        <v/>
      </c>
      <c r="CB497" s="602">
        <f t="shared" si="1633"/>
        <v>12</v>
      </c>
      <c r="CC497" s="692">
        <f t="shared" si="1634"/>
        <v>12</v>
      </c>
      <c r="CD497" s="1348" t="str">
        <f t="shared" si="1893"/>
        <v/>
      </c>
      <c r="CE497" s="1349" t="str">
        <f t="shared" si="1871"/>
        <v/>
      </c>
      <c r="CF497" s="1350" t="str">
        <f t="shared" si="1871"/>
        <v/>
      </c>
      <c r="CG497" s="1350" t="str">
        <f t="shared" si="1871"/>
        <v/>
      </c>
      <c r="CH497" s="1350" t="str">
        <f t="shared" si="1871"/>
        <v/>
      </c>
      <c r="CI497" s="1350" t="str">
        <f t="shared" si="1871"/>
        <v/>
      </c>
      <c r="CJ497" s="1350" t="str">
        <f t="shared" si="1871"/>
        <v/>
      </c>
      <c r="CK497" s="1351" t="str">
        <f t="shared" si="1871"/>
        <v/>
      </c>
      <c r="CL497" s="1351" t="str">
        <f t="shared" si="1871"/>
        <v/>
      </c>
      <c r="CM497" s="1351" t="str">
        <f t="shared" si="1871"/>
        <v/>
      </c>
      <c r="CN497" s="1350" t="str">
        <f t="shared" si="1871"/>
        <v/>
      </c>
      <c r="CO497" s="1350" t="str">
        <f t="shared" si="1871"/>
        <v/>
      </c>
      <c r="CP497" s="1350" t="str">
        <f t="shared" si="1871"/>
        <v/>
      </c>
      <c r="CQ497" s="1350" t="str">
        <f t="shared" si="1871"/>
        <v/>
      </c>
      <c r="CR497" s="1350" t="str">
        <f t="shared" si="1871"/>
        <v/>
      </c>
      <c r="CS497" s="1349" t="str">
        <f t="shared" si="1871"/>
        <v/>
      </c>
      <c r="CT497" s="1352" t="str">
        <f t="shared" si="1871"/>
        <v/>
      </c>
      <c r="CU497" s="553" t="str">
        <f t="shared" si="1872"/>
        <v/>
      </c>
      <c r="CV497" s="554" t="str">
        <f t="shared" si="1873"/>
        <v/>
      </c>
      <c r="CW497" s="555" t="str">
        <f t="shared" si="1874"/>
        <v/>
      </c>
      <c r="CX497" s="555" t="str">
        <f t="shared" si="1875"/>
        <v/>
      </c>
      <c r="CY497" s="555" t="str">
        <f t="shared" si="1876"/>
        <v/>
      </c>
      <c r="CZ497" s="555" t="str">
        <f t="shared" si="1877"/>
        <v/>
      </c>
      <c r="DA497" s="555" t="str">
        <f t="shared" si="1878"/>
        <v/>
      </c>
      <c r="DB497" s="556" t="str">
        <f t="shared" si="1879"/>
        <v/>
      </c>
      <c r="DC497" s="556" t="str">
        <f t="shared" si="1880"/>
        <v/>
      </c>
      <c r="DD497" s="556" t="str">
        <f t="shared" si="1881"/>
        <v/>
      </c>
      <c r="DE497" s="555" t="str">
        <f t="shared" si="1882"/>
        <v/>
      </c>
      <c r="DF497" s="555" t="str">
        <f t="shared" si="1883"/>
        <v/>
      </c>
      <c r="DG497" s="555" t="str">
        <f t="shared" si="1884"/>
        <v/>
      </c>
      <c r="DH497" s="555" t="str">
        <f t="shared" si="1885"/>
        <v/>
      </c>
      <c r="DI497" s="555" t="str">
        <f t="shared" si="1886"/>
        <v/>
      </c>
      <c r="DJ497" s="554" t="str">
        <f t="shared" si="1887"/>
        <v/>
      </c>
      <c r="DK497" s="553" t="str">
        <f t="shared" si="1888"/>
        <v/>
      </c>
      <c r="DL497" s="658">
        <f t="shared" si="1889"/>
        <v>0</v>
      </c>
      <c r="DM497" s="106">
        <f t="shared" si="1890"/>
        <v>0</v>
      </c>
      <c r="DN497" s="106">
        <f t="shared" si="1891"/>
        <v>3</v>
      </c>
      <c r="DO497" s="106">
        <f t="shared" si="1892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94">IF(B496="","",B495*B496*B497)</f>
        <v/>
      </c>
      <c r="C498" s="634" t="str">
        <f t="shared" si="1894"/>
        <v/>
      </c>
      <c r="D498" s="634" t="str">
        <f t="shared" si="1894"/>
        <v/>
      </c>
      <c r="E498" s="634" t="str">
        <f t="shared" si="1894"/>
        <v/>
      </c>
      <c r="F498" s="634" t="str">
        <f t="shared" si="1894"/>
        <v/>
      </c>
      <c r="G498" s="634" t="str">
        <f t="shared" si="1894"/>
        <v/>
      </c>
      <c r="H498" s="634" t="str">
        <f t="shared" si="1894"/>
        <v/>
      </c>
      <c r="I498" s="634" t="str">
        <f t="shared" si="1894"/>
        <v/>
      </c>
      <c r="J498" s="634" t="str">
        <f t="shared" si="1894"/>
        <v/>
      </c>
      <c r="K498" s="634" t="str">
        <f t="shared" si="1894"/>
        <v/>
      </c>
      <c r="L498" s="634" t="str">
        <f t="shared" si="1894"/>
        <v/>
      </c>
      <c r="M498" s="634" t="str">
        <f t="shared" si="1894"/>
        <v/>
      </c>
      <c r="N498" s="634" t="str">
        <f t="shared" si="1894"/>
        <v/>
      </c>
      <c r="O498" s="634" t="str">
        <f t="shared" si="1894"/>
        <v/>
      </c>
      <c r="P498" s="634" t="str">
        <f t="shared" si="1894"/>
        <v/>
      </c>
      <c r="Q498" s="634" t="str">
        <f t="shared" si="1894"/>
        <v/>
      </c>
      <c r="R498" s="634" t="str">
        <f t="shared" si="1894"/>
        <v/>
      </c>
      <c r="S498" s="667"/>
      <c r="T498" s="634" t="str">
        <f t="shared" ref="T498:AJ498" si="1895">IF(T496="","",T495*T496*T497)</f>
        <v/>
      </c>
      <c r="U498" s="634" t="str">
        <f t="shared" si="1895"/>
        <v/>
      </c>
      <c r="V498" s="634" t="str">
        <f t="shared" si="1895"/>
        <v/>
      </c>
      <c r="W498" s="634" t="str">
        <f t="shared" si="1895"/>
        <v/>
      </c>
      <c r="X498" s="634" t="str">
        <f t="shared" si="1895"/>
        <v/>
      </c>
      <c r="Y498" s="634" t="str">
        <f t="shared" si="1895"/>
        <v/>
      </c>
      <c r="Z498" s="634" t="str">
        <f t="shared" si="1895"/>
        <v/>
      </c>
      <c r="AA498" s="634" t="str">
        <f t="shared" si="1895"/>
        <v/>
      </c>
      <c r="AB498" s="634" t="str">
        <f t="shared" si="1895"/>
        <v/>
      </c>
      <c r="AC498" s="634" t="str">
        <f t="shared" si="1895"/>
        <v/>
      </c>
      <c r="AD498" s="634" t="str">
        <f t="shared" si="1895"/>
        <v/>
      </c>
      <c r="AE498" s="634" t="str">
        <f t="shared" si="1895"/>
        <v/>
      </c>
      <c r="AF498" s="634" t="str">
        <f t="shared" si="1895"/>
        <v/>
      </c>
      <c r="AG498" s="634" t="str">
        <f t="shared" si="1895"/>
        <v/>
      </c>
      <c r="AH498" s="634" t="str">
        <f t="shared" si="1895"/>
        <v/>
      </c>
      <c r="AI498" s="634" t="str">
        <f t="shared" si="1895"/>
        <v/>
      </c>
      <c r="AJ498" s="634" t="str">
        <f t="shared" si="1895"/>
        <v/>
      </c>
      <c r="AK498" s="667"/>
      <c r="AL498" s="634">
        <f t="shared" ref="AL498:BB498" si="1896">IF(AL496="","",AL495*AL496*AL497)</f>
        <v>33.599999999999994</v>
      </c>
      <c r="AM498" s="634" t="str">
        <f t="shared" si="1896"/>
        <v/>
      </c>
      <c r="AN498" s="634" t="str">
        <f t="shared" si="1896"/>
        <v/>
      </c>
      <c r="AO498" s="634" t="str">
        <f t="shared" si="1896"/>
        <v/>
      </c>
      <c r="AP498" s="634">
        <f t="shared" si="1896"/>
        <v>16.799999999999997</v>
      </c>
      <c r="AQ498" s="634" t="str">
        <f t="shared" si="1896"/>
        <v/>
      </c>
      <c r="AR498" s="634" t="str">
        <f t="shared" si="1896"/>
        <v/>
      </c>
      <c r="AS498" s="634" t="str">
        <f t="shared" si="1896"/>
        <v/>
      </c>
      <c r="AT498" s="634">
        <f t="shared" si="1896"/>
        <v>8.3999999999999986</v>
      </c>
      <c r="AU498" s="634" t="str">
        <f t="shared" si="1896"/>
        <v/>
      </c>
      <c r="AV498" s="634" t="str">
        <f t="shared" si="1896"/>
        <v/>
      </c>
      <c r="AW498" s="634" t="str">
        <f t="shared" si="1896"/>
        <v/>
      </c>
      <c r="AX498" s="634" t="str">
        <f t="shared" si="1896"/>
        <v/>
      </c>
      <c r="AY498" s="634" t="str">
        <f t="shared" si="1896"/>
        <v/>
      </c>
      <c r="AZ498" s="634" t="str">
        <f t="shared" si="1896"/>
        <v/>
      </c>
      <c r="BA498" s="634" t="str">
        <f t="shared" si="1896"/>
        <v/>
      </c>
      <c r="BB498" s="634" t="str">
        <f t="shared" si="1896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7">IF(BF496="","",BF495*BF496*BF497)</f>
        <v/>
      </c>
      <c r="BG498" s="634" t="str">
        <f t="shared" si="1897"/>
        <v/>
      </c>
      <c r="BH498" s="634">
        <f t="shared" si="1897"/>
        <v>8.3999999999999986</v>
      </c>
      <c r="BI498" s="634">
        <f t="shared" si="1897"/>
        <v>5.6</v>
      </c>
      <c r="BJ498" s="634">
        <f t="shared" si="1897"/>
        <v>42</v>
      </c>
      <c r="BK498" s="634" t="str">
        <f t="shared" si="1897"/>
        <v/>
      </c>
      <c r="BL498" s="634" t="str">
        <f t="shared" si="1897"/>
        <v/>
      </c>
      <c r="BM498" s="634" t="str">
        <f t="shared" si="1897"/>
        <v/>
      </c>
      <c r="BN498" s="634" t="str">
        <f t="shared" si="1897"/>
        <v/>
      </c>
      <c r="BO498" s="634" t="str">
        <f t="shared" si="1897"/>
        <v/>
      </c>
      <c r="BP498" s="634" t="str">
        <f t="shared" si="1897"/>
        <v/>
      </c>
      <c r="BQ498" s="634" t="str">
        <f t="shared" si="1897"/>
        <v/>
      </c>
      <c r="BR498" s="634" t="str">
        <f t="shared" si="1897"/>
        <v/>
      </c>
      <c r="BS498" s="634" t="str">
        <f t="shared" si="1897"/>
        <v/>
      </c>
      <c r="BT498" s="634" t="str">
        <f t="shared" si="1897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>
        <f>IF(BX496="","",BX495*BX496*BX497)</f>
        <v>24</v>
      </c>
      <c r="BY498" s="634">
        <f>IF(BY496="","",BY495*BY496*BY497)</f>
        <v>48</v>
      </c>
      <c r="BZ498" s="602" t="str">
        <f t="shared" si="1631"/>
        <v/>
      </c>
      <c r="CA498" s="602" t="str">
        <f t="shared" si="1632"/>
        <v/>
      </c>
      <c r="CB498" s="602">
        <f t="shared" si="1633"/>
        <v>16.799999999999997</v>
      </c>
      <c r="CC498" s="692">
        <f t="shared" si="1634"/>
        <v>8.3999999999999986</v>
      </c>
      <c r="CD498" s="1348" t="str">
        <f t="shared" si="1893"/>
        <v/>
      </c>
      <c r="CE498" s="1349" t="str">
        <f t="shared" si="1871"/>
        <v/>
      </c>
      <c r="CF498" s="1350" t="str">
        <f t="shared" si="1871"/>
        <v/>
      </c>
      <c r="CG498" s="1350" t="str">
        <f t="shared" si="1871"/>
        <v/>
      </c>
      <c r="CH498" s="1350" t="str">
        <f t="shared" si="1871"/>
        <v/>
      </c>
      <c r="CI498" s="1350" t="str">
        <f t="shared" si="1871"/>
        <v/>
      </c>
      <c r="CJ498" s="1350" t="str">
        <f t="shared" si="1871"/>
        <v/>
      </c>
      <c r="CK498" s="1351" t="str">
        <f t="shared" si="1871"/>
        <v/>
      </c>
      <c r="CL498" s="1351" t="str">
        <f t="shared" si="1871"/>
        <v/>
      </c>
      <c r="CM498" s="1351" t="str">
        <f t="shared" si="1871"/>
        <v/>
      </c>
      <c r="CN498" s="1350" t="str">
        <f t="shared" si="1871"/>
        <v/>
      </c>
      <c r="CO498" s="1350" t="str">
        <f t="shared" si="1871"/>
        <v/>
      </c>
      <c r="CP498" s="1350" t="str">
        <f t="shared" si="1871"/>
        <v/>
      </c>
      <c r="CQ498" s="1350" t="str">
        <f t="shared" si="1871"/>
        <v/>
      </c>
      <c r="CR498" s="1350" t="str">
        <f t="shared" si="1871"/>
        <v/>
      </c>
      <c r="CS498" s="1349" t="str">
        <f t="shared" si="1871"/>
        <v/>
      </c>
      <c r="CT498" s="1352" t="str">
        <f t="shared" si="1871"/>
        <v/>
      </c>
      <c r="CU498" s="553" t="str">
        <f t="shared" si="1872"/>
        <v/>
      </c>
      <c r="CV498" s="554" t="str">
        <f t="shared" si="1873"/>
        <v/>
      </c>
      <c r="CW498" s="555" t="str">
        <f t="shared" si="1874"/>
        <v/>
      </c>
      <c r="CX498" s="555" t="str">
        <f t="shared" si="1875"/>
        <v/>
      </c>
      <c r="CY498" s="555" t="str">
        <f t="shared" si="1876"/>
        <v/>
      </c>
      <c r="CZ498" s="555" t="str">
        <f t="shared" si="1877"/>
        <v/>
      </c>
      <c r="DA498" s="555" t="str">
        <f t="shared" si="1878"/>
        <v/>
      </c>
      <c r="DB498" s="556" t="str">
        <f t="shared" si="1879"/>
        <v/>
      </c>
      <c r="DC498" s="556" t="str">
        <f t="shared" si="1880"/>
        <v/>
      </c>
      <c r="DD498" s="556" t="str">
        <f t="shared" si="1881"/>
        <v/>
      </c>
      <c r="DE498" s="555" t="str">
        <f t="shared" si="1882"/>
        <v/>
      </c>
      <c r="DF498" s="555" t="str">
        <f t="shared" si="1883"/>
        <v/>
      </c>
      <c r="DG498" s="555" t="str">
        <f t="shared" si="1884"/>
        <v/>
      </c>
      <c r="DH498" s="555" t="str">
        <f t="shared" si="1885"/>
        <v/>
      </c>
      <c r="DI498" s="555" t="str">
        <f t="shared" si="1886"/>
        <v/>
      </c>
      <c r="DJ498" s="554" t="str">
        <f t="shared" si="1887"/>
        <v/>
      </c>
      <c r="DK498" s="553" t="str">
        <f t="shared" si="1888"/>
        <v/>
      </c>
      <c r="DL498" s="658">
        <f t="shared" si="1889"/>
        <v>0</v>
      </c>
      <c r="DM498" s="106">
        <f t="shared" si="1890"/>
        <v>0</v>
      </c>
      <c r="DN498" s="106">
        <f t="shared" si="1891"/>
        <v>3</v>
      </c>
      <c r="DO498" s="106">
        <f t="shared" si="1892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8">2640*$K$1</f>
        <v>2640</v>
      </c>
      <c r="E499" s="766">
        <f t="shared" si="1898"/>
        <v>2640</v>
      </c>
      <c r="F499" s="766">
        <f t="shared" si="1898"/>
        <v>2640</v>
      </c>
      <c r="G499" s="766">
        <f t="shared" si="1898"/>
        <v>2640</v>
      </c>
      <c r="H499" s="766">
        <f t="shared" si="1898"/>
        <v>2640</v>
      </c>
      <c r="I499" s="766">
        <f t="shared" si="1898"/>
        <v>2640</v>
      </c>
      <c r="J499" s="766">
        <f t="shared" si="1898"/>
        <v>2640</v>
      </c>
      <c r="K499" s="766">
        <f t="shared" si="1898"/>
        <v>2640</v>
      </c>
      <c r="L499" s="766">
        <f t="shared" si="1898"/>
        <v>2640</v>
      </c>
      <c r="M499" s="766">
        <f t="shared" si="1898"/>
        <v>2640</v>
      </c>
      <c r="N499" s="766">
        <f t="shared" si="1898"/>
        <v>2640</v>
      </c>
      <c r="O499" s="766">
        <f t="shared" si="1898"/>
        <v>2640</v>
      </c>
      <c r="P499" s="766">
        <f t="shared" si="1898"/>
        <v>2640</v>
      </c>
      <c r="Q499" s="766">
        <f t="shared" si="1898"/>
        <v>2640</v>
      </c>
      <c r="R499" s="766">
        <f t="shared" si="1898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9">2640*$K$1</f>
        <v>2640</v>
      </c>
      <c r="W499" s="766">
        <f t="shared" si="1899"/>
        <v>2640</v>
      </c>
      <c r="X499" s="766">
        <f t="shared" si="1899"/>
        <v>2640</v>
      </c>
      <c r="Y499" s="766">
        <f t="shared" si="1899"/>
        <v>2640</v>
      </c>
      <c r="Z499" s="766">
        <f t="shared" si="1899"/>
        <v>2640</v>
      </c>
      <c r="AA499" s="766">
        <f t="shared" si="1899"/>
        <v>2640</v>
      </c>
      <c r="AB499" s="766">
        <f t="shared" si="1899"/>
        <v>2640</v>
      </c>
      <c r="AC499" s="766">
        <f t="shared" si="1899"/>
        <v>2640</v>
      </c>
      <c r="AD499" s="766">
        <f t="shared" si="1899"/>
        <v>2640</v>
      </c>
      <c r="AE499" s="766">
        <f t="shared" si="1899"/>
        <v>2640</v>
      </c>
      <c r="AF499" s="766">
        <f t="shared" si="1899"/>
        <v>2640</v>
      </c>
      <c r="AG499" s="766">
        <f t="shared" si="1899"/>
        <v>2640</v>
      </c>
      <c r="AH499" s="766">
        <f t="shared" si="1899"/>
        <v>2640</v>
      </c>
      <c r="AI499" s="766">
        <f t="shared" si="1899"/>
        <v>2640</v>
      </c>
      <c r="AJ499" s="766">
        <f t="shared" si="1899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900">2640*$K$1</f>
        <v>2640</v>
      </c>
      <c r="AO499" s="766">
        <f t="shared" si="1900"/>
        <v>2640</v>
      </c>
      <c r="AP499" s="766">
        <f t="shared" si="1900"/>
        <v>2640</v>
      </c>
      <c r="AQ499" s="766">
        <f t="shared" si="1900"/>
        <v>2640</v>
      </c>
      <c r="AR499" s="766">
        <f t="shared" si="1900"/>
        <v>2640</v>
      </c>
      <c r="AS499" s="766">
        <f t="shared" si="1900"/>
        <v>2640</v>
      </c>
      <c r="AT499" s="766">
        <f t="shared" si="1900"/>
        <v>2640</v>
      </c>
      <c r="AU499" s="766">
        <f t="shared" si="1900"/>
        <v>2640</v>
      </c>
      <c r="AV499" s="766">
        <f t="shared" si="1900"/>
        <v>2640</v>
      </c>
      <c r="AW499" s="766">
        <f t="shared" si="1900"/>
        <v>2640</v>
      </c>
      <c r="AX499" s="766">
        <f t="shared" si="1900"/>
        <v>2640</v>
      </c>
      <c r="AY499" s="766">
        <f t="shared" si="1900"/>
        <v>2640</v>
      </c>
      <c r="AZ499" s="766">
        <f t="shared" si="1900"/>
        <v>2640</v>
      </c>
      <c r="BA499" s="766">
        <f t="shared" si="1900"/>
        <v>2640</v>
      </c>
      <c r="BB499" s="766">
        <f t="shared" si="1900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901">2640*$K$1</f>
        <v>2640</v>
      </c>
      <c r="BG499" s="766">
        <f t="shared" si="1901"/>
        <v>2640</v>
      </c>
      <c r="BH499" s="766">
        <f t="shared" si="1901"/>
        <v>2640</v>
      </c>
      <c r="BI499" s="766">
        <f t="shared" si="1901"/>
        <v>2640</v>
      </c>
      <c r="BJ499" s="766">
        <f t="shared" si="1901"/>
        <v>2640</v>
      </c>
      <c r="BK499" s="766">
        <f t="shared" si="1901"/>
        <v>2640</v>
      </c>
      <c r="BL499" s="766">
        <f t="shared" si="1901"/>
        <v>2640</v>
      </c>
      <c r="BM499" s="766">
        <f t="shared" si="1901"/>
        <v>2640</v>
      </c>
      <c r="BN499" s="766">
        <f t="shared" si="1901"/>
        <v>2640</v>
      </c>
      <c r="BO499" s="766">
        <f t="shared" si="1901"/>
        <v>2640</v>
      </c>
      <c r="BP499" s="766">
        <f t="shared" si="1901"/>
        <v>2640</v>
      </c>
      <c r="BQ499" s="766">
        <f t="shared" si="1901"/>
        <v>2640</v>
      </c>
      <c r="BR499" s="766">
        <f t="shared" si="1901"/>
        <v>2640</v>
      </c>
      <c r="BS499" s="766">
        <f t="shared" si="1901"/>
        <v>2640</v>
      </c>
      <c r="BT499" s="766">
        <f t="shared" si="1901"/>
        <v>2640</v>
      </c>
      <c r="BU499" s="760"/>
      <c r="BV499" s="766">
        <f t="shared" si="1901"/>
        <v>2640</v>
      </c>
      <c r="BW499" s="766">
        <f t="shared" si="1901"/>
        <v>2640</v>
      </c>
      <c r="BX499" s="766">
        <f t="shared" si="1901"/>
        <v>2640</v>
      </c>
      <c r="BY499" s="766">
        <f t="shared" si="1901"/>
        <v>2640</v>
      </c>
      <c r="BZ499" s="602">
        <f t="shared" si="1631"/>
        <v>2640</v>
      </c>
      <c r="CA499" s="602">
        <f t="shared" si="1632"/>
        <v>2640</v>
      </c>
      <c r="CB499" s="602">
        <f t="shared" si="1633"/>
        <v>2640</v>
      </c>
      <c r="CC499" s="692">
        <f t="shared" si="1634"/>
        <v>2640</v>
      </c>
      <c r="CD499" s="1348">
        <f t="shared" si="1893"/>
        <v>2640</v>
      </c>
      <c r="CE499" s="1349">
        <f t="shared" si="1871"/>
        <v>2640</v>
      </c>
      <c r="CF499" s="1350">
        <f t="shared" si="1871"/>
        <v>2640</v>
      </c>
      <c r="CG499" s="1350">
        <f t="shared" si="1871"/>
        <v>2640</v>
      </c>
      <c r="CH499" s="1350">
        <f t="shared" si="1871"/>
        <v>2640</v>
      </c>
      <c r="CI499" s="1350">
        <f t="shared" si="1871"/>
        <v>2640</v>
      </c>
      <c r="CJ499" s="1350">
        <f t="shared" si="1871"/>
        <v>2640</v>
      </c>
      <c r="CK499" s="1351">
        <f t="shared" si="1871"/>
        <v>2640</v>
      </c>
      <c r="CL499" s="1351">
        <f t="shared" si="1871"/>
        <v>2640</v>
      </c>
      <c r="CM499" s="1351">
        <f t="shared" si="1871"/>
        <v>2640</v>
      </c>
      <c r="CN499" s="1350">
        <f t="shared" si="1871"/>
        <v>2640</v>
      </c>
      <c r="CO499" s="1350">
        <f t="shared" si="1871"/>
        <v>2640</v>
      </c>
      <c r="CP499" s="1350">
        <f t="shared" si="1871"/>
        <v>2640</v>
      </c>
      <c r="CQ499" s="1350">
        <f t="shared" si="1871"/>
        <v>2640</v>
      </c>
      <c r="CR499" s="1350">
        <f t="shared" si="1871"/>
        <v>2640</v>
      </c>
      <c r="CS499" s="1349">
        <f t="shared" si="1871"/>
        <v>2640</v>
      </c>
      <c r="CT499" s="1352">
        <f t="shared" si="1871"/>
        <v>2640</v>
      </c>
      <c r="CU499" s="553">
        <f t="shared" si="1872"/>
        <v>2640</v>
      </c>
      <c r="CV499" s="554">
        <f t="shared" si="1873"/>
        <v>2640</v>
      </c>
      <c r="CW499" s="555">
        <f t="shared" si="1874"/>
        <v>2640</v>
      </c>
      <c r="CX499" s="555">
        <f t="shared" si="1875"/>
        <v>2640</v>
      </c>
      <c r="CY499" s="555">
        <f t="shared" si="1876"/>
        <v>2640</v>
      </c>
      <c r="CZ499" s="555">
        <f t="shared" si="1877"/>
        <v>2640</v>
      </c>
      <c r="DA499" s="555">
        <f t="shared" si="1878"/>
        <v>2640</v>
      </c>
      <c r="DB499" s="556">
        <f t="shared" si="1879"/>
        <v>2640</v>
      </c>
      <c r="DC499" s="556">
        <f t="shared" si="1880"/>
        <v>2640</v>
      </c>
      <c r="DD499" s="556">
        <f t="shared" si="1881"/>
        <v>2640</v>
      </c>
      <c r="DE499" s="555">
        <f t="shared" si="1882"/>
        <v>2640</v>
      </c>
      <c r="DF499" s="555">
        <f t="shared" si="1883"/>
        <v>2640</v>
      </c>
      <c r="DG499" s="555">
        <f t="shared" si="1884"/>
        <v>2640</v>
      </c>
      <c r="DH499" s="555">
        <f t="shared" si="1885"/>
        <v>2640</v>
      </c>
      <c r="DI499" s="555">
        <f t="shared" si="1886"/>
        <v>2640</v>
      </c>
      <c r="DJ499" s="554">
        <f t="shared" si="1887"/>
        <v>2640</v>
      </c>
      <c r="DK499" s="553">
        <f t="shared" si="1888"/>
        <v>2640</v>
      </c>
      <c r="DL499" s="658">
        <f t="shared" si="1889"/>
        <v>17</v>
      </c>
      <c r="DM499" s="106">
        <f t="shared" si="1890"/>
        <v>17</v>
      </c>
      <c r="DN499" s="106">
        <f t="shared" si="1891"/>
        <v>17</v>
      </c>
      <c r="DO499" s="106">
        <f t="shared" si="1892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902">IF(B498="","",B498*B499/B$46/365/$G$1)</f>
        <v/>
      </c>
      <c r="C500" s="637" t="str">
        <f t="shared" si="1902"/>
        <v/>
      </c>
      <c r="D500" s="637" t="str">
        <f t="shared" si="1902"/>
        <v/>
      </c>
      <c r="E500" s="637" t="str">
        <f t="shared" si="1902"/>
        <v/>
      </c>
      <c r="F500" s="637" t="str">
        <f t="shared" si="1902"/>
        <v/>
      </c>
      <c r="G500" s="637" t="str">
        <f t="shared" si="1902"/>
        <v/>
      </c>
      <c r="H500" s="637" t="str">
        <f t="shared" si="1902"/>
        <v/>
      </c>
      <c r="I500" s="637" t="str">
        <f t="shared" si="1902"/>
        <v/>
      </c>
      <c r="J500" s="637" t="str">
        <f t="shared" si="1902"/>
        <v/>
      </c>
      <c r="K500" s="637" t="str">
        <f t="shared" si="1902"/>
        <v/>
      </c>
      <c r="L500" s="637" t="str">
        <f t="shared" si="1902"/>
        <v/>
      </c>
      <c r="M500" s="637" t="str">
        <f t="shared" si="1902"/>
        <v/>
      </c>
      <c r="N500" s="637" t="str">
        <f t="shared" si="1902"/>
        <v/>
      </c>
      <c r="O500" s="637" t="str">
        <f t="shared" si="1902"/>
        <v/>
      </c>
      <c r="P500" s="637" t="str">
        <f t="shared" si="1902"/>
        <v/>
      </c>
      <c r="Q500" s="637" t="str">
        <f t="shared" si="1902"/>
        <v/>
      </c>
      <c r="R500" s="637" t="str">
        <f t="shared" si="1902"/>
        <v/>
      </c>
      <c r="S500" s="657"/>
      <c r="T500" s="637" t="str">
        <f t="shared" ref="T500:AJ500" si="1903">IF(T498="","",T498*T499/T$46/365/$G$1)</f>
        <v/>
      </c>
      <c r="U500" s="637" t="str">
        <f t="shared" si="1903"/>
        <v/>
      </c>
      <c r="V500" s="637" t="str">
        <f t="shared" si="1903"/>
        <v/>
      </c>
      <c r="W500" s="637" t="str">
        <f t="shared" si="1903"/>
        <v/>
      </c>
      <c r="X500" s="637" t="str">
        <f t="shared" si="1903"/>
        <v/>
      </c>
      <c r="Y500" s="637" t="str">
        <f t="shared" si="1903"/>
        <v/>
      </c>
      <c r="Z500" s="637" t="str">
        <f t="shared" si="1903"/>
        <v/>
      </c>
      <c r="AA500" s="637" t="str">
        <f t="shared" si="1903"/>
        <v/>
      </c>
      <c r="AB500" s="637" t="str">
        <f t="shared" si="1903"/>
        <v/>
      </c>
      <c r="AC500" s="637" t="str">
        <f t="shared" si="1903"/>
        <v/>
      </c>
      <c r="AD500" s="637" t="str">
        <f t="shared" si="1903"/>
        <v/>
      </c>
      <c r="AE500" s="637" t="str">
        <f t="shared" si="1903"/>
        <v/>
      </c>
      <c r="AF500" s="637" t="str">
        <f t="shared" si="1903"/>
        <v/>
      </c>
      <c r="AG500" s="637" t="str">
        <f t="shared" si="1903"/>
        <v/>
      </c>
      <c r="AH500" s="637" t="str">
        <f t="shared" si="1903"/>
        <v/>
      </c>
      <c r="AI500" s="637" t="str">
        <f t="shared" si="1903"/>
        <v/>
      </c>
      <c r="AJ500" s="637" t="str">
        <f t="shared" si="1903"/>
        <v/>
      </c>
      <c r="AK500" s="657"/>
      <c r="AL500" s="637">
        <f t="shared" ref="AL500:BB500" si="1904">IF(AL498="","",AL498*AL499/AL$46/365/$G$1)</f>
        <v>1.1572602739726025E-2</v>
      </c>
      <c r="AM500" s="637" t="str">
        <f t="shared" si="1904"/>
        <v/>
      </c>
      <c r="AN500" s="637" t="str">
        <f t="shared" si="1904"/>
        <v/>
      </c>
      <c r="AO500" s="637" t="str">
        <f t="shared" si="1904"/>
        <v/>
      </c>
      <c r="AP500" s="637">
        <f t="shared" si="1904"/>
        <v>9.6438356164383551E-3</v>
      </c>
      <c r="AQ500" s="637" t="str">
        <f t="shared" si="1904"/>
        <v/>
      </c>
      <c r="AR500" s="637" t="str">
        <f t="shared" si="1904"/>
        <v/>
      </c>
      <c r="AS500" s="637" t="str">
        <f t="shared" si="1904"/>
        <v/>
      </c>
      <c r="AT500" s="637">
        <f t="shared" si="1904"/>
        <v>5.7863013698630124E-3</v>
      </c>
      <c r="AU500" s="637" t="str">
        <f t="shared" si="1904"/>
        <v/>
      </c>
      <c r="AV500" s="637" t="str">
        <f t="shared" si="1904"/>
        <v/>
      </c>
      <c r="AW500" s="637" t="str">
        <f t="shared" si="1904"/>
        <v/>
      </c>
      <c r="AX500" s="637" t="str">
        <f t="shared" si="1904"/>
        <v/>
      </c>
      <c r="AY500" s="637" t="str">
        <f t="shared" si="1904"/>
        <v/>
      </c>
      <c r="AZ500" s="637" t="str">
        <f t="shared" si="1904"/>
        <v/>
      </c>
      <c r="BA500" s="637" t="str">
        <f t="shared" si="1904"/>
        <v/>
      </c>
      <c r="BB500" s="637" t="str">
        <f t="shared" si="1904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905">IF(BF498="","",BF498*BF499/BF$46/365/$G$1)</f>
        <v/>
      </c>
      <c r="BG500" s="637" t="str">
        <f t="shared" si="1905"/>
        <v/>
      </c>
      <c r="BH500" s="637">
        <f t="shared" si="1905"/>
        <v>3.6164383561643827E-3</v>
      </c>
      <c r="BI500" s="637">
        <f t="shared" si="1905"/>
        <v>2.7553816046966724E-3</v>
      </c>
      <c r="BJ500" s="637">
        <f t="shared" si="1905"/>
        <v>3.6164383561643837E-2</v>
      </c>
      <c r="BK500" s="637" t="str">
        <f t="shared" si="1905"/>
        <v/>
      </c>
      <c r="BL500" s="637" t="str">
        <f t="shared" si="1905"/>
        <v/>
      </c>
      <c r="BM500" s="637" t="str">
        <f t="shared" si="1905"/>
        <v/>
      </c>
      <c r="BN500" s="637" t="str">
        <f t="shared" si="1905"/>
        <v/>
      </c>
      <c r="BO500" s="637" t="str">
        <f t="shared" si="1905"/>
        <v/>
      </c>
      <c r="BP500" s="637" t="str">
        <f t="shared" si="1905"/>
        <v/>
      </c>
      <c r="BQ500" s="637" t="str">
        <f t="shared" si="1905"/>
        <v/>
      </c>
      <c r="BR500" s="637" t="str">
        <f t="shared" si="1905"/>
        <v/>
      </c>
      <c r="BS500" s="637" t="str">
        <f t="shared" si="1905"/>
        <v/>
      </c>
      <c r="BT500" s="637" t="str">
        <f t="shared" si="1905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>
        <f>IF(BX498="","",BX498*BX499/BX$46/365/$G$1)</f>
        <v>1.1808778305842885E-2</v>
      </c>
      <c r="BY500" s="637">
        <f>IF(BY498="","",BY498*BY499/BY$46/365/$G$1)</f>
        <v>2.0665362035225052E-2</v>
      </c>
      <c r="BZ500" s="627" t="str">
        <f>IF(DL500&lt;3,"",(SUM(B500:R500)-MIN(B500:R500)-MAX(B500:R500))/(DL500-2))</f>
        <v/>
      </c>
      <c r="CA500" s="627" t="str">
        <f t="shared" si="1632"/>
        <v/>
      </c>
      <c r="CB500" s="627">
        <f t="shared" si="1633"/>
        <v>9.6438356164383551E-3</v>
      </c>
      <c r="CC500" s="627">
        <f t="shared" si="1634"/>
        <v>3.6164383561643892E-3</v>
      </c>
      <c r="CD500" s="1353" t="str">
        <f t="shared" si="1893"/>
        <v/>
      </c>
      <c r="CE500" s="1354" t="str">
        <f t="shared" si="1871"/>
        <v/>
      </c>
      <c r="CF500" s="1355" t="str">
        <f t="shared" si="1871"/>
        <v/>
      </c>
      <c r="CG500" s="1355" t="str">
        <f t="shared" si="1871"/>
        <v/>
      </c>
      <c r="CH500" s="1355" t="str">
        <f t="shared" si="1871"/>
        <v/>
      </c>
      <c r="CI500" s="1355" t="str">
        <f t="shared" si="1871"/>
        <v/>
      </c>
      <c r="CJ500" s="1355" t="str">
        <f t="shared" si="1871"/>
        <v/>
      </c>
      <c r="CK500" s="1356" t="str">
        <f t="shared" si="1871"/>
        <v/>
      </c>
      <c r="CL500" s="1356" t="str">
        <f t="shared" si="1871"/>
        <v/>
      </c>
      <c r="CM500" s="1356" t="str">
        <f t="shared" si="1871"/>
        <v/>
      </c>
      <c r="CN500" s="1355" t="str">
        <f t="shared" si="1871"/>
        <v/>
      </c>
      <c r="CO500" s="1355" t="str">
        <f t="shared" si="1871"/>
        <v/>
      </c>
      <c r="CP500" s="1355" t="str">
        <f t="shared" si="1871"/>
        <v/>
      </c>
      <c r="CQ500" s="1355" t="str">
        <f t="shared" si="1871"/>
        <v/>
      </c>
      <c r="CR500" s="1355" t="str">
        <f t="shared" si="1871"/>
        <v/>
      </c>
      <c r="CS500" s="1354" t="str">
        <f t="shared" si="1871"/>
        <v/>
      </c>
      <c r="CT500" s="1357" t="str">
        <f t="shared" si="1871"/>
        <v/>
      </c>
      <c r="CU500" s="541" t="str">
        <f t="shared" si="1872"/>
        <v/>
      </c>
      <c r="CV500" s="542" t="str">
        <f t="shared" si="1873"/>
        <v/>
      </c>
      <c r="CW500" s="543" t="str">
        <f t="shared" si="1874"/>
        <v/>
      </c>
      <c r="CX500" s="543" t="str">
        <f t="shared" si="1875"/>
        <v/>
      </c>
      <c r="CY500" s="543" t="str">
        <f t="shared" si="1876"/>
        <v/>
      </c>
      <c r="CZ500" s="543" t="str">
        <f t="shared" si="1877"/>
        <v/>
      </c>
      <c r="DA500" s="543" t="str">
        <f t="shared" si="1878"/>
        <v/>
      </c>
      <c r="DB500" s="544" t="str">
        <f t="shared" si="1879"/>
        <v/>
      </c>
      <c r="DC500" s="544" t="str">
        <f t="shared" si="1880"/>
        <v/>
      </c>
      <c r="DD500" s="544" t="str">
        <f t="shared" si="1881"/>
        <v/>
      </c>
      <c r="DE500" s="543" t="str">
        <f t="shared" si="1882"/>
        <v/>
      </c>
      <c r="DF500" s="543" t="str">
        <f t="shared" si="1883"/>
        <v/>
      </c>
      <c r="DG500" s="543" t="str">
        <f t="shared" si="1884"/>
        <v/>
      </c>
      <c r="DH500" s="543" t="str">
        <f t="shared" si="1885"/>
        <v/>
      </c>
      <c r="DI500" s="543" t="str">
        <f t="shared" si="1886"/>
        <v/>
      </c>
      <c r="DJ500" s="542" t="str">
        <f t="shared" si="1887"/>
        <v/>
      </c>
      <c r="DK500" s="541" t="str">
        <f t="shared" si="1888"/>
        <v/>
      </c>
      <c r="DL500" s="658">
        <f t="shared" si="1889"/>
        <v>0</v>
      </c>
      <c r="DM500" s="106">
        <f t="shared" si="1890"/>
        <v>0</v>
      </c>
      <c r="DN500" s="106">
        <f t="shared" si="1891"/>
        <v>3</v>
      </c>
      <c r="DO500" s="106">
        <f t="shared" si="1892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31"/>
        <v/>
      </c>
      <c r="CA501" s="602" t="str">
        <f t="shared" si="1632"/>
        <v/>
      </c>
      <c r="CB501" s="602">
        <f t="shared" si="1633"/>
        <v>10</v>
      </c>
      <c r="CC501" s="692" t="str">
        <f t="shared" si="1634"/>
        <v/>
      </c>
      <c r="CD501" s="1348" t="str">
        <f t="shared" si="1893"/>
        <v/>
      </c>
      <c r="CE501" s="1349" t="str">
        <f t="shared" ref="CE501:CS501" si="19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906"/>
        <v/>
      </c>
      <c r="CG501" s="1350" t="str">
        <f t="shared" si="1906"/>
        <v/>
      </c>
      <c r="CH501" s="1350" t="str">
        <f t="shared" si="1906"/>
        <v/>
      </c>
      <c r="CI501" s="1350" t="str">
        <f t="shared" si="1906"/>
        <v/>
      </c>
      <c r="CJ501" s="1350" t="str">
        <f t="shared" si="1906"/>
        <v/>
      </c>
      <c r="CK501" s="1351" t="str">
        <f t="shared" si="1906"/>
        <v/>
      </c>
      <c r="CL501" s="1351" t="str">
        <f t="shared" si="1906"/>
        <v/>
      </c>
      <c r="CM501" s="1351" t="str">
        <f t="shared" si="1906"/>
        <v/>
      </c>
      <c r="CN501" s="1350" t="str">
        <f t="shared" si="1906"/>
        <v/>
      </c>
      <c r="CO501" s="1350" t="str">
        <f t="shared" si="1906"/>
        <v/>
      </c>
      <c r="CP501" s="1350" t="str">
        <f t="shared" si="1906"/>
        <v/>
      </c>
      <c r="CQ501" s="1350" t="str">
        <f t="shared" si="1906"/>
        <v/>
      </c>
      <c r="CR501" s="1350" t="str">
        <f t="shared" si="1906"/>
        <v/>
      </c>
      <c r="CS501" s="1349" t="str">
        <f t="shared" si="1906"/>
        <v/>
      </c>
      <c r="CT501" s="1352" t="str">
        <f t="shared" ref="CE501:CT506" si="190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72"/>
        <v/>
      </c>
      <c r="CV501" s="554" t="str">
        <f t="shared" si="1873"/>
        <v/>
      </c>
      <c r="CW501" s="555" t="str">
        <f t="shared" si="1874"/>
        <v/>
      </c>
      <c r="CX501" s="555" t="str">
        <f t="shared" si="1875"/>
        <v/>
      </c>
      <c r="CY501" s="555" t="str">
        <f t="shared" si="1876"/>
        <v/>
      </c>
      <c r="CZ501" s="555" t="str">
        <f t="shared" si="1877"/>
        <v/>
      </c>
      <c r="DA501" s="555" t="str">
        <f t="shared" si="1878"/>
        <v/>
      </c>
      <c r="DB501" s="556" t="str">
        <f t="shared" si="1879"/>
        <v/>
      </c>
      <c r="DC501" s="556" t="str">
        <f t="shared" si="1880"/>
        <v/>
      </c>
      <c r="DD501" s="556" t="str">
        <f t="shared" si="1881"/>
        <v/>
      </c>
      <c r="DE501" s="555" t="str">
        <f t="shared" si="1882"/>
        <v/>
      </c>
      <c r="DF501" s="555" t="str">
        <f t="shared" si="1883"/>
        <v/>
      </c>
      <c r="DG501" s="555" t="str">
        <f t="shared" si="1884"/>
        <v/>
      </c>
      <c r="DH501" s="555" t="str">
        <f t="shared" si="1885"/>
        <v/>
      </c>
      <c r="DI501" s="555" t="str">
        <f t="shared" si="1886"/>
        <v/>
      </c>
      <c r="DJ501" s="554" t="str">
        <f t="shared" si="1887"/>
        <v/>
      </c>
      <c r="DK501" s="553" t="str">
        <f t="shared" si="1888"/>
        <v/>
      </c>
      <c r="DL501" s="658">
        <f t="shared" si="1889"/>
        <v>0</v>
      </c>
      <c r="DM501" s="106">
        <f t="shared" si="1890"/>
        <v>0</v>
      </c>
      <c r="DN501" s="106">
        <f t="shared" si="1891"/>
        <v>3</v>
      </c>
      <c r="DO501" s="106">
        <f t="shared" si="1892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8">IF(B501="","",B496*B501*B497)</f>
        <v/>
      </c>
      <c r="C502" s="634" t="str">
        <f t="shared" si="1908"/>
        <v/>
      </c>
      <c r="D502" s="634" t="str">
        <f t="shared" si="1908"/>
        <v/>
      </c>
      <c r="E502" s="634" t="str">
        <f t="shared" si="1908"/>
        <v/>
      </c>
      <c r="F502" s="634" t="str">
        <f t="shared" si="1908"/>
        <v/>
      </c>
      <c r="G502" s="634" t="str">
        <f t="shared" si="1908"/>
        <v/>
      </c>
      <c r="H502" s="634" t="str">
        <f t="shared" si="1908"/>
        <v/>
      </c>
      <c r="I502" s="634" t="str">
        <f t="shared" si="1908"/>
        <v/>
      </c>
      <c r="J502" s="634" t="str">
        <f t="shared" si="1908"/>
        <v/>
      </c>
      <c r="K502" s="634" t="str">
        <f t="shared" si="1908"/>
        <v/>
      </c>
      <c r="L502" s="634" t="str">
        <f t="shared" si="1908"/>
        <v/>
      </c>
      <c r="M502" s="634" t="str">
        <f t="shared" si="1908"/>
        <v/>
      </c>
      <c r="N502" s="634" t="str">
        <f t="shared" si="1908"/>
        <v/>
      </c>
      <c r="O502" s="634" t="str">
        <f t="shared" si="1908"/>
        <v/>
      </c>
      <c r="P502" s="634" t="str">
        <f t="shared" si="1908"/>
        <v/>
      </c>
      <c r="Q502" s="634" t="str">
        <f t="shared" si="1908"/>
        <v/>
      </c>
      <c r="R502" s="634" t="str">
        <f t="shared" si="1908"/>
        <v/>
      </c>
      <c r="S502" s="667"/>
      <c r="T502" s="634" t="str">
        <f t="shared" ref="T502:AJ502" si="1909">IF(T501="","",T496*T501*T497)</f>
        <v/>
      </c>
      <c r="U502" s="634" t="str">
        <f t="shared" si="1909"/>
        <v/>
      </c>
      <c r="V502" s="634" t="str">
        <f t="shared" si="1909"/>
        <v/>
      </c>
      <c r="W502" s="634" t="str">
        <f t="shared" si="1909"/>
        <v/>
      </c>
      <c r="X502" s="634" t="str">
        <f t="shared" si="1909"/>
        <v/>
      </c>
      <c r="Y502" s="634" t="str">
        <f t="shared" si="1909"/>
        <v/>
      </c>
      <c r="Z502" s="634" t="str">
        <f t="shared" si="1909"/>
        <v/>
      </c>
      <c r="AA502" s="634" t="str">
        <f t="shared" si="1909"/>
        <v/>
      </c>
      <c r="AB502" s="634" t="str">
        <f t="shared" si="1909"/>
        <v/>
      </c>
      <c r="AC502" s="634" t="str">
        <f t="shared" si="1909"/>
        <v/>
      </c>
      <c r="AD502" s="634" t="str">
        <f t="shared" si="1909"/>
        <v/>
      </c>
      <c r="AE502" s="634" t="str">
        <f t="shared" si="1909"/>
        <v/>
      </c>
      <c r="AF502" s="634" t="str">
        <f t="shared" si="1909"/>
        <v/>
      </c>
      <c r="AG502" s="634" t="str">
        <f t="shared" si="1909"/>
        <v/>
      </c>
      <c r="AH502" s="634" t="str">
        <f t="shared" si="1909"/>
        <v/>
      </c>
      <c r="AI502" s="634" t="str">
        <f t="shared" si="1909"/>
        <v/>
      </c>
      <c r="AJ502" s="634" t="str">
        <f t="shared" si="1909"/>
        <v/>
      </c>
      <c r="AK502" s="667"/>
      <c r="AL502" s="634">
        <f t="shared" ref="AL502:BB502" si="1910">IF(AL501="","",AL496*AL501*AL497)</f>
        <v>480</v>
      </c>
      <c r="AM502" s="634" t="str">
        <f t="shared" si="1910"/>
        <v/>
      </c>
      <c r="AN502" s="634" t="str">
        <f t="shared" si="1910"/>
        <v/>
      </c>
      <c r="AO502" s="634" t="str">
        <f t="shared" si="1910"/>
        <v/>
      </c>
      <c r="AP502" s="634">
        <f t="shared" si="1910"/>
        <v>240</v>
      </c>
      <c r="AQ502" s="634" t="str">
        <f t="shared" si="1910"/>
        <v/>
      </c>
      <c r="AR502" s="634" t="str">
        <f t="shared" si="1910"/>
        <v/>
      </c>
      <c r="AS502" s="634" t="str">
        <f t="shared" si="1910"/>
        <v/>
      </c>
      <c r="AT502" s="634">
        <f t="shared" si="1910"/>
        <v>72</v>
      </c>
      <c r="AU502" s="634" t="str">
        <f t="shared" si="1910"/>
        <v/>
      </c>
      <c r="AV502" s="634" t="str">
        <f t="shared" si="1910"/>
        <v/>
      </c>
      <c r="AW502" s="634" t="str">
        <f t="shared" si="1910"/>
        <v/>
      </c>
      <c r="AX502" s="634" t="str">
        <f t="shared" si="1910"/>
        <v/>
      </c>
      <c r="AY502" s="634" t="str">
        <f t="shared" si="1910"/>
        <v/>
      </c>
      <c r="AZ502" s="634" t="str">
        <f t="shared" si="1910"/>
        <v/>
      </c>
      <c r="BA502" s="634" t="str">
        <f t="shared" si="1910"/>
        <v/>
      </c>
      <c r="BB502" s="634" t="str">
        <f t="shared" si="1910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11">IF(BF501="","",BF496*BF501*BF497)</f>
        <v/>
      </c>
      <c r="BG502" s="634" t="str">
        <f t="shared" si="1911"/>
        <v/>
      </c>
      <c r="BH502" s="634">
        <f t="shared" si="1911"/>
        <v>50.400000000000006</v>
      </c>
      <c r="BI502" s="634" t="str">
        <f t="shared" si="1911"/>
        <v/>
      </c>
      <c r="BJ502" s="634">
        <f t="shared" si="1911"/>
        <v>300</v>
      </c>
      <c r="BK502" s="634" t="str">
        <f t="shared" si="1911"/>
        <v/>
      </c>
      <c r="BL502" s="634" t="str">
        <f t="shared" si="1911"/>
        <v/>
      </c>
      <c r="BM502" s="634" t="str">
        <f t="shared" si="1911"/>
        <v/>
      </c>
      <c r="BN502" s="634" t="str">
        <f t="shared" si="1911"/>
        <v/>
      </c>
      <c r="BO502" s="634" t="str">
        <f t="shared" si="1911"/>
        <v/>
      </c>
      <c r="BP502" s="634" t="str">
        <f t="shared" si="1911"/>
        <v/>
      </c>
      <c r="BQ502" s="634" t="str">
        <f t="shared" si="1911"/>
        <v/>
      </c>
      <c r="BR502" s="634" t="str">
        <f t="shared" si="1911"/>
        <v/>
      </c>
      <c r="BS502" s="634" t="str">
        <f t="shared" si="1911"/>
        <v/>
      </c>
      <c r="BT502" s="634" t="str">
        <f t="shared" si="1911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31"/>
        <v/>
      </c>
      <c r="CA502" s="602" t="str">
        <f t="shared" si="1632"/>
        <v/>
      </c>
      <c r="CB502" s="602">
        <f t="shared" si="1633"/>
        <v>240</v>
      </c>
      <c r="CC502" s="692" t="str">
        <f t="shared" si="1634"/>
        <v/>
      </c>
      <c r="CD502" s="1348" t="str">
        <f t="shared" si="1893"/>
        <v/>
      </c>
      <c r="CE502" s="1349" t="str">
        <f t="shared" si="1907"/>
        <v/>
      </c>
      <c r="CF502" s="1350" t="str">
        <f t="shared" si="1907"/>
        <v/>
      </c>
      <c r="CG502" s="1350" t="str">
        <f t="shared" si="1907"/>
        <v/>
      </c>
      <c r="CH502" s="1350" t="str">
        <f t="shared" si="1907"/>
        <v/>
      </c>
      <c r="CI502" s="1350" t="str">
        <f t="shared" si="1907"/>
        <v/>
      </c>
      <c r="CJ502" s="1350" t="str">
        <f t="shared" si="1907"/>
        <v/>
      </c>
      <c r="CK502" s="1351" t="str">
        <f t="shared" si="1907"/>
        <v/>
      </c>
      <c r="CL502" s="1351" t="str">
        <f t="shared" si="1907"/>
        <v/>
      </c>
      <c r="CM502" s="1351" t="str">
        <f t="shared" si="1907"/>
        <v/>
      </c>
      <c r="CN502" s="1350" t="str">
        <f t="shared" si="1907"/>
        <v/>
      </c>
      <c r="CO502" s="1350" t="str">
        <f t="shared" si="1907"/>
        <v/>
      </c>
      <c r="CP502" s="1350" t="str">
        <f t="shared" si="1907"/>
        <v/>
      </c>
      <c r="CQ502" s="1350" t="str">
        <f t="shared" si="1907"/>
        <v/>
      </c>
      <c r="CR502" s="1350" t="str">
        <f t="shared" si="1907"/>
        <v/>
      </c>
      <c r="CS502" s="1349" t="str">
        <f t="shared" si="1907"/>
        <v/>
      </c>
      <c r="CT502" s="1352" t="str">
        <f t="shared" si="1907"/>
        <v/>
      </c>
      <c r="CU502" s="553" t="str">
        <f t="shared" si="1872"/>
        <v/>
      </c>
      <c r="CV502" s="554" t="str">
        <f t="shared" si="1873"/>
        <v/>
      </c>
      <c r="CW502" s="555" t="str">
        <f t="shared" si="1874"/>
        <v/>
      </c>
      <c r="CX502" s="555" t="str">
        <f t="shared" si="1875"/>
        <v/>
      </c>
      <c r="CY502" s="555" t="str">
        <f t="shared" si="1876"/>
        <v/>
      </c>
      <c r="CZ502" s="555" t="str">
        <f t="shared" si="1877"/>
        <v/>
      </c>
      <c r="DA502" s="555" t="str">
        <f t="shared" si="1878"/>
        <v/>
      </c>
      <c r="DB502" s="556" t="str">
        <f t="shared" si="1879"/>
        <v/>
      </c>
      <c r="DC502" s="556" t="str">
        <f t="shared" si="1880"/>
        <v/>
      </c>
      <c r="DD502" s="556" t="str">
        <f t="shared" si="1881"/>
        <v/>
      </c>
      <c r="DE502" s="555" t="str">
        <f t="shared" si="1882"/>
        <v/>
      </c>
      <c r="DF502" s="555" t="str">
        <f t="shared" si="1883"/>
        <v/>
      </c>
      <c r="DG502" s="555" t="str">
        <f t="shared" si="1884"/>
        <v/>
      </c>
      <c r="DH502" s="555" t="str">
        <f t="shared" si="1885"/>
        <v/>
      </c>
      <c r="DI502" s="555" t="str">
        <f t="shared" si="1886"/>
        <v/>
      </c>
      <c r="DJ502" s="554" t="str">
        <f t="shared" si="1887"/>
        <v/>
      </c>
      <c r="DK502" s="553" t="str">
        <f t="shared" si="1888"/>
        <v/>
      </c>
      <c r="DL502" s="658">
        <f t="shared" si="1889"/>
        <v>0</v>
      </c>
      <c r="DM502" s="106">
        <f t="shared" si="1890"/>
        <v>0</v>
      </c>
      <c r="DN502" s="106">
        <f t="shared" si="1891"/>
        <v>3</v>
      </c>
      <c r="DO502" s="106">
        <f t="shared" si="1892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24" t="s">
        <v>733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31"/>
        <v/>
      </c>
      <c r="CA503" s="602" t="str">
        <f t="shared" si="1632"/>
        <v/>
      </c>
      <c r="CB503" s="602" t="str">
        <f t="shared" si="1633"/>
        <v/>
      </c>
      <c r="CC503" s="692" t="str">
        <f t="shared" si="1634"/>
        <v/>
      </c>
      <c r="CD503" s="1348" t="str">
        <f t="shared" si="1893"/>
        <v/>
      </c>
      <c r="CE503" s="1349" t="str">
        <f t="shared" si="1907"/>
        <v/>
      </c>
      <c r="CF503" s="1350" t="str">
        <f t="shared" si="1907"/>
        <v/>
      </c>
      <c r="CG503" s="1350" t="str">
        <f t="shared" si="1907"/>
        <v/>
      </c>
      <c r="CH503" s="1350" t="str">
        <f t="shared" si="1907"/>
        <v/>
      </c>
      <c r="CI503" s="1350" t="str">
        <f t="shared" si="1907"/>
        <v/>
      </c>
      <c r="CJ503" s="1350" t="str">
        <f t="shared" si="1907"/>
        <v/>
      </c>
      <c r="CK503" s="1351" t="str">
        <f t="shared" si="1907"/>
        <v/>
      </c>
      <c r="CL503" s="1351" t="str">
        <f t="shared" si="1907"/>
        <v/>
      </c>
      <c r="CM503" s="1351" t="str">
        <f t="shared" si="1907"/>
        <v/>
      </c>
      <c r="CN503" s="1350" t="str">
        <f t="shared" si="1907"/>
        <v/>
      </c>
      <c r="CO503" s="1350" t="str">
        <f t="shared" si="1907"/>
        <v/>
      </c>
      <c r="CP503" s="1350" t="str">
        <f t="shared" si="1907"/>
        <v/>
      </c>
      <c r="CQ503" s="1350" t="str">
        <f t="shared" si="1907"/>
        <v/>
      </c>
      <c r="CR503" s="1350" t="str">
        <f t="shared" si="1907"/>
        <v/>
      </c>
      <c r="CS503" s="1349" t="str">
        <f t="shared" si="1907"/>
        <v/>
      </c>
      <c r="CT503" s="1352" t="str">
        <f t="shared" si="1907"/>
        <v/>
      </c>
      <c r="CU503" s="553" t="str">
        <f t="shared" si="1872"/>
        <v/>
      </c>
      <c r="CV503" s="554" t="str">
        <f t="shared" si="1873"/>
        <v/>
      </c>
      <c r="CW503" s="555" t="str">
        <f t="shared" si="1874"/>
        <v/>
      </c>
      <c r="CX503" s="555" t="str">
        <f t="shared" si="1875"/>
        <v/>
      </c>
      <c r="CY503" s="555" t="str">
        <f t="shared" si="1876"/>
        <v/>
      </c>
      <c r="CZ503" s="555" t="str">
        <f t="shared" si="1877"/>
        <v/>
      </c>
      <c r="DA503" s="555" t="str">
        <f t="shared" si="1878"/>
        <v/>
      </c>
      <c r="DB503" s="556" t="str">
        <f t="shared" si="1879"/>
        <v/>
      </c>
      <c r="DC503" s="556" t="str">
        <f t="shared" si="1880"/>
        <v/>
      </c>
      <c r="DD503" s="556" t="str">
        <f t="shared" si="1881"/>
        <v/>
      </c>
      <c r="DE503" s="555" t="str">
        <f t="shared" si="1882"/>
        <v/>
      </c>
      <c r="DF503" s="555" t="str">
        <f t="shared" si="1883"/>
        <v/>
      </c>
      <c r="DG503" s="555" t="str">
        <f t="shared" si="1884"/>
        <v/>
      </c>
      <c r="DH503" s="555" t="str">
        <f t="shared" si="1885"/>
        <v/>
      </c>
      <c r="DI503" s="555" t="str">
        <f t="shared" si="1886"/>
        <v/>
      </c>
      <c r="DJ503" s="554" t="str">
        <f t="shared" si="1887"/>
        <v/>
      </c>
      <c r="DK503" s="553" t="str">
        <f t="shared" si="1888"/>
        <v/>
      </c>
      <c r="DL503" s="658">
        <f t="shared" si="1889"/>
        <v>0</v>
      </c>
      <c r="DM503" s="106">
        <f t="shared" si="1890"/>
        <v>0</v>
      </c>
      <c r="DN503" s="106">
        <f t="shared" si="1891"/>
        <v>0</v>
      </c>
      <c r="DO503" s="106">
        <f t="shared" si="1892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31"/>
        <v/>
      </c>
      <c r="CA504" s="602" t="str">
        <f t="shared" si="1632"/>
        <v/>
      </c>
      <c r="CB504" s="602" t="str">
        <f t="shared" si="1633"/>
        <v/>
      </c>
      <c r="CC504" s="692" t="str">
        <f t="shared" si="1634"/>
        <v/>
      </c>
      <c r="CD504" s="1348" t="str">
        <f t="shared" si="1893"/>
        <v/>
      </c>
      <c r="CE504" s="1349" t="str">
        <f t="shared" si="1907"/>
        <v/>
      </c>
      <c r="CF504" s="1350" t="str">
        <f t="shared" si="1907"/>
        <v/>
      </c>
      <c r="CG504" s="1350" t="str">
        <f t="shared" si="1907"/>
        <v/>
      </c>
      <c r="CH504" s="1350" t="str">
        <f t="shared" si="1907"/>
        <v/>
      </c>
      <c r="CI504" s="1350" t="str">
        <f t="shared" si="1907"/>
        <v/>
      </c>
      <c r="CJ504" s="1350" t="str">
        <f t="shared" si="1907"/>
        <v/>
      </c>
      <c r="CK504" s="1351" t="str">
        <f t="shared" si="1907"/>
        <v/>
      </c>
      <c r="CL504" s="1351" t="str">
        <f t="shared" si="1907"/>
        <v/>
      </c>
      <c r="CM504" s="1351" t="str">
        <f t="shared" si="1907"/>
        <v/>
      </c>
      <c r="CN504" s="1350" t="str">
        <f t="shared" si="1907"/>
        <v/>
      </c>
      <c r="CO504" s="1350" t="str">
        <f t="shared" si="1907"/>
        <v/>
      </c>
      <c r="CP504" s="1350" t="str">
        <f t="shared" si="1907"/>
        <v/>
      </c>
      <c r="CQ504" s="1350" t="str">
        <f t="shared" si="1907"/>
        <v/>
      </c>
      <c r="CR504" s="1350" t="str">
        <f t="shared" si="1907"/>
        <v/>
      </c>
      <c r="CS504" s="1349" t="str">
        <f t="shared" si="1907"/>
        <v/>
      </c>
      <c r="CT504" s="1352" t="str">
        <f t="shared" si="1907"/>
        <v/>
      </c>
      <c r="CU504" s="553" t="str">
        <f t="shared" si="1872"/>
        <v/>
      </c>
      <c r="CV504" s="554" t="str">
        <f t="shared" si="1873"/>
        <v/>
      </c>
      <c r="CW504" s="555" t="str">
        <f t="shared" si="1874"/>
        <v/>
      </c>
      <c r="CX504" s="555" t="str">
        <f t="shared" si="1875"/>
        <v/>
      </c>
      <c r="CY504" s="555" t="str">
        <f t="shared" si="1876"/>
        <v/>
      </c>
      <c r="CZ504" s="555" t="str">
        <f t="shared" si="1877"/>
        <v/>
      </c>
      <c r="DA504" s="555" t="str">
        <f t="shared" si="1878"/>
        <v/>
      </c>
      <c r="DB504" s="556" t="str">
        <f t="shared" si="1879"/>
        <v/>
      </c>
      <c r="DC504" s="556" t="str">
        <f t="shared" si="1880"/>
        <v/>
      </c>
      <c r="DD504" s="556" t="str">
        <f t="shared" si="1881"/>
        <v/>
      </c>
      <c r="DE504" s="555" t="str">
        <f t="shared" si="1882"/>
        <v/>
      </c>
      <c r="DF504" s="555" t="str">
        <f t="shared" si="1883"/>
        <v/>
      </c>
      <c r="DG504" s="555" t="str">
        <f t="shared" si="1884"/>
        <v/>
      </c>
      <c r="DH504" s="555" t="str">
        <f t="shared" si="1885"/>
        <v/>
      </c>
      <c r="DI504" s="555" t="str">
        <f t="shared" si="1886"/>
        <v/>
      </c>
      <c r="DJ504" s="554" t="str">
        <f t="shared" si="1887"/>
        <v/>
      </c>
      <c r="DK504" s="553" t="str">
        <f t="shared" si="1888"/>
        <v/>
      </c>
      <c r="DL504" s="658">
        <f t="shared" si="1889"/>
        <v>0</v>
      </c>
      <c r="DM504" s="106">
        <f t="shared" si="1890"/>
        <v>0</v>
      </c>
      <c r="DN504" s="106">
        <f t="shared" si="1891"/>
        <v>0</v>
      </c>
      <c r="DO504" s="106">
        <f t="shared" si="1892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12">1140*$K$1</f>
        <v>1140</v>
      </c>
      <c r="E505" s="766">
        <f t="shared" si="1912"/>
        <v>1140</v>
      </c>
      <c r="F505" s="766">
        <f t="shared" si="1912"/>
        <v>1140</v>
      </c>
      <c r="G505" s="766">
        <f t="shared" si="1912"/>
        <v>1140</v>
      </c>
      <c r="H505" s="766">
        <f t="shared" si="1912"/>
        <v>1140</v>
      </c>
      <c r="I505" s="766">
        <f t="shared" si="1912"/>
        <v>1140</v>
      </c>
      <c r="J505" s="766">
        <f t="shared" si="1912"/>
        <v>1140</v>
      </c>
      <c r="K505" s="766">
        <f t="shared" si="1912"/>
        <v>1140</v>
      </c>
      <c r="L505" s="766">
        <f t="shared" si="1912"/>
        <v>1140</v>
      </c>
      <c r="M505" s="766">
        <f t="shared" si="1912"/>
        <v>1140</v>
      </c>
      <c r="N505" s="766">
        <f t="shared" si="1912"/>
        <v>1140</v>
      </c>
      <c r="O505" s="766">
        <f t="shared" si="1912"/>
        <v>1140</v>
      </c>
      <c r="P505" s="766">
        <f t="shared" si="1912"/>
        <v>1140</v>
      </c>
      <c r="Q505" s="766">
        <f t="shared" si="1912"/>
        <v>1140</v>
      </c>
      <c r="R505" s="766">
        <f t="shared" si="1912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13">1140*$K$1</f>
        <v>1140</v>
      </c>
      <c r="W505" s="766">
        <f t="shared" si="1913"/>
        <v>1140</v>
      </c>
      <c r="X505" s="766">
        <f t="shared" si="1913"/>
        <v>1140</v>
      </c>
      <c r="Y505" s="766">
        <f t="shared" si="1913"/>
        <v>1140</v>
      </c>
      <c r="Z505" s="766">
        <f t="shared" si="1913"/>
        <v>1140</v>
      </c>
      <c r="AA505" s="766">
        <f t="shared" si="1913"/>
        <v>1140</v>
      </c>
      <c r="AB505" s="766">
        <f t="shared" si="1913"/>
        <v>1140</v>
      </c>
      <c r="AC505" s="766">
        <f t="shared" si="1913"/>
        <v>1140</v>
      </c>
      <c r="AD505" s="766">
        <f t="shared" si="1913"/>
        <v>1140</v>
      </c>
      <c r="AE505" s="766">
        <f t="shared" si="1913"/>
        <v>1140</v>
      </c>
      <c r="AF505" s="766">
        <f t="shared" si="1913"/>
        <v>1140</v>
      </c>
      <c r="AG505" s="766">
        <f t="shared" si="1913"/>
        <v>1140</v>
      </c>
      <c r="AH505" s="766">
        <f t="shared" si="1913"/>
        <v>1140</v>
      </c>
      <c r="AI505" s="766">
        <f t="shared" si="1913"/>
        <v>1140</v>
      </c>
      <c r="AJ505" s="766">
        <f t="shared" si="1913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14">1140*$K$1</f>
        <v>1140</v>
      </c>
      <c r="AO505" s="766">
        <f t="shared" si="1914"/>
        <v>1140</v>
      </c>
      <c r="AP505" s="766">
        <f t="shared" si="1914"/>
        <v>1140</v>
      </c>
      <c r="AQ505" s="766">
        <f t="shared" si="1914"/>
        <v>1140</v>
      </c>
      <c r="AR505" s="766">
        <f t="shared" si="1914"/>
        <v>1140</v>
      </c>
      <c r="AS505" s="766">
        <f t="shared" si="1914"/>
        <v>1140</v>
      </c>
      <c r="AT505" s="766">
        <f t="shared" si="1914"/>
        <v>1140</v>
      </c>
      <c r="AU505" s="766">
        <f t="shared" si="1914"/>
        <v>1140</v>
      </c>
      <c r="AV505" s="766">
        <f t="shared" si="1914"/>
        <v>1140</v>
      </c>
      <c r="AW505" s="766">
        <f t="shared" si="1914"/>
        <v>1140</v>
      </c>
      <c r="AX505" s="766">
        <f t="shared" si="1914"/>
        <v>1140</v>
      </c>
      <c r="AY505" s="766">
        <f t="shared" si="1914"/>
        <v>1140</v>
      </c>
      <c r="AZ505" s="766">
        <f t="shared" si="1914"/>
        <v>1140</v>
      </c>
      <c r="BA505" s="766">
        <f t="shared" si="1914"/>
        <v>1140</v>
      </c>
      <c r="BB505" s="766">
        <f t="shared" si="1914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15">1140*$K$1</f>
        <v>1140</v>
      </c>
      <c r="BG505" s="766">
        <f t="shared" si="1915"/>
        <v>1140</v>
      </c>
      <c r="BH505" s="766">
        <f t="shared" si="1915"/>
        <v>1140</v>
      </c>
      <c r="BI505" s="766">
        <f t="shared" si="1915"/>
        <v>1140</v>
      </c>
      <c r="BJ505" s="766">
        <f t="shared" si="1915"/>
        <v>1140</v>
      </c>
      <c r="BK505" s="766">
        <f t="shared" si="1915"/>
        <v>1140</v>
      </c>
      <c r="BL505" s="766">
        <f t="shared" si="1915"/>
        <v>1140</v>
      </c>
      <c r="BM505" s="766">
        <f t="shared" si="1915"/>
        <v>1140</v>
      </c>
      <c r="BN505" s="766">
        <f t="shared" si="1915"/>
        <v>1140</v>
      </c>
      <c r="BO505" s="766">
        <f t="shared" si="1915"/>
        <v>1140</v>
      </c>
      <c r="BP505" s="766">
        <f t="shared" si="1915"/>
        <v>1140</v>
      </c>
      <c r="BQ505" s="766">
        <f t="shared" si="1915"/>
        <v>1140</v>
      </c>
      <c r="BR505" s="766">
        <f t="shared" si="1915"/>
        <v>1140</v>
      </c>
      <c r="BS505" s="766">
        <f t="shared" si="1915"/>
        <v>1140</v>
      </c>
      <c r="BT505" s="766">
        <f t="shared" si="1915"/>
        <v>1140</v>
      </c>
      <c r="BU505" s="760"/>
      <c r="BV505" s="766">
        <f t="shared" si="1915"/>
        <v>1140</v>
      </c>
      <c r="BW505" s="766">
        <f t="shared" si="1915"/>
        <v>1140</v>
      </c>
      <c r="BX505" s="766">
        <f t="shared" si="1915"/>
        <v>1140</v>
      </c>
      <c r="BY505" s="766">
        <f t="shared" si="1915"/>
        <v>1140</v>
      </c>
      <c r="BZ505" s="602">
        <f t="shared" si="1631"/>
        <v>1140</v>
      </c>
      <c r="CA505" s="602">
        <f t="shared" si="1632"/>
        <v>1140</v>
      </c>
      <c r="CB505" s="602">
        <f t="shared" si="1633"/>
        <v>1140</v>
      </c>
      <c r="CC505" s="692">
        <f t="shared" si="1634"/>
        <v>1140</v>
      </c>
      <c r="CD505" s="1348">
        <f t="shared" si="1893"/>
        <v>1140</v>
      </c>
      <c r="CE505" s="1349">
        <f t="shared" si="1907"/>
        <v>1140</v>
      </c>
      <c r="CF505" s="1350">
        <f t="shared" si="1907"/>
        <v>1140</v>
      </c>
      <c r="CG505" s="1350">
        <f t="shared" si="1907"/>
        <v>1140</v>
      </c>
      <c r="CH505" s="1350">
        <f t="shared" si="1907"/>
        <v>1140</v>
      </c>
      <c r="CI505" s="1350">
        <f t="shared" si="1907"/>
        <v>1140</v>
      </c>
      <c r="CJ505" s="1350">
        <f t="shared" si="1907"/>
        <v>1140</v>
      </c>
      <c r="CK505" s="1351">
        <f t="shared" si="1907"/>
        <v>1140</v>
      </c>
      <c r="CL505" s="1351">
        <f t="shared" si="1907"/>
        <v>1140</v>
      </c>
      <c r="CM505" s="1351">
        <f t="shared" si="1907"/>
        <v>1140</v>
      </c>
      <c r="CN505" s="1350">
        <f t="shared" si="1907"/>
        <v>1140</v>
      </c>
      <c r="CO505" s="1350">
        <f t="shared" si="1907"/>
        <v>1140</v>
      </c>
      <c r="CP505" s="1350">
        <f t="shared" si="1907"/>
        <v>1140</v>
      </c>
      <c r="CQ505" s="1350">
        <f t="shared" si="1907"/>
        <v>1140</v>
      </c>
      <c r="CR505" s="1350">
        <f t="shared" si="1907"/>
        <v>1140</v>
      </c>
      <c r="CS505" s="1349">
        <f t="shared" si="1907"/>
        <v>1140</v>
      </c>
      <c r="CT505" s="1352">
        <f t="shared" si="1907"/>
        <v>1140</v>
      </c>
      <c r="CU505" s="553">
        <f t="shared" si="1872"/>
        <v>1140</v>
      </c>
      <c r="CV505" s="554">
        <f t="shared" si="1873"/>
        <v>1140</v>
      </c>
      <c r="CW505" s="555">
        <f t="shared" si="1874"/>
        <v>1140</v>
      </c>
      <c r="CX505" s="555">
        <f t="shared" si="1875"/>
        <v>1140</v>
      </c>
      <c r="CY505" s="555">
        <f t="shared" si="1876"/>
        <v>1140</v>
      </c>
      <c r="CZ505" s="555">
        <f t="shared" si="1877"/>
        <v>1140</v>
      </c>
      <c r="DA505" s="555">
        <f t="shared" si="1878"/>
        <v>1140</v>
      </c>
      <c r="DB505" s="556">
        <f t="shared" si="1879"/>
        <v>1140</v>
      </c>
      <c r="DC505" s="556">
        <f t="shared" si="1880"/>
        <v>1140</v>
      </c>
      <c r="DD505" s="556">
        <f t="shared" si="1881"/>
        <v>1140</v>
      </c>
      <c r="DE505" s="555">
        <f t="shared" si="1882"/>
        <v>1140</v>
      </c>
      <c r="DF505" s="555">
        <f t="shared" si="1883"/>
        <v>1140</v>
      </c>
      <c r="DG505" s="555">
        <f t="shared" si="1884"/>
        <v>1140</v>
      </c>
      <c r="DH505" s="555">
        <f t="shared" si="1885"/>
        <v>1140</v>
      </c>
      <c r="DI505" s="555">
        <f t="shared" si="1886"/>
        <v>1140</v>
      </c>
      <c r="DJ505" s="554">
        <f t="shared" si="1887"/>
        <v>1140</v>
      </c>
      <c r="DK505" s="553">
        <f t="shared" si="1888"/>
        <v>1140</v>
      </c>
      <c r="DL505" s="658">
        <f t="shared" si="1889"/>
        <v>17</v>
      </c>
      <c r="DM505" s="106">
        <f t="shared" si="1890"/>
        <v>17</v>
      </c>
      <c r="DN505" s="106">
        <f t="shared" si="1891"/>
        <v>17</v>
      </c>
      <c r="DO505" s="106">
        <f t="shared" si="1892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16">IF(B503="","",B503*B504*B505/B$46/365/$G$1)</f>
        <v/>
      </c>
      <c r="C506" s="637" t="str">
        <f t="shared" si="1916"/>
        <v/>
      </c>
      <c r="D506" s="770" t="str">
        <f t="shared" si="1916"/>
        <v/>
      </c>
      <c r="E506" s="637" t="str">
        <f t="shared" si="1916"/>
        <v/>
      </c>
      <c r="F506" s="770" t="str">
        <f t="shared" si="1916"/>
        <v/>
      </c>
      <c r="G506" s="637" t="str">
        <f t="shared" si="1916"/>
        <v/>
      </c>
      <c r="H506" s="770" t="str">
        <f t="shared" si="1916"/>
        <v/>
      </c>
      <c r="I506" s="637" t="str">
        <f t="shared" si="1916"/>
        <v/>
      </c>
      <c r="J506" s="770" t="str">
        <f t="shared" si="1916"/>
        <v/>
      </c>
      <c r="K506" s="770" t="str">
        <f t="shared" si="1916"/>
        <v/>
      </c>
      <c r="L506" s="770" t="str">
        <f t="shared" si="1916"/>
        <v/>
      </c>
      <c r="M506" s="770" t="str">
        <f t="shared" si="1916"/>
        <v/>
      </c>
      <c r="N506" s="770" t="str">
        <f t="shared" si="1916"/>
        <v/>
      </c>
      <c r="O506" s="770" t="str">
        <f t="shared" si="1916"/>
        <v/>
      </c>
      <c r="P506" s="770" t="str">
        <f t="shared" si="1916"/>
        <v/>
      </c>
      <c r="Q506" s="770" t="str">
        <f t="shared" si="1916"/>
        <v/>
      </c>
      <c r="R506" s="770" t="str">
        <f t="shared" si="1916"/>
        <v/>
      </c>
      <c r="S506" s="657"/>
      <c r="T506" s="770" t="str">
        <f t="shared" ref="T506:AJ506" si="1917">IF(T503="","",T503*T504*T505/T$46/365/$G$1)</f>
        <v/>
      </c>
      <c r="U506" s="637" t="str">
        <f t="shared" si="1917"/>
        <v/>
      </c>
      <c r="V506" s="637" t="str">
        <f t="shared" si="1917"/>
        <v/>
      </c>
      <c r="W506" s="637" t="str">
        <f t="shared" si="1917"/>
        <v/>
      </c>
      <c r="X506" s="637" t="str">
        <f t="shared" si="1917"/>
        <v/>
      </c>
      <c r="Y506" s="637" t="str">
        <f t="shared" si="1917"/>
        <v/>
      </c>
      <c r="Z506" s="770" t="str">
        <f t="shared" si="1917"/>
        <v/>
      </c>
      <c r="AA506" s="637" t="str">
        <f t="shared" si="1917"/>
        <v/>
      </c>
      <c r="AB506" s="637" t="str">
        <f t="shared" si="1917"/>
        <v/>
      </c>
      <c r="AC506" s="637" t="str">
        <f t="shared" si="1917"/>
        <v/>
      </c>
      <c r="AD506" s="637" t="str">
        <f t="shared" si="1917"/>
        <v/>
      </c>
      <c r="AE506" s="637" t="str">
        <f t="shared" si="1917"/>
        <v/>
      </c>
      <c r="AF506" s="637" t="str">
        <f t="shared" si="1917"/>
        <v/>
      </c>
      <c r="AG506" s="637" t="str">
        <f t="shared" si="1917"/>
        <v/>
      </c>
      <c r="AH506" s="637" t="str">
        <f t="shared" si="1917"/>
        <v/>
      </c>
      <c r="AI506" s="637" t="str">
        <f t="shared" si="1917"/>
        <v/>
      </c>
      <c r="AJ506" s="637" t="str">
        <f t="shared" si="1917"/>
        <v/>
      </c>
      <c r="AK506" s="657"/>
      <c r="AL506" s="637" t="str">
        <f t="shared" ref="AL506:AT506" si="1918">IF(AL503="","",AL503*AL504*AL505/AL$46/365/$G$1)</f>
        <v/>
      </c>
      <c r="AM506" s="637" t="str">
        <f t="shared" si="1918"/>
        <v/>
      </c>
      <c r="AN506" s="637" t="str">
        <f t="shared" si="1918"/>
        <v/>
      </c>
      <c r="AO506" s="637" t="str">
        <f t="shared" si="1918"/>
        <v/>
      </c>
      <c r="AP506" s="637" t="str">
        <f t="shared" si="1918"/>
        <v/>
      </c>
      <c r="AQ506" s="637" t="str">
        <f t="shared" si="1918"/>
        <v/>
      </c>
      <c r="AR506" s="637" t="str">
        <f t="shared" si="1918"/>
        <v/>
      </c>
      <c r="AS506" s="637" t="str">
        <f t="shared" si="1918"/>
        <v/>
      </c>
      <c r="AT506" s="637" t="str">
        <f t="shared" si="1918"/>
        <v/>
      </c>
      <c r="AU506" s="637"/>
      <c r="AV506" s="637"/>
      <c r="AW506" s="637" t="str">
        <f t="shared" ref="AW506:BB506" si="1919">IF(AW503="","",AW503*AW504*AW505/AW$46/365/$G$1)</f>
        <v/>
      </c>
      <c r="AX506" s="637" t="str">
        <f t="shared" si="1919"/>
        <v/>
      </c>
      <c r="AY506" s="637" t="str">
        <f t="shared" si="1919"/>
        <v/>
      </c>
      <c r="AZ506" s="637" t="str">
        <f t="shared" si="1919"/>
        <v/>
      </c>
      <c r="BA506" s="637" t="str">
        <f t="shared" si="1919"/>
        <v/>
      </c>
      <c r="BB506" s="637" t="str">
        <f t="shared" si="1919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20">IF(BJ503="","",BJ503*BJ504*BJ505/BJ$46/365/$G$1)</f>
        <v/>
      </c>
      <c r="BK506" s="637" t="str">
        <f t="shared" si="1920"/>
        <v/>
      </c>
      <c r="BL506" s="637" t="str">
        <f t="shared" si="1920"/>
        <v/>
      </c>
      <c r="BM506" s="637" t="str">
        <f t="shared" si="1920"/>
        <v/>
      </c>
      <c r="BN506" s="637" t="str">
        <f t="shared" si="1920"/>
        <v/>
      </c>
      <c r="BO506" s="637" t="str">
        <f t="shared" si="1920"/>
        <v/>
      </c>
      <c r="BP506" s="637" t="str">
        <f t="shared" si="1920"/>
        <v/>
      </c>
      <c r="BQ506" s="637" t="str">
        <f t="shared" si="1920"/>
        <v/>
      </c>
      <c r="BR506" s="637" t="str">
        <f t="shared" si="1920"/>
        <v/>
      </c>
      <c r="BS506" s="637" t="str">
        <f t="shared" si="1920"/>
        <v/>
      </c>
      <c r="BT506" s="637" t="str">
        <f t="shared" si="1920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32"/>
        <v/>
      </c>
      <c r="CB506" s="627" t="str">
        <f t="shared" si="1633"/>
        <v/>
      </c>
      <c r="CC506" s="627" t="str">
        <f t="shared" si="1634"/>
        <v/>
      </c>
      <c r="CD506" s="1353" t="str">
        <f t="shared" si="1893"/>
        <v/>
      </c>
      <c r="CE506" s="1354" t="str">
        <f t="shared" si="1907"/>
        <v/>
      </c>
      <c r="CF506" s="1355" t="str">
        <f t="shared" si="1907"/>
        <v/>
      </c>
      <c r="CG506" s="1355" t="str">
        <f t="shared" si="1907"/>
        <v/>
      </c>
      <c r="CH506" s="1355" t="str">
        <f t="shared" si="1907"/>
        <v/>
      </c>
      <c r="CI506" s="1355" t="str">
        <f t="shared" si="1907"/>
        <v/>
      </c>
      <c r="CJ506" s="1355" t="str">
        <f t="shared" si="1907"/>
        <v/>
      </c>
      <c r="CK506" s="1356" t="str">
        <f t="shared" si="1907"/>
        <v/>
      </c>
      <c r="CL506" s="1356" t="str">
        <f t="shared" si="1907"/>
        <v/>
      </c>
      <c r="CM506" s="1356" t="str">
        <f t="shared" si="1907"/>
        <v/>
      </c>
      <c r="CN506" s="1355" t="str">
        <f t="shared" si="1907"/>
        <v/>
      </c>
      <c r="CO506" s="1355" t="str">
        <f t="shared" si="1907"/>
        <v/>
      </c>
      <c r="CP506" s="1355" t="str">
        <f t="shared" si="1907"/>
        <v/>
      </c>
      <c r="CQ506" s="1355" t="str">
        <f t="shared" si="1907"/>
        <v/>
      </c>
      <c r="CR506" s="1355" t="str">
        <f t="shared" si="1907"/>
        <v/>
      </c>
      <c r="CS506" s="1354" t="str">
        <f t="shared" si="1907"/>
        <v/>
      </c>
      <c r="CT506" s="1357" t="str">
        <f t="shared" si="1907"/>
        <v/>
      </c>
      <c r="CU506" s="541" t="str">
        <f t="shared" si="1872"/>
        <v/>
      </c>
      <c r="CV506" s="542" t="str">
        <f t="shared" si="1873"/>
        <v/>
      </c>
      <c r="CW506" s="543" t="str">
        <f t="shared" si="1874"/>
        <v/>
      </c>
      <c r="CX506" s="543" t="str">
        <f t="shared" si="1875"/>
        <v/>
      </c>
      <c r="CY506" s="543" t="str">
        <f t="shared" si="1876"/>
        <v/>
      </c>
      <c r="CZ506" s="543" t="str">
        <f t="shared" si="1877"/>
        <v/>
      </c>
      <c r="DA506" s="543" t="str">
        <f t="shared" si="1878"/>
        <v/>
      </c>
      <c r="DB506" s="544" t="str">
        <f t="shared" si="1879"/>
        <v/>
      </c>
      <c r="DC506" s="544" t="str">
        <f t="shared" si="1880"/>
        <v/>
      </c>
      <c r="DD506" s="544" t="str">
        <f t="shared" si="1881"/>
        <v/>
      </c>
      <c r="DE506" s="543" t="str">
        <f t="shared" si="1882"/>
        <v/>
      </c>
      <c r="DF506" s="543" t="str">
        <f t="shared" si="1883"/>
        <v/>
      </c>
      <c r="DG506" s="543" t="str">
        <f t="shared" si="1884"/>
        <v/>
      </c>
      <c r="DH506" s="543" t="str">
        <f t="shared" si="1885"/>
        <v/>
      </c>
      <c r="DI506" s="543" t="str">
        <f t="shared" si="1886"/>
        <v/>
      </c>
      <c r="DJ506" s="542" t="str">
        <f t="shared" si="1887"/>
        <v/>
      </c>
      <c r="DK506" s="541" t="str">
        <f t="shared" si="1888"/>
        <v/>
      </c>
      <c r="DL506" s="658">
        <f t="shared" si="1889"/>
        <v>0</v>
      </c>
      <c r="DM506" s="106">
        <f t="shared" si="1890"/>
        <v>0</v>
      </c>
      <c r="DN506" s="106">
        <f t="shared" si="1891"/>
        <v>0</v>
      </c>
      <c r="DO506" s="106">
        <f t="shared" si="1892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31"/>
        <v/>
      </c>
      <c r="CA507" s="602" t="str">
        <f t="shared" si="1632"/>
        <v/>
      </c>
      <c r="CB507" s="602" t="str">
        <f t="shared" si="1633"/>
        <v/>
      </c>
      <c r="CC507" s="692" t="str">
        <f t="shared" si="1634"/>
        <v/>
      </c>
      <c r="CD507" s="1348" t="str">
        <f t="shared" si="1893"/>
        <v/>
      </c>
      <c r="CE507" s="1349" t="str">
        <f t="shared" ref="CE507:CS507" si="19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21"/>
        <v/>
      </c>
      <c r="CG507" s="1350" t="str">
        <f t="shared" si="1921"/>
        <v/>
      </c>
      <c r="CH507" s="1350" t="str">
        <f t="shared" si="1921"/>
        <v/>
      </c>
      <c r="CI507" s="1350" t="str">
        <f t="shared" si="1921"/>
        <v/>
      </c>
      <c r="CJ507" s="1350" t="str">
        <f t="shared" si="1921"/>
        <v/>
      </c>
      <c r="CK507" s="1351" t="str">
        <f t="shared" si="1921"/>
        <v/>
      </c>
      <c r="CL507" s="1351" t="str">
        <f t="shared" si="1921"/>
        <v/>
      </c>
      <c r="CM507" s="1351" t="str">
        <f t="shared" si="1921"/>
        <v/>
      </c>
      <c r="CN507" s="1350" t="str">
        <f t="shared" si="1921"/>
        <v/>
      </c>
      <c r="CO507" s="1350" t="str">
        <f t="shared" si="1921"/>
        <v/>
      </c>
      <c r="CP507" s="1350" t="str">
        <f t="shared" si="1921"/>
        <v/>
      </c>
      <c r="CQ507" s="1350" t="str">
        <f t="shared" si="1921"/>
        <v/>
      </c>
      <c r="CR507" s="1350" t="str">
        <f t="shared" si="1921"/>
        <v/>
      </c>
      <c r="CS507" s="1349" t="str">
        <f t="shared" si="1921"/>
        <v/>
      </c>
      <c r="CT507" s="1352" t="str">
        <f t="shared" ref="CE507:CT511" si="1922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72"/>
        <v/>
      </c>
      <c r="CV507" s="554" t="str">
        <f t="shared" si="1873"/>
        <v/>
      </c>
      <c r="CW507" s="555" t="str">
        <f t="shared" si="1874"/>
        <v/>
      </c>
      <c r="CX507" s="555" t="str">
        <f t="shared" si="1875"/>
        <v/>
      </c>
      <c r="CY507" s="555" t="str">
        <f t="shared" si="1876"/>
        <v/>
      </c>
      <c r="CZ507" s="555" t="str">
        <f t="shared" si="1877"/>
        <v/>
      </c>
      <c r="DA507" s="555" t="str">
        <f t="shared" si="1878"/>
        <v/>
      </c>
      <c r="DB507" s="556" t="str">
        <f t="shared" si="1879"/>
        <v/>
      </c>
      <c r="DC507" s="556" t="str">
        <f t="shared" si="1880"/>
        <v/>
      </c>
      <c r="DD507" s="556" t="str">
        <f t="shared" si="1881"/>
        <v/>
      </c>
      <c r="DE507" s="555" t="str">
        <f t="shared" si="1882"/>
        <v/>
      </c>
      <c r="DF507" s="555" t="str">
        <f t="shared" si="1883"/>
        <v/>
      </c>
      <c r="DG507" s="555" t="str">
        <f t="shared" si="1884"/>
        <v/>
      </c>
      <c r="DH507" s="555" t="str">
        <f t="shared" si="1885"/>
        <v/>
      </c>
      <c r="DI507" s="555" t="str">
        <f t="shared" si="1886"/>
        <v/>
      </c>
      <c r="DJ507" s="554" t="str">
        <f t="shared" si="1887"/>
        <v/>
      </c>
      <c r="DK507" s="553" t="str">
        <f t="shared" si="1888"/>
        <v/>
      </c>
      <c r="DL507" s="658">
        <f t="shared" si="1889"/>
        <v>0</v>
      </c>
      <c r="DM507" s="106">
        <f t="shared" si="1890"/>
        <v>0</v>
      </c>
      <c r="DN507" s="106">
        <f t="shared" si="1891"/>
        <v>0</v>
      </c>
      <c r="DO507" s="106">
        <f t="shared" si="1892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23">IF(F507="","",F503*F504*F507)</f>
        <v/>
      </c>
      <c r="G508" s="634" t="str">
        <f t="shared" si="1923"/>
        <v/>
      </c>
      <c r="H508" s="634" t="str">
        <f t="shared" si="1923"/>
        <v/>
      </c>
      <c r="I508" s="634" t="str">
        <f t="shared" si="1923"/>
        <v/>
      </c>
      <c r="J508" s="634" t="str">
        <f t="shared" si="1923"/>
        <v/>
      </c>
      <c r="K508" s="634" t="str">
        <f t="shared" si="1923"/>
        <v/>
      </c>
      <c r="L508" s="634" t="str">
        <f t="shared" si="1923"/>
        <v/>
      </c>
      <c r="M508" s="634" t="str">
        <f t="shared" si="1923"/>
        <v/>
      </c>
      <c r="N508" s="634" t="str">
        <f t="shared" si="1923"/>
        <v/>
      </c>
      <c r="O508" s="634" t="str">
        <f t="shared" si="1923"/>
        <v/>
      </c>
      <c r="P508" s="634" t="str">
        <f t="shared" si="1923"/>
        <v/>
      </c>
      <c r="Q508" s="634" t="str">
        <f t="shared" si="1923"/>
        <v/>
      </c>
      <c r="R508" s="634" t="str">
        <f t="shared" si="1923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24">IF(Z507="","",Z503*Z504*Z507)</f>
        <v/>
      </c>
      <c r="AA508" s="634" t="str">
        <f t="shared" si="1924"/>
        <v/>
      </c>
      <c r="AB508" s="634" t="str">
        <f t="shared" si="1924"/>
        <v/>
      </c>
      <c r="AC508" s="634" t="str">
        <f t="shared" si="1924"/>
        <v/>
      </c>
      <c r="AD508" s="634" t="str">
        <f t="shared" si="1924"/>
        <v/>
      </c>
      <c r="AE508" s="634" t="str">
        <f t="shared" si="1924"/>
        <v/>
      </c>
      <c r="AF508" s="634" t="str">
        <f t="shared" si="1924"/>
        <v/>
      </c>
      <c r="AG508" s="634" t="str">
        <f t="shared" si="1924"/>
        <v/>
      </c>
      <c r="AH508" s="634" t="str">
        <f t="shared" si="1924"/>
        <v/>
      </c>
      <c r="AI508" s="634" t="str">
        <f t="shared" si="1924"/>
        <v/>
      </c>
      <c r="AJ508" s="634" t="str">
        <f t="shared" si="1924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25">IF(AN507="","",AN503*AN504*AN507)</f>
        <v/>
      </c>
      <c r="AO508" s="634" t="str">
        <f t="shared" si="1925"/>
        <v/>
      </c>
      <c r="AP508" s="634" t="str">
        <f t="shared" si="1925"/>
        <v/>
      </c>
      <c r="AQ508" s="634" t="str">
        <f t="shared" si="1925"/>
        <v/>
      </c>
      <c r="AR508" s="634" t="str">
        <f t="shared" si="1925"/>
        <v/>
      </c>
      <c r="AS508" s="634" t="str">
        <f t="shared" si="1925"/>
        <v/>
      </c>
      <c r="AT508" s="634" t="str">
        <f t="shared" si="1925"/>
        <v/>
      </c>
      <c r="AU508" s="634" t="str">
        <f t="shared" si="1925"/>
        <v/>
      </c>
      <c r="AV508" s="634" t="str">
        <f t="shared" si="1925"/>
        <v/>
      </c>
      <c r="AW508" s="634" t="str">
        <f t="shared" si="1925"/>
        <v/>
      </c>
      <c r="AX508" s="634" t="str">
        <f t="shared" si="1925"/>
        <v/>
      </c>
      <c r="AY508" s="634" t="str">
        <f t="shared" si="1925"/>
        <v/>
      </c>
      <c r="AZ508" s="634" t="str">
        <f t="shared" si="1925"/>
        <v/>
      </c>
      <c r="BA508" s="634" t="str">
        <f t="shared" si="1925"/>
        <v/>
      </c>
      <c r="BB508" s="634" t="str">
        <f t="shared" si="1925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26">IF(BH507="","",BH503*BH504*BH507)</f>
        <v/>
      </c>
      <c r="BI508" s="634" t="str">
        <f t="shared" si="1926"/>
        <v/>
      </c>
      <c r="BJ508" s="634" t="str">
        <f t="shared" si="1926"/>
        <v/>
      </c>
      <c r="BK508" s="634" t="str">
        <f t="shared" si="1926"/>
        <v/>
      </c>
      <c r="BL508" s="634" t="str">
        <f t="shared" si="1926"/>
        <v/>
      </c>
      <c r="BM508" s="634" t="str">
        <f t="shared" si="1926"/>
        <v/>
      </c>
      <c r="BN508" s="634" t="str">
        <f t="shared" si="1926"/>
        <v/>
      </c>
      <c r="BO508" s="634" t="str">
        <f t="shared" si="1926"/>
        <v/>
      </c>
      <c r="BP508" s="634" t="str">
        <f t="shared" si="1926"/>
        <v/>
      </c>
      <c r="BQ508" s="634" t="str">
        <f t="shared" si="1926"/>
        <v/>
      </c>
      <c r="BR508" s="634" t="str">
        <f t="shared" si="1926"/>
        <v/>
      </c>
      <c r="BS508" s="634" t="str">
        <f t="shared" si="1926"/>
        <v/>
      </c>
      <c r="BT508" s="634" t="str">
        <f t="shared" si="1926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31"/>
        <v/>
      </c>
      <c r="CA508" s="602" t="str">
        <f t="shared" si="1632"/>
        <v/>
      </c>
      <c r="CB508" s="602" t="str">
        <f t="shared" si="1633"/>
        <v/>
      </c>
      <c r="CC508" s="692" t="str">
        <f t="shared" si="1634"/>
        <v/>
      </c>
      <c r="CD508" s="1348" t="str">
        <f t="shared" si="1893"/>
        <v/>
      </c>
      <c r="CE508" s="1349" t="str">
        <f t="shared" si="1922"/>
        <v/>
      </c>
      <c r="CF508" s="1350" t="str">
        <f t="shared" si="1922"/>
        <v/>
      </c>
      <c r="CG508" s="1350" t="str">
        <f t="shared" si="1922"/>
        <v/>
      </c>
      <c r="CH508" s="1350" t="str">
        <f t="shared" si="1922"/>
        <v/>
      </c>
      <c r="CI508" s="1350" t="str">
        <f t="shared" si="1922"/>
        <v/>
      </c>
      <c r="CJ508" s="1350" t="str">
        <f t="shared" si="1922"/>
        <v/>
      </c>
      <c r="CK508" s="1351" t="str">
        <f t="shared" si="1922"/>
        <v/>
      </c>
      <c r="CL508" s="1351" t="str">
        <f t="shared" si="1922"/>
        <v/>
      </c>
      <c r="CM508" s="1351" t="str">
        <f t="shared" si="1922"/>
        <v/>
      </c>
      <c r="CN508" s="1350" t="str">
        <f t="shared" si="1922"/>
        <v/>
      </c>
      <c r="CO508" s="1350" t="str">
        <f t="shared" si="1922"/>
        <v/>
      </c>
      <c r="CP508" s="1350" t="str">
        <f t="shared" si="1922"/>
        <v/>
      </c>
      <c r="CQ508" s="1350" t="str">
        <f t="shared" si="1922"/>
        <v/>
      </c>
      <c r="CR508" s="1350" t="str">
        <f t="shared" si="1922"/>
        <v/>
      </c>
      <c r="CS508" s="1349" t="str">
        <f t="shared" si="1922"/>
        <v/>
      </c>
      <c r="CT508" s="1352" t="str">
        <f t="shared" si="1922"/>
        <v/>
      </c>
      <c r="CU508" s="553" t="str">
        <f t="shared" si="1872"/>
        <v/>
      </c>
      <c r="CV508" s="554" t="str">
        <f t="shared" si="1873"/>
        <v/>
      </c>
      <c r="CW508" s="555" t="str">
        <f t="shared" si="1874"/>
        <v/>
      </c>
      <c r="CX508" s="555" t="str">
        <f t="shared" si="1875"/>
        <v/>
      </c>
      <c r="CY508" s="555" t="str">
        <f t="shared" si="1876"/>
        <v/>
      </c>
      <c r="CZ508" s="555" t="str">
        <f t="shared" si="1877"/>
        <v/>
      </c>
      <c r="DA508" s="555" t="str">
        <f t="shared" si="1878"/>
        <v/>
      </c>
      <c r="DB508" s="556" t="str">
        <f t="shared" si="1879"/>
        <v/>
      </c>
      <c r="DC508" s="556" t="str">
        <f t="shared" si="1880"/>
        <v/>
      </c>
      <c r="DD508" s="556" t="str">
        <f t="shared" si="1881"/>
        <v/>
      </c>
      <c r="DE508" s="555" t="str">
        <f t="shared" si="1882"/>
        <v/>
      </c>
      <c r="DF508" s="555" t="str">
        <f t="shared" si="1883"/>
        <v/>
      </c>
      <c r="DG508" s="555" t="str">
        <f t="shared" si="1884"/>
        <v/>
      </c>
      <c r="DH508" s="555" t="str">
        <f t="shared" si="1885"/>
        <v/>
      </c>
      <c r="DI508" s="555" t="str">
        <f t="shared" si="1886"/>
        <v/>
      </c>
      <c r="DJ508" s="554" t="str">
        <f t="shared" si="1887"/>
        <v/>
      </c>
      <c r="DK508" s="553" t="str">
        <f t="shared" si="1888"/>
        <v/>
      </c>
      <c r="DL508" s="658">
        <f t="shared" si="1889"/>
        <v>0</v>
      </c>
      <c r="DM508" s="106">
        <f t="shared" si="1890"/>
        <v>0</v>
      </c>
      <c r="DN508" s="106">
        <f t="shared" si="1891"/>
        <v>0</v>
      </c>
      <c r="DO508" s="106">
        <f t="shared" si="1892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1" t="s">
        <v>734</v>
      </c>
      <c r="B509" s="683">
        <v>0.5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2</v>
      </c>
      <c r="BE509" s="323">
        <v>2</v>
      </c>
      <c r="BF509" s="323">
        <v>2</v>
      </c>
      <c r="BG509" s="323">
        <v>5</v>
      </c>
      <c r="BH509" s="323">
        <v>5</v>
      </c>
      <c r="BI509" s="323">
        <v>4</v>
      </c>
      <c r="BJ509" s="323">
        <v>1</v>
      </c>
      <c r="BK509" s="323">
        <v>1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>
        <v>1</v>
      </c>
      <c r="BX509" s="323">
        <v>6</v>
      </c>
      <c r="BY509" s="323">
        <v>5</v>
      </c>
      <c r="BZ509" s="602">
        <f t="shared" si="1631"/>
        <v>1.1428571428571428</v>
      </c>
      <c r="CA509" s="602">
        <f t="shared" si="1632"/>
        <v>1</v>
      </c>
      <c r="CB509" s="602">
        <f t="shared" si="1633"/>
        <v>32.428571428571431</v>
      </c>
      <c r="CC509" s="692">
        <f t="shared" si="1634"/>
        <v>2.5714285714285716</v>
      </c>
      <c r="CD509" s="1348" t="str">
        <f t="shared" si="1893"/>
        <v/>
      </c>
      <c r="CE509" s="1349" t="str">
        <f t="shared" si="1922"/>
        <v/>
      </c>
      <c r="CF509" s="1350" t="str">
        <f t="shared" si="1922"/>
        <v/>
      </c>
      <c r="CG509" s="1350" t="str">
        <f t="shared" si="1922"/>
        <v/>
      </c>
      <c r="CH509" s="1350">
        <f t="shared" si="1922"/>
        <v>0.5</v>
      </c>
      <c r="CI509" s="1350">
        <f t="shared" si="1922"/>
        <v>1</v>
      </c>
      <c r="CJ509" s="1350">
        <f t="shared" si="1922"/>
        <v>1</v>
      </c>
      <c r="CK509" s="1351">
        <f t="shared" si="1922"/>
        <v>1</v>
      </c>
      <c r="CL509" s="1351">
        <f t="shared" si="1922"/>
        <v>1</v>
      </c>
      <c r="CM509" s="1351">
        <f t="shared" si="1922"/>
        <v>1</v>
      </c>
      <c r="CN509" s="1350">
        <f t="shared" si="1922"/>
        <v>1</v>
      </c>
      <c r="CO509" s="1350">
        <f t="shared" si="1922"/>
        <v>2</v>
      </c>
      <c r="CP509" s="1350">
        <f t="shared" si="1922"/>
        <v>2</v>
      </c>
      <c r="CQ509" s="1350" t="str">
        <f t="shared" si="1922"/>
        <v/>
      </c>
      <c r="CR509" s="1350" t="str">
        <f t="shared" si="1922"/>
        <v/>
      </c>
      <c r="CS509" s="1349" t="str">
        <f t="shared" si="1922"/>
        <v/>
      </c>
      <c r="CT509" s="1352" t="str">
        <f t="shared" si="1922"/>
        <v/>
      </c>
      <c r="CU509" s="553" t="str">
        <f t="shared" si="1872"/>
        <v/>
      </c>
      <c r="CV509" s="554" t="str">
        <f t="shared" si="1873"/>
        <v/>
      </c>
      <c r="CW509" s="555" t="str">
        <f t="shared" si="1874"/>
        <v/>
      </c>
      <c r="CX509" s="555" t="str">
        <f t="shared" si="1875"/>
        <v/>
      </c>
      <c r="CY509" s="555">
        <f t="shared" si="1876"/>
        <v>1</v>
      </c>
      <c r="CZ509" s="555">
        <f t="shared" si="1877"/>
        <v>1</v>
      </c>
      <c r="DA509" s="555">
        <f t="shared" si="1878"/>
        <v>1</v>
      </c>
      <c r="DB509" s="556">
        <f t="shared" si="1879"/>
        <v>1</v>
      </c>
      <c r="DC509" s="556">
        <f t="shared" si="1880"/>
        <v>1</v>
      </c>
      <c r="DD509" s="556">
        <f t="shared" si="1881"/>
        <v>1</v>
      </c>
      <c r="DE509" s="555">
        <f t="shared" si="1882"/>
        <v>1</v>
      </c>
      <c r="DF509" s="555">
        <f t="shared" si="1883"/>
        <v>1</v>
      </c>
      <c r="DG509" s="555">
        <f t="shared" si="1884"/>
        <v>2</v>
      </c>
      <c r="DH509" s="555" t="str">
        <f t="shared" si="1885"/>
        <v/>
      </c>
      <c r="DI509" s="555" t="str">
        <f t="shared" si="1886"/>
        <v/>
      </c>
      <c r="DJ509" s="554" t="str">
        <f t="shared" si="1887"/>
        <v/>
      </c>
      <c r="DK509" s="553" t="str">
        <f t="shared" si="1888"/>
        <v/>
      </c>
      <c r="DL509" s="658">
        <f t="shared" si="1889"/>
        <v>9</v>
      </c>
      <c r="DM509" s="106">
        <f t="shared" si="1890"/>
        <v>9</v>
      </c>
      <c r="DN509" s="106">
        <f t="shared" si="1891"/>
        <v>9</v>
      </c>
      <c r="DO509" s="106">
        <f t="shared" si="1892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12</v>
      </c>
      <c r="BE510" s="646">
        <v>12</v>
      </c>
      <c r="BF510" s="646">
        <v>12</v>
      </c>
      <c r="BG510" s="646">
        <v>3</v>
      </c>
      <c r="BH510" s="646">
        <v>12</v>
      </c>
      <c r="BI510" s="646">
        <v>12</v>
      </c>
      <c r="BJ510" s="646">
        <v>12</v>
      </c>
      <c r="BK510" s="646">
        <v>12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46</v>
      </c>
      <c r="BX510" s="646">
        <v>12</v>
      </c>
      <c r="BY510" s="646">
        <v>6</v>
      </c>
      <c r="BZ510" s="602">
        <f t="shared" si="1631"/>
        <v>12</v>
      </c>
      <c r="CA510" s="602">
        <f t="shared" si="1632"/>
        <v>46.285714285714285</v>
      </c>
      <c r="CB510" s="602">
        <f t="shared" si="1633"/>
        <v>7.4285714285714288</v>
      </c>
      <c r="CC510" s="692">
        <f t="shared" si="1634"/>
        <v>12</v>
      </c>
      <c r="CD510" s="1348" t="str">
        <f t="shared" si="1893"/>
        <v/>
      </c>
      <c r="CE510" s="1349" t="str">
        <f t="shared" si="1922"/>
        <v/>
      </c>
      <c r="CF510" s="1350" t="str">
        <f t="shared" si="1922"/>
        <v/>
      </c>
      <c r="CG510" s="1350" t="str">
        <f t="shared" si="1922"/>
        <v/>
      </c>
      <c r="CH510" s="1350">
        <f t="shared" si="1922"/>
        <v>12</v>
      </c>
      <c r="CI510" s="1350">
        <f t="shared" si="1922"/>
        <v>12</v>
      </c>
      <c r="CJ510" s="1350">
        <f t="shared" si="1922"/>
        <v>12</v>
      </c>
      <c r="CK510" s="1351">
        <f t="shared" si="1922"/>
        <v>12</v>
      </c>
      <c r="CL510" s="1351">
        <f t="shared" si="1922"/>
        <v>12</v>
      </c>
      <c r="CM510" s="1351">
        <f t="shared" si="1922"/>
        <v>12</v>
      </c>
      <c r="CN510" s="1350">
        <f t="shared" si="1922"/>
        <v>12</v>
      </c>
      <c r="CO510" s="1350">
        <f t="shared" si="1922"/>
        <v>12</v>
      </c>
      <c r="CP510" s="1350">
        <f t="shared" si="1922"/>
        <v>12</v>
      </c>
      <c r="CQ510" s="1350" t="str">
        <f t="shared" si="1922"/>
        <v/>
      </c>
      <c r="CR510" s="1350" t="str">
        <f t="shared" si="1922"/>
        <v/>
      </c>
      <c r="CS510" s="1349" t="str">
        <f t="shared" si="1922"/>
        <v/>
      </c>
      <c r="CT510" s="1352" t="str">
        <f t="shared" si="1922"/>
        <v/>
      </c>
      <c r="CU510" s="553" t="str">
        <f t="shared" si="1872"/>
        <v/>
      </c>
      <c r="CV510" s="554" t="str">
        <f t="shared" si="1873"/>
        <v/>
      </c>
      <c r="CW510" s="555" t="str">
        <f t="shared" si="1874"/>
        <v/>
      </c>
      <c r="CX510" s="555" t="str">
        <f t="shared" si="1875"/>
        <v/>
      </c>
      <c r="CY510" s="555">
        <f t="shared" si="1876"/>
        <v>12</v>
      </c>
      <c r="CZ510" s="555">
        <f t="shared" si="1877"/>
        <v>12</v>
      </c>
      <c r="DA510" s="555">
        <f t="shared" si="1878"/>
        <v>52</v>
      </c>
      <c r="DB510" s="556">
        <f t="shared" si="1879"/>
        <v>52</v>
      </c>
      <c r="DC510" s="556">
        <f t="shared" si="1880"/>
        <v>52</v>
      </c>
      <c r="DD510" s="556">
        <f t="shared" si="1881"/>
        <v>52</v>
      </c>
      <c r="DE510" s="555">
        <f t="shared" si="1882"/>
        <v>52</v>
      </c>
      <c r="DF510" s="555">
        <f t="shared" si="1883"/>
        <v>52</v>
      </c>
      <c r="DG510" s="555">
        <f t="shared" si="1884"/>
        <v>52</v>
      </c>
      <c r="DH510" s="555" t="str">
        <f t="shared" si="1885"/>
        <v/>
      </c>
      <c r="DI510" s="555" t="str">
        <f t="shared" si="1886"/>
        <v/>
      </c>
      <c r="DJ510" s="554" t="str">
        <f t="shared" si="1887"/>
        <v/>
      </c>
      <c r="DK510" s="553" t="str">
        <f t="shared" si="1888"/>
        <v/>
      </c>
      <c r="DL510" s="658">
        <f t="shared" si="1889"/>
        <v>9</v>
      </c>
      <c r="DM510" s="106">
        <f t="shared" si="1890"/>
        <v>9</v>
      </c>
      <c r="DN510" s="106">
        <f t="shared" si="1891"/>
        <v>9</v>
      </c>
      <c r="DO510" s="106">
        <f t="shared" si="1892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7">4000*$K$1</f>
        <v>4000</v>
      </c>
      <c r="C511" s="766">
        <f t="shared" si="1927"/>
        <v>4000</v>
      </c>
      <c r="D511" s="766">
        <f t="shared" si="1927"/>
        <v>4000</v>
      </c>
      <c r="E511" s="766">
        <f t="shared" si="1927"/>
        <v>4000</v>
      </c>
      <c r="F511" s="766">
        <f t="shared" si="1927"/>
        <v>4000</v>
      </c>
      <c r="G511" s="766">
        <f t="shared" si="1927"/>
        <v>4000</v>
      </c>
      <c r="H511" s="766">
        <f t="shared" si="1927"/>
        <v>4000</v>
      </c>
      <c r="I511" s="766">
        <f t="shared" si="1927"/>
        <v>4000</v>
      </c>
      <c r="J511" s="766">
        <f t="shared" si="1927"/>
        <v>4000</v>
      </c>
      <c r="K511" s="766">
        <f t="shared" si="1927"/>
        <v>4000</v>
      </c>
      <c r="L511" s="766">
        <f>4000*$K$1</f>
        <v>4000</v>
      </c>
      <c r="M511" s="766">
        <f t="shared" ref="M511:R511" si="1928">4000*$K$1</f>
        <v>4000</v>
      </c>
      <c r="N511" s="766">
        <f t="shared" si="1928"/>
        <v>4000</v>
      </c>
      <c r="O511" s="766">
        <f t="shared" si="1928"/>
        <v>4000</v>
      </c>
      <c r="P511" s="766">
        <f t="shared" si="1928"/>
        <v>4000</v>
      </c>
      <c r="Q511" s="766">
        <f t="shared" si="1928"/>
        <v>4000</v>
      </c>
      <c r="R511" s="766">
        <f t="shared" si="1928"/>
        <v>4000</v>
      </c>
      <c r="S511" s="607"/>
      <c r="T511" s="766">
        <f t="shared" ref="T511:AC511" si="1929">4000*$K$1</f>
        <v>4000</v>
      </c>
      <c r="U511" s="766">
        <f t="shared" si="1929"/>
        <v>4000</v>
      </c>
      <c r="V511" s="766">
        <f t="shared" si="1929"/>
        <v>4000</v>
      </c>
      <c r="W511" s="766">
        <f t="shared" si="1929"/>
        <v>4000</v>
      </c>
      <c r="X511" s="766">
        <f t="shared" si="1929"/>
        <v>4000</v>
      </c>
      <c r="Y511" s="766">
        <f t="shared" si="1929"/>
        <v>4000</v>
      </c>
      <c r="Z511" s="766">
        <f t="shared" si="1929"/>
        <v>4000</v>
      </c>
      <c r="AA511" s="766">
        <f t="shared" si="1929"/>
        <v>4000</v>
      </c>
      <c r="AB511" s="766">
        <f t="shared" si="1929"/>
        <v>4000</v>
      </c>
      <c r="AC511" s="766">
        <f t="shared" si="1929"/>
        <v>4000</v>
      </c>
      <c r="AD511" s="766">
        <f>4000*$K$1</f>
        <v>4000</v>
      </c>
      <c r="AE511" s="766">
        <f t="shared" ref="AE511:AJ511" si="1930">4000*$K$1</f>
        <v>4000</v>
      </c>
      <c r="AF511" s="766">
        <f t="shared" si="1930"/>
        <v>4000</v>
      </c>
      <c r="AG511" s="766">
        <f t="shared" si="1930"/>
        <v>4000</v>
      </c>
      <c r="AH511" s="766">
        <f t="shared" si="1930"/>
        <v>4000</v>
      </c>
      <c r="AI511" s="766">
        <f t="shared" si="1930"/>
        <v>4000</v>
      </c>
      <c r="AJ511" s="766">
        <f t="shared" si="1930"/>
        <v>4000</v>
      </c>
      <c r="AK511" s="607"/>
      <c r="AL511" s="766">
        <f t="shared" ref="AL511:AU511" si="1931">4000*$K$1</f>
        <v>4000</v>
      </c>
      <c r="AM511" s="766">
        <f t="shared" si="1931"/>
        <v>4000</v>
      </c>
      <c r="AN511" s="766">
        <f t="shared" si="1931"/>
        <v>4000</v>
      </c>
      <c r="AO511" s="766">
        <f t="shared" si="1931"/>
        <v>4000</v>
      </c>
      <c r="AP511" s="766">
        <f t="shared" si="1931"/>
        <v>4000</v>
      </c>
      <c r="AQ511" s="766">
        <f t="shared" si="1931"/>
        <v>4000</v>
      </c>
      <c r="AR511" s="766">
        <f t="shared" si="1931"/>
        <v>4000</v>
      </c>
      <c r="AS511" s="766">
        <f t="shared" si="1931"/>
        <v>4000</v>
      </c>
      <c r="AT511" s="766">
        <f t="shared" si="1931"/>
        <v>4000</v>
      </c>
      <c r="AU511" s="766">
        <f t="shared" si="1931"/>
        <v>4000</v>
      </c>
      <c r="AV511" s="766">
        <f>4000*$K$1</f>
        <v>4000</v>
      </c>
      <c r="AW511" s="766">
        <f t="shared" ref="AW511:BB511" si="1932">4000*$K$1</f>
        <v>4000</v>
      </c>
      <c r="AX511" s="766">
        <f t="shared" si="1932"/>
        <v>4000</v>
      </c>
      <c r="AY511" s="766">
        <f t="shared" si="1932"/>
        <v>4000</v>
      </c>
      <c r="AZ511" s="766">
        <f t="shared" si="1932"/>
        <v>4000</v>
      </c>
      <c r="BA511" s="766">
        <f t="shared" si="1932"/>
        <v>4000</v>
      </c>
      <c r="BB511" s="766">
        <f t="shared" si="1932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33">4000*$K$1</f>
        <v>4000</v>
      </c>
      <c r="BG511" s="766">
        <f t="shared" si="1933"/>
        <v>4000</v>
      </c>
      <c r="BH511" s="766">
        <f t="shared" si="1933"/>
        <v>4000</v>
      </c>
      <c r="BI511" s="766">
        <f t="shared" si="1933"/>
        <v>4000</v>
      </c>
      <c r="BJ511" s="766">
        <f t="shared" si="1933"/>
        <v>4000</v>
      </c>
      <c r="BK511" s="766">
        <f t="shared" si="1933"/>
        <v>4000</v>
      </c>
      <c r="BL511" s="766">
        <f t="shared" si="1933"/>
        <v>4000</v>
      </c>
      <c r="BM511" s="766">
        <f t="shared" si="1933"/>
        <v>4000</v>
      </c>
      <c r="BN511" s="766">
        <f>4000*$K$1</f>
        <v>4000</v>
      </c>
      <c r="BO511" s="766">
        <f t="shared" ref="BO511:BY511" si="1934">4000*$K$1</f>
        <v>4000</v>
      </c>
      <c r="BP511" s="766">
        <f t="shared" si="1934"/>
        <v>4000</v>
      </c>
      <c r="BQ511" s="766">
        <f t="shared" si="1934"/>
        <v>4000</v>
      </c>
      <c r="BR511" s="766">
        <f t="shared" si="1934"/>
        <v>4000</v>
      </c>
      <c r="BS511" s="766">
        <f t="shared" si="1934"/>
        <v>4000</v>
      </c>
      <c r="BT511" s="766">
        <f t="shared" si="1934"/>
        <v>4000</v>
      </c>
      <c r="BU511" s="760"/>
      <c r="BV511" s="766">
        <f t="shared" si="1934"/>
        <v>4000</v>
      </c>
      <c r="BW511" s="766">
        <f t="shared" si="1934"/>
        <v>4000</v>
      </c>
      <c r="BX511" s="766">
        <f t="shared" si="1934"/>
        <v>4000</v>
      </c>
      <c r="BY511" s="766">
        <f t="shared" si="1934"/>
        <v>4000</v>
      </c>
      <c r="BZ511" s="602">
        <f t="shared" si="1631"/>
        <v>4000</v>
      </c>
      <c r="CA511" s="602">
        <f t="shared" si="1632"/>
        <v>4000</v>
      </c>
      <c r="CB511" s="602">
        <f t="shared" si="1633"/>
        <v>4000</v>
      </c>
      <c r="CC511" s="692">
        <f t="shared" si="1634"/>
        <v>4000</v>
      </c>
      <c r="CD511" s="1348">
        <f t="shared" si="1893"/>
        <v>4000</v>
      </c>
      <c r="CE511" s="1349">
        <f t="shared" si="1922"/>
        <v>4000</v>
      </c>
      <c r="CF511" s="1350">
        <f t="shared" si="1922"/>
        <v>4000</v>
      </c>
      <c r="CG511" s="1350">
        <f t="shared" si="1922"/>
        <v>4000</v>
      </c>
      <c r="CH511" s="1350">
        <f t="shared" si="1922"/>
        <v>4000</v>
      </c>
      <c r="CI511" s="1350">
        <f t="shared" si="1922"/>
        <v>4000</v>
      </c>
      <c r="CJ511" s="1350">
        <f t="shared" si="1922"/>
        <v>4000</v>
      </c>
      <c r="CK511" s="1351">
        <f t="shared" si="1922"/>
        <v>4000</v>
      </c>
      <c r="CL511" s="1351">
        <f t="shared" si="1922"/>
        <v>4000</v>
      </c>
      <c r="CM511" s="1351">
        <f t="shared" si="1922"/>
        <v>4000</v>
      </c>
      <c r="CN511" s="1350">
        <f t="shared" si="1922"/>
        <v>4000</v>
      </c>
      <c r="CO511" s="1350">
        <f t="shared" si="1922"/>
        <v>4000</v>
      </c>
      <c r="CP511" s="1350">
        <f t="shared" si="1922"/>
        <v>4000</v>
      </c>
      <c r="CQ511" s="1350">
        <f t="shared" si="1922"/>
        <v>4000</v>
      </c>
      <c r="CR511" s="1350">
        <f t="shared" si="1922"/>
        <v>4000</v>
      </c>
      <c r="CS511" s="1349">
        <f t="shared" si="1922"/>
        <v>4000</v>
      </c>
      <c r="CT511" s="1352">
        <f t="shared" si="1922"/>
        <v>4000</v>
      </c>
      <c r="CU511" s="553">
        <f t="shared" si="1872"/>
        <v>4000</v>
      </c>
      <c r="CV511" s="554">
        <f t="shared" si="1873"/>
        <v>4000</v>
      </c>
      <c r="CW511" s="555">
        <f t="shared" si="1874"/>
        <v>4000</v>
      </c>
      <c r="CX511" s="555">
        <f t="shared" si="1875"/>
        <v>4000</v>
      </c>
      <c r="CY511" s="555">
        <f t="shared" si="1876"/>
        <v>4000</v>
      </c>
      <c r="CZ511" s="555">
        <f t="shared" si="1877"/>
        <v>4000</v>
      </c>
      <c r="DA511" s="555">
        <f t="shared" si="1878"/>
        <v>4000</v>
      </c>
      <c r="DB511" s="556">
        <f t="shared" si="1879"/>
        <v>4000</v>
      </c>
      <c r="DC511" s="556">
        <f t="shared" si="1880"/>
        <v>4000</v>
      </c>
      <c r="DD511" s="556">
        <f t="shared" si="1881"/>
        <v>4000</v>
      </c>
      <c r="DE511" s="555">
        <f t="shared" si="1882"/>
        <v>4000</v>
      </c>
      <c r="DF511" s="555">
        <f t="shared" si="1883"/>
        <v>4000</v>
      </c>
      <c r="DG511" s="555">
        <f t="shared" si="1884"/>
        <v>4000</v>
      </c>
      <c r="DH511" s="555">
        <f t="shared" si="1885"/>
        <v>4000</v>
      </c>
      <c r="DI511" s="555">
        <f t="shared" si="1886"/>
        <v>4000</v>
      </c>
      <c r="DJ511" s="554">
        <f t="shared" si="1887"/>
        <v>4000</v>
      </c>
      <c r="DK511" s="553">
        <f t="shared" si="1888"/>
        <v>4000</v>
      </c>
      <c r="DL511" s="658">
        <f t="shared" si="1889"/>
        <v>17</v>
      </c>
      <c r="DM511" s="106">
        <f t="shared" si="1890"/>
        <v>17</v>
      </c>
      <c r="DN511" s="106">
        <f t="shared" si="1891"/>
        <v>17</v>
      </c>
      <c r="DO511" s="106">
        <f t="shared" si="1892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35">IF(B509="","",B509*B510*B511/B$46/365/$G$1)</f>
        <v>2.6092628832354858E-3</v>
      </c>
      <c r="C512" s="637">
        <f t="shared" si="1935"/>
        <v>3.1311154598825837E-2</v>
      </c>
      <c r="D512" s="770">
        <f t="shared" si="1935"/>
        <v>1.2524461839530331E-2</v>
      </c>
      <c r="E512" s="637">
        <f t="shared" si="1935"/>
        <v>2.0874103065883887E-2</v>
      </c>
      <c r="F512" s="770">
        <f t="shared" si="1935"/>
        <v>1.2524461839530331E-2</v>
      </c>
      <c r="G512" s="637">
        <f t="shared" si="1935"/>
        <v>1.5655577299412918E-2</v>
      </c>
      <c r="H512" s="637">
        <f t="shared" si="1935"/>
        <v>3.1311154598825837E-2</v>
      </c>
      <c r="I512" s="770">
        <f t="shared" si="1935"/>
        <v>1.2524461839530331E-2</v>
      </c>
      <c r="J512" s="770">
        <f t="shared" si="1935"/>
        <v>2.0874103065883887E-2</v>
      </c>
      <c r="K512" s="637" t="str">
        <f t="shared" si="1935"/>
        <v/>
      </c>
      <c r="L512" s="770" t="str">
        <f t="shared" si="1935"/>
        <v/>
      </c>
      <c r="M512" s="637" t="str">
        <f t="shared" si="1935"/>
        <v/>
      </c>
      <c r="N512" s="770" t="str">
        <f t="shared" si="1935"/>
        <v/>
      </c>
      <c r="O512" s="637" t="str">
        <f t="shared" si="1935"/>
        <v/>
      </c>
      <c r="P512" s="770" t="str">
        <f t="shared" si="1935"/>
        <v/>
      </c>
      <c r="Q512" s="637" t="str">
        <f t="shared" si="1935"/>
        <v/>
      </c>
      <c r="R512" s="770" t="str">
        <f t="shared" si="1935"/>
        <v/>
      </c>
      <c r="S512" s="593"/>
      <c r="T512" s="637">
        <f t="shared" ref="T512:AJ512" si="1936">IF(T509="","",T509*T510*T511/T$46/365/$G$1)</f>
        <v>1.2524461839530331E-2</v>
      </c>
      <c r="U512" s="637">
        <f t="shared" si="1936"/>
        <v>2.7136333985649054E-2</v>
      </c>
      <c r="V512" s="637">
        <f t="shared" si="1936"/>
        <v>4.5227223309415088E-2</v>
      </c>
      <c r="W512" s="637">
        <f t="shared" si="1936"/>
        <v>6.7840834964122632E-2</v>
      </c>
      <c r="X512" s="637">
        <f t="shared" si="1936"/>
        <v>3.3920417482061316E-2</v>
      </c>
      <c r="Y512" s="637">
        <f t="shared" si="1936"/>
        <v>3.3920417482061316E-2</v>
      </c>
      <c r="Z512" s="637">
        <f t="shared" si="1936"/>
        <v>1.789208834218619E-2</v>
      </c>
      <c r="AA512" s="637">
        <f t="shared" si="1936"/>
        <v>3.8766191408070076E-2</v>
      </c>
      <c r="AB512" s="637">
        <f t="shared" si="1936"/>
        <v>4.5227223309415088E-2</v>
      </c>
      <c r="AC512" s="637" t="str">
        <f t="shared" si="1936"/>
        <v/>
      </c>
      <c r="AD512" s="637" t="str">
        <f t="shared" si="1936"/>
        <v/>
      </c>
      <c r="AE512" s="637" t="str">
        <f t="shared" si="1936"/>
        <v/>
      </c>
      <c r="AF512" s="637" t="str">
        <f t="shared" si="1936"/>
        <v/>
      </c>
      <c r="AG512" s="637" t="str">
        <f t="shared" si="1936"/>
        <v/>
      </c>
      <c r="AH512" s="637" t="str">
        <f t="shared" si="1936"/>
        <v/>
      </c>
      <c r="AI512" s="637" t="str">
        <f t="shared" si="1936"/>
        <v/>
      </c>
      <c r="AJ512" s="637" t="str">
        <f t="shared" si="1936"/>
        <v/>
      </c>
      <c r="AK512" s="593"/>
      <c r="AL512" s="637">
        <f t="shared" ref="AL512:BB512" si="1937">IF(AL509="","",AL509*AL510*AL511/AL$46/365/$G$1)</f>
        <v>0.10854533594259622</v>
      </c>
      <c r="AM512" s="637">
        <f t="shared" si="1937"/>
        <v>1.5655577299412918E-2</v>
      </c>
      <c r="AN512" s="637">
        <f t="shared" si="1937"/>
        <v>2.0874103065883887E-2</v>
      </c>
      <c r="AO512" s="637">
        <f t="shared" si="1937"/>
        <v>4.5227223309415088E-2</v>
      </c>
      <c r="AP512" s="637">
        <f t="shared" si="1937"/>
        <v>9.0454446618830175E-2</v>
      </c>
      <c r="AQ512" s="637">
        <f t="shared" si="1937"/>
        <v>5.0097847358121325E-2</v>
      </c>
      <c r="AR512" s="637">
        <f t="shared" si="1937"/>
        <v>0.18786692759295498</v>
      </c>
      <c r="AS512" s="637">
        <f t="shared" si="1937"/>
        <v>5.4272667971298108E-2</v>
      </c>
      <c r="AT512" s="637">
        <f t="shared" si="1937"/>
        <v>5.4272667971298108E-2</v>
      </c>
      <c r="AU512" s="637" t="str">
        <f t="shared" si="1937"/>
        <v/>
      </c>
      <c r="AV512" s="637" t="str">
        <f t="shared" si="1937"/>
        <v/>
      </c>
      <c r="AW512" s="637" t="str">
        <f t="shared" si="1937"/>
        <v/>
      </c>
      <c r="AX512" s="637" t="str">
        <f t="shared" si="1937"/>
        <v/>
      </c>
      <c r="AY512" s="637" t="str">
        <f t="shared" si="1937"/>
        <v/>
      </c>
      <c r="AZ512" s="637" t="str">
        <f t="shared" si="1937"/>
        <v/>
      </c>
      <c r="BA512" s="637" t="str">
        <f t="shared" si="1937"/>
        <v/>
      </c>
      <c r="BB512" s="637" t="str">
        <f t="shared" si="1937"/>
        <v/>
      </c>
      <c r="BC512" s="657"/>
      <c r="BD512" s="637">
        <f>IF(BD509="","",BD509*BD510*BD511/BD$46/365/$G$1)</f>
        <v>1.5655577299412918E-2</v>
      </c>
      <c r="BE512" s="637">
        <f>IF(BE509="","",BE509*BE510*BE511/BE$46/365/$G$1)</f>
        <v>1.789208834218619E-2</v>
      </c>
      <c r="BF512" s="637">
        <f>IF(BF509="","",BF509*BF510*BF511/BF$46/365/$G$1)</f>
        <v>1.5655577299412918E-2</v>
      </c>
      <c r="BG512" s="637">
        <f>IF(BG509="","",BG509*BG510*BG511/BG$46/365/$G$1)</f>
        <v>9.7847358121330719E-3</v>
      </c>
      <c r="BH512" s="637">
        <f t="shared" ref="BH512:BT512" si="1938">IF(BH509="","",BH509*BH510*BH511/BH$46/365/$G$1)</f>
        <v>3.9138943248532287E-2</v>
      </c>
      <c r="BI512" s="637">
        <f t="shared" si="1938"/>
        <v>3.5784176684372379E-2</v>
      </c>
      <c r="BJ512" s="637">
        <f>IF(BJ509="","",BJ509*BJ510*BJ511/BJ$46/365/$G$1)</f>
        <v>1.5655577299412918E-2</v>
      </c>
      <c r="BK512" s="637">
        <f t="shared" si="1938"/>
        <v>1.5655577299412918E-2</v>
      </c>
      <c r="BL512" s="637">
        <f t="shared" si="1938"/>
        <v>1.5655577299412918E-2</v>
      </c>
      <c r="BM512" s="637" t="str">
        <f t="shared" si="1938"/>
        <v/>
      </c>
      <c r="BN512" s="637" t="str">
        <f t="shared" si="1938"/>
        <v/>
      </c>
      <c r="BO512" s="637" t="str">
        <f t="shared" si="1938"/>
        <v/>
      </c>
      <c r="BP512" s="637" t="str">
        <f t="shared" si="1938"/>
        <v/>
      </c>
      <c r="BQ512" s="637" t="str">
        <f t="shared" si="1938"/>
        <v/>
      </c>
      <c r="BR512" s="637" t="str">
        <f t="shared" si="1938"/>
        <v/>
      </c>
      <c r="BS512" s="637" t="str">
        <f t="shared" si="1938"/>
        <v/>
      </c>
      <c r="BT512" s="637" t="str">
        <f t="shared" si="1938"/>
        <v/>
      </c>
      <c r="BU512" s="657"/>
      <c r="BV512" s="637">
        <f>IF(BV509="","",BV509*BV510*BV511/BV$46/365/$G$1)</f>
        <v>1.5655577299412918E-2</v>
      </c>
      <c r="BW512" s="637">
        <f>IF(BW509="","",BW509*BW510*BW511/BW$46/365/$G$1)</f>
        <v>4.0008697542944123E-2</v>
      </c>
      <c r="BX512" s="637">
        <f>IF(BX509="","",BX509*BX510*BX511/BX$46/365/$G$1)</f>
        <v>5.3676265026558576E-2</v>
      </c>
      <c r="BY512" s="637">
        <f>IF(BY509="","",BY509*BY510*BY511/BY$46/365/$G$1)</f>
        <v>1.9569471624266144E-2</v>
      </c>
      <c r="BZ512" s="627">
        <f>IF(DL512&lt;3,"",(SUM(B512:R512)-MIN(B512:R512)-MAX(B512:R512))/(DL512-2))</f>
        <v>1.8041189078371073E-2</v>
      </c>
      <c r="CA512" s="627">
        <f t="shared" si="1632"/>
        <v>3.4584270759836881E-2</v>
      </c>
      <c r="CB512" s="627">
        <f t="shared" si="1633"/>
        <v>6.0534898891063289E-2</v>
      </c>
      <c r="CC512" s="627">
        <f t="shared" si="1634"/>
        <v>1.8850593074803308E-2</v>
      </c>
      <c r="CD512" s="1353" t="str">
        <f t="shared" si="1893"/>
        <v/>
      </c>
      <c r="CE512" s="1354" t="str">
        <f t="shared" ref="CE512:CT518" si="193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9"/>
        <v/>
      </c>
      <c r="CG512" s="1355" t="str">
        <f t="shared" si="1939"/>
        <v/>
      </c>
      <c r="CH512" s="1355">
        <f t="shared" si="1939"/>
        <v>2.6092628832354858E-3</v>
      </c>
      <c r="CI512" s="1355">
        <f t="shared" si="1939"/>
        <v>1.2524461839530331E-2</v>
      </c>
      <c r="CJ512" s="1355">
        <f t="shared" si="1939"/>
        <v>1.2524461839530331E-2</v>
      </c>
      <c r="CK512" s="1356">
        <f t="shared" si="1939"/>
        <v>1.2524461839530331E-2</v>
      </c>
      <c r="CL512" s="1356">
        <f t="shared" si="1939"/>
        <v>1.5655577299412918E-2</v>
      </c>
      <c r="CM512" s="1356">
        <f t="shared" si="1939"/>
        <v>2.0874103065883887E-2</v>
      </c>
      <c r="CN512" s="1355">
        <f t="shared" si="1939"/>
        <v>2.0874103065883887E-2</v>
      </c>
      <c r="CO512" s="1355">
        <f t="shared" si="1939"/>
        <v>3.1311154598825837E-2</v>
      </c>
      <c r="CP512" s="1355">
        <f t="shared" si="1939"/>
        <v>3.1311154598825837E-2</v>
      </c>
      <c r="CQ512" s="1355" t="str">
        <f t="shared" si="1939"/>
        <v/>
      </c>
      <c r="CR512" s="1355" t="str">
        <f t="shared" si="1939"/>
        <v/>
      </c>
      <c r="CS512" s="1354" t="str">
        <f t="shared" si="1939"/>
        <v/>
      </c>
      <c r="CT512" s="1357" t="str">
        <f t="shared" si="1939"/>
        <v/>
      </c>
      <c r="CU512" s="541" t="str">
        <f t="shared" si="1872"/>
        <v/>
      </c>
      <c r="CV512" s="542" t="str">
        <f t="shared" si="1873"/>
        <v/>
      </c>
      <c r="CW512" s="543" t="str">
        <f t="shared" si="1874"/>
        <v/>
      </c>
      <c r="CX512" s="543" t="str">
        <f t="shared" si="1875"/>
        <v/>
      </c>
      <c r="CY512" s="543">
        <f t="shared" si="1876"/>
        <v>1.2524461839530331E-2</v>
      </c>
      <c r="CZ512" s="543">
        <f t="shared" si="1877"/>
        <v>1.789208834218619E-2</v>
      </c>
      <c r="DA512" s="543">
        <f t="shared" si="1878"/>
        <v>2.7136333985649054E-2</v>
      </c>
      <c r="DB512" s="544">
        <f t="shared" si="1879"/>
        <v>3.3920417482061316E-2</v>
      </c>
      <c r="DC512" s="544">
        <f t="shared" si="1880"/>
        <v>3.3920417482061316E-2</v>
      </c>
      <c r="DD512" s="544">
        <f t="shared" si="1881"/>
        <v>3.8766191408070076E-2</v>
      </c>
      <c r="DE512" s="543">
        <f t="shared" si="1882"/>
        <v>4.5227223309415088E-2</v>
      </c>
      <c r="DF512" s="543">
        <f t="shared" si="1883"/>
        <v>4.5227223309415088E-2</v>
      </c>
      <c r="DG512" s="543">
        <f t="shared" si="1884"/>
        <v>6.7840834964122632E-2</v>
      </c>
      <c r="DH512" s="543" t="str">
        <f t="shared" si="1885"/>
        <v/>
      </c>
      <c r="DI512" s="543" t="str">
        <f t="shared" si="1886"/>
        <v/>
      </c>
      <c r="DJ512" s="542" t="str">
        <f t="shared" si="1887"/>
        <v/>
      </c>
      <c r="DK512" s="541" t="str">
        <f t="shared" si="1888"/>
        <v/>
      </c>
      <c r="DL512" s="658">
        <f t="shared" si="1889"/>
        <v>9</v>
      </c>
      <c r="DM512" s="106">
        <f t="shared" si="1890"/>
        <v>9</v>
      </c>
      <c r="DN512" s="106">
        <f t="shared" si="1891"/>
        <v>9</v>
      </c>
      <c r="DO512" s="106">
        <f t="shared" si="1892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20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>
        <v>10</v>
      </c>
      <c r="BX513" s="646">
        <v>10</v>
      </c>
      <c r="BY513" s="646">
        <v>10</v>
      </c>
      <c r="BZ513" s="602">
        <f t="shared" si="1631"/>
        <v>11</v>
      </c>
      <c r="CA513" s="602">
        <f t="shared" si="1632"/>
        <v>10</v>
      </c>
      <c r="CB513" s="602">
        <f t="shared" si="1633"/>
        <v>9.5714285714285712</v>
      </c>
      <c r="CC513" s="692">
        <f t="shared" si="1634"/>
        <v>10</v>
      </c>
      <c r="CD513" s="1348" t="str">
        <f t="shared" si="1893"/>
        <v/>
      </c>
      <c r="CE513" s="1349" t="str">
        <f t="shared" ref="CE513:CS513" si="194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40"/>
        <v/>
      </c>
      <c r="CG513" s="1350" t="str">
        <f t="shared" si="1940"/>
        <v/>
      </c>
      <c r="CH513" s="1350">
        <f t="shared" si="1940"/>
        <v>10</v>
      </c>
      <c r="CI513" s="1350">
        <f t="shared" si="1940"/>
        <v>10</v>
      </c>
      <c r="CJ513" s="1350">
        <f t="shared" si="1940"/>
        <v>10</v>
      </c>
      <c r="CK513" s="1351">
        <f t="shared" si="1940"/>
        <v>11</v>
      </c>
      <c r="CL513" s="1351">
        <f t="shared" si="1940"/>
        <v>11</v>
      </c>
      <c r="CM513" s="1351">
        <f t="shared" si="1940"/>
        <v>11</v>
      </c>
      <c r="CN513" s="1350">
        <f t="shared" si="1940"/>
        <v>12</v>
      </c>
      <c r="CO513" s="1350">
        <f t="shared" si="1940"/>
        <v>12</v>
      </c>
      <c r="CP513" s="1350">
        <f t="shared" si="1940"/>
        <v>20</v>
      </c>
      <c r="CQ513" s="1350" t="str">
        <f t="shared" si="1940"/>
        <v/>
      </c>
      <c r="CR513" s="1350" t="str">
        <f t="shared" si="1940"/>
        <v/>
      </c>
      <c r="CS513" s="1349" t="str">
        <f t="shared" si="1940"/>
        <v/>
      </c>
      <c r="CT513" s="1352" t="str">
        <f t="shared" si="1939"/>
        <v/>
      </c>
      <c r="CU513" s="553" t="str">
        <f t="shared" si="1872"/>
        <v/>
      </c>
      <c r="CV513" s="554" t="str">
        <f t="shared" si="1873"/>
        <v/>
      </c>
      <c r="CW513" s="555" t="str">
        <f t="shared" si="1874"/>
        <v/>
      </c>
      <c r="CX513" s="555" t="str">
        <f t="shared" si="1875"/>
        <v/>
      </c>
      <c r="CY513" s="555">
        <f t="shared" si="1876"/>
        <v>7.5</v>
      </c>
      <c r="CZ513" s="555">
        <f t="shared" si="1877"/>
        <v>10</v>
      </c>
      <c r="DA513" s="555">
        <f t="shared" si="1878"/>
        <v>10</v>
      </c>
      <c r="DB513" s="556">
        <f t="shared" si="1879"/>
        <v>10</v>
      </c>
      <c r="DC513" s="556">
        <f t="shared" si="1880"/>
        <v>10</v>
      </c>
      <c r="DD513" s="556">
        <f t="shared" si="1881"/>
        <v>10</v>
      </c>
      <c r="DE513" s="555">
        <f t="shared" si="1882"/>
        <v>10</v>
      </c>
      <c r="DF513" s="555">
        <f t="shared" si="1883"/>
        <v>10</v>
      </c>
      <c r="DG513" s="555">
        <f t="shared" si="1884"/>
        <v>10</v>
      </c>
      <c r="DH513" s="555" t="str">
        <f t="shared" si="1885"/>
        <v/>
      </c>
      <c r="DI513" s="555" t="str">
        <f t="shared" si="1886"/>
        <v/>
      </c>
      <c r="DJ513" s="554" t="str">
        <f t="shared" si="1887"/>
        <v/>
      </c>
      <c r="DK513" s="553" t="str">
        <f t="shared" si="1888"/>
        <v/>
      </c>
      <c r="DL513" s="658">
        <f t="shared" si="1889"/>
        <v>9</v>
      </c>
      <c r="DM513" s="106">
        <f t="shared" si="1890"/>
        <v>9</v>
      </c>
      <c r="DN513" s="106">
        <f t="shared" si="1891"/>
        <v>9</v>
      </c>
      <c r="DO513" s="106">
        <f t="shared" si="1892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41">IF(B513="","",B509*B510*B513)</f>
        <v>120</v>
      </c>
      <c r="C514" s="765">
        <f t="shared" si="1941"/>
        <v>240</v>
      </c>
      <c r="D514" s="765">
        <f t="shared" si="1941"/>
        <v>132</v>
      </c>
      <c r="E514" s="765">
        <f t="shared" si="1941"/>
        <v>132</v>
      </c>
      <c r="F514" s="765">
        <f t="shared" si="1941"/>
        <v>144</v>
      </c>
      <c r="G514" s="765">
        <f t="shared" si="1941"/>
        <v>132</v>
      </c>
      <c r="H514" s="765">
        <f t="shared" si="1941"/>
        <v>240</v>
      </c>
      <c r="I514" s="765">
        <f t="shared" si="1941"/>
        <v>144</v>
      </c>
      <c r="J514" s="765">
        <f t="shared" si="1941"/>
        <v>120</v>
      </c>
      <c r="K514" s="765" t="str">
        <f t="shared" si="1941"/>
        <v/>
      </c>
      <c r="L514" s="765" t="str">
        <f t="shared" si="1941"/>
        <v/>
      </c>
      <c r="M514" s="765" t="str">
        <f t="shared" si="1941"/>
        <v/>
      </c>
      <c r="N514" s="765" t="str">
        <f t="shared" si="1941"/>
        <v/>
      </c>
      <c r="O514" s="765" t="str">
        <f t="shared" si="1941"/>
        <v/>
      </c>
      <c r="P514" s="765" t="str">
        <f t="shared" si="1941"/>
        <v/>
      </c>
      <c r="Q514" s="765" t="str">
        <f t="shared" si="1941"/>
        <v/>
      </c>
      <c r="R514" s="765" t="str">
        <f t="shared" si="1941"/>
        <v/>
      </c>
      <c r="S514" s="771"/>
      <c r="T514" s="765">
        <f t="shared" ref="T514:AJ514" si="1942">IF(T513="","",T509*T510*T513)</f>
        <v>120</v>
      </c>
      <c r="U514" s="765">
        <f t="shared" si="1942"/>
        <v>520</v>
      </c>
      <c r="V514" s="765">
        <f t="shared" si="1942"/>
        <v>390</v>
      </c>
      <c r="W514" s="765">
        <f t="shared" si="1942"/>
        <v>520</v>
      </c>
      <c r="X514" s="765">
        <f t="shared" si="1942"/>
        <v>520</v>
      </c>
      <c r="Y514" s="765">
        <f t="shared" si="1942"/>
        <v>520</v>
      </c>
      <c r="Z514" s="765">
        <f t="shared" si="1942"/>
        <v>240</v>
      </c>
      <c r="AA514" s="765">
        <f t="shared" si="1942"/>
        <v>520</v>
      </c>
      <c r="AB514" s="765">
        <f t="shared" si="1942"/>
        <v>520</v>
      </c>
      <c r="AC514" s="765" t="str">
        <f t="shared" si="1942"/>
        <v/>
      </c>
      <c r="AD514" s="765" t="str">
        <f t="shared" si="1942"/>
        <v/>
      </c>
      <c r="AE514" s="765" t="str">
        <f t="shared" si="1942"/>
        <v/>
      </c>
      <c r="AF514" s="765" t="str">
        <f t="shared" si="1942"/>
        <v/>
      </c>
      <c r="AG514" s="765" t="str">
        <f t="shared" si="1942"/>
        <v/>
      </c>
      <c r="AH514" s="765" t="str">
        <f t="shared" si="1942"/>
        <v/>
      </c>
      <c r="AI514" s="765" t="str">
        <f t="shared" si="1942"/>
        <v/>
      </c>
      <c r="AJ514" s="765" t="str">
        <f t="shared" si="1942"/>
        <v/>
      </c>
      <c r="AK514" s="771"/>
      <c r="AL514" s="765">
        <f t="shared" ref="AL514:BB514" si="1943">IF(AL513="","",AL509*AL510*AL513)</f>
        <v>1248</v>
      </c>
      <c r="AM514" s="765">
        <f t="shared" si="1943"/>
        <v>108</v>
      </c>
      <c r="AN514" s="765">
        <f t="shared" si="1943"/>
        <v>240</v>
      </c>
      <c r="AO514" s="765">
        <f t="shared" si="1943"/>
        <v>520</v>
      </c>
      <c r="AP514" s="765">
        <f t="shared" si="1943"/>
        <v>1040</v>
      </c>
      <c r="AQ514" s="765">
        <f t="shared" si="1943"/>
        <v>0</v>
      </c>
      <c r="AR514" s="765">
        <f t="shared" si="1943"/>
        <v>1440</v>
      </c>
      <c r="AS514" s="765">
        <f t="shared" si="1943"/>
        <v>624</v>
      </c>
      <c r="AT514" s="765">
        <f t="shared" si="1943"/>
        <v>624</v>
      </c>
      <c r="AU514" s="765" t="str">
        <f t="shared" si="1943"/>
        <v/>
      </c>
      <c r="AV514" s="765" t="str">
        <f t="shared" si="1943"/>
        <v/>
      </c>
      <c r="AW514" s="765" t="str">
        <f t="shared" si="1943"/>
        <v/>
      </c>
      <c r="AX514" s="765" t="str">
        <f t="shared" si="1943"/>
        <v/>
      </c>
      <c r="AY514" s="765" t="str">
        <f t="shared" si="1943"/>
        <v/>
      </c>
      <c r="AZ514" s="765" t="str">
        <f t="shared" si="1943"/>
        <v/>
      </c>
      <c r="BA514" s="765" t="str">
        <f t="shared" si="1943"/>
        <v/>
      </c>
      <c r="BB514" s="765" t="str">
        <f t="shared" si="1943"/>
        <v/>
      </c>
      <c r="BC514" s="771"/>
      <c r="BD514" s="765">
        <f>IF(BD513="","",BD509*BD510*BD513)</f>
        <v>240</v>
      </c>
      <c r="BE514" s="765">
        <f>IF(BE513="","",BE509*BE510*BE513)</f>
        <v>240</v>
      </c>
      <c r="BF514" s="765">
        <f t="shared" ref="BF514:BT514" si="1944">IF(BF513="","",BF509*BF510*BF513)</f>
        <v>240</v>
      </c>
      <c r="BG514" s="765">
        <f t="shared" si="1944"/>
        <v>150</v>
      </c>
      <c r="BH514" s="765">
        <f t="shared" si="1944"/>
        <v>600</v>
      </c>
      <c r="BI514" s="765">
        <f t="shared" si="1944"/>
        <v>480</v>
      </c>
      <c r="BJ514" s="765">
        <f t="shared" si="1944"/>
        <v>120</v>
      </c>
      <c r="BK514" s="765">
        <f t="shared" si="1944"/>
        <v>120</v>
      </c>
      <c r="BL514" s="765">
        <f t="shared" si="1944"/>
        <v>240</v>
      </c>
      <c r="BM514" s="765" t="str">
        <f t="shared" si="1944"/>
        <v/>
      </c>
      <c r="BN514" s="765" t="str">
        <f t="shared" si="1944"/>
        <v/>
      </c>
      <c r="BO514" s="765" t="str">
        <f t="shared" si="1944"/>
        <v/>
      </c>
      <c r="BP514" s="765" t="str">
        <f t="shared" si="1944"/>
        <v/>
      </c>
      <c r="BQ514" s="765" t="str">
        <f t="shared" si="1944"/>
        <v/>
      </c>
      <c r="BR514" s="765" t="str">
        <f t="shared" si="1944"/>
        <v/>
      </c>
      <c r="BS514" s="765" t="str">
        <f t="shared" si="1944"/>
        <v/>
      </c>
      <c r="BT514" s="765" t="str">
        <f t="shared" si="1944"/>
        <v/>
      </c>
      <c r="BU514" s="771"/>
      <c r="BV514" s="765">
        <f>IF(BV513="","",BV509*BV510*BV513)</f>
        <v>132</v>
      </c>
      <c r="BW514" s="765">
        <f>IF(BW513="","",BW509*BW510*BW513)</f>
        <v>460</v>
      </c>
      <c r="BX514" s="765">
        <f>IF(BX513="","",BX509*BX510*BX513)</f>
        <v>720</v>
      </c>
      <c r="BY514" s="765">
        <f>IF(BY513="","",BY509*BY510*BY513)</f>
        <v>300</v>
      </c>
      <c r="BZ514" s="602">
        <f t="shared" si="1631"/>
        <v>149.14285714285714</v>
      </c>
      <c r="CA514" s="602">
        <f t="shared" si="1632"/>
        <v>461.42857142857144</v>
      </c>
      <c r="CB514" s="602">
        <f t="shared" si="1633"/>
        <v>629.14285714285711</v>
      </c>
      <c r="CC514" s="692">
        <f t="shared" si="1634"/>
        <v>244.28571428571428</v>
      </c>
      <c r="CD514" s="1348" t="str">
        <f t="shared" si="1893"/>
        <v/>
      </c>
      <c r="CE514" s="1349" t="str">
        <f t="shared" si="1939"/>
        <v/>
      </c>
      <c r="CF514" s="1350" t="str">
        <f t="shared" si="1939"/>
        <v/>
      </c>
      <c r="CG514" s="1350" t="str">
        <f t="shared" si="1939"/>
        <v/>
      </c>
      <c r="CH514" s="1350">
        <f t="shared" si="1939"/>
        <v>120</v>
      </c>
      <c r="CI514" s="1350">
        <f t="shared" si="1939"/>
        <v>120</v>
      </c>
      <c r="CJ514" s="1350">
        <f t="shared" si="1939"/>
        <v>132</v>
      </c>
      <c r="CK514" s="1351">
        <f t="shared" si="1939"/>
        <v>132</v>
      </c>
      <c r="CL514" s="1351">
        <f t="shared" si="1939"/>
        <v>132</v>
      </c>
      <c r="CM514" s="1351">
        <f t="shared" si="1939"/>
        <v>144</v>
      </c>
      <c r="CN514" s="1350">
        <f t="shared" si="1939"/>
        <v>144</v>
      </c>
      <c r="CO514" s="1350">
        <f t="shared" si="1939"/>
        <v>240</v>
      </c>
      <c r="CP514" s="1350">
        <f t="shared" si="1939"/>
        <v>240</v>
      </c>
      <c r="CQ514" s="1350" t="str">
        <f t="shared" si="1939"/>
        <v/>
      </c>
      <c r="CR514" s="1350" t="str">
        <f t="shared" si="1939"/>
        <v/>
      </c>
      <c r="CS514" s="1349" t="str">
        <f t="shared" si="1939"/>
        <v/>
      </c>
      <c r="CT514" s="1352" t="str">
        <f t="shared" si="1939"/>
        <v/>
      </c>
      <c r="CU514" s="553" t="str">
        <f t="shared" si="1872"/>
        <v/>
      </c>
      <c r="CV514" s="554" t="str">
        <f t="shared" si="1873"/>
        <v/>
      </c>
      <c r="CW514" s="555" t="str">
        <f t="shared" si="1874"/>
        <v/>
      </c>
      <c r="CX514" s="555" t="str">
        <f t="shared" si="1875"/>
        <v/>
      </c>
      <c r="CY514" s="555">
        <f t="shared" si="1876"/>
        <v>120</v>
      </c>
      <c r="CZ514" s="555">
        <f t="shared" si="1877"/>
        <v>240</v>
      </c>
      <c r="DA514" s="555">
        <f t="shared" si="1878"/>
        <v>390</v>
      </c>
      <c r="DB514" s="556">
        <f t="shared" si="1879"/>
        <v>520</v>
      </c>
      <c r="DC514" s="556">
        <f t="shared" si="1880"/>
        <v>520</v>
      </c>
      <c r="DD514" s="556">
        <f t="shared" si="1881"/>
        <v>520</v>
      </c>
      <c r="DE514" s="555">
        <f t="shared" si="1882"/>
        <v>520</v>
      </c>
      <c r="DF514" s="555">
        <f t="shared" si="1883"/>
        <v>520</v>
      </c>
      <c r="DG514" s="555">
        <f t="shared" si="1884"/>
        <v>520</v>
      </c>
      <c r="DH514" s="555" t="str">
        <f t="shared" si="1885"/>
        <v/>
      </c>
      <c r="DI514" s="555" t="str">
        <f t="shared" si="1886"/>
        <v/>
      </c>
      <c r="DJ514" s="554" t="str">
        <f t="shared" si="1887"/>
        <v/>
      </c>
      <c r="DK514" s="553" t="str">
        <f t="shared" si="1888"/>
        <v/>
      </c>
      <c r="DL514" s="658">
        <f t="shared" si="1889"/>
        <v>9</v>
      </c>
      <c r="DM514" s="106">
        <f t="shared" si="1890"/>
        <v>9</v>
      </c>
      <c r="DN514" s="106">
        <f t="shared" si="1891"/>
        <v>9</v>
      </c>
      <c r="DO514" s="106">
        <f t="shared" si="1892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2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5</v>
      </c>
      <c r="BE515" s="323">
        <v>4</v>
      </c>
      <c r="BF515" s="323">
        <v>4</v>
      </c>
      <c r="BG515" s="323">
        <v>4</v>
      </c>
      <c r="BH515" s="323">
        <v>4</v>
      </c>
      <c r="BI515" s="323">
        <v>4</v>
      </c>
      <c r="BJ515" s="323">
        <v>4</v>
      </c>
      <c r="BK515" s="323">
        <v>4</v>
      </c>
      <c r="BL515" s="323">
        <v>4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>
        <v>2</v>
      </c>
      <c r="BX515" s="323">
        <v>3</v>
      </c>
      <c r="BY515" s="323">
        <v>4</v>
      </c>
      <c r="BZ515" s="602">
        <f t="shared" si="1631"/>
        <v>0.9285714285714286</v>
      </c>
      <c r="CA515" s="602">
        <f t="shared" si="1632"/>
        <v>1.5</v>
      </c>
      <c r="CB515" s="602">
        <f t="shared" si="1633"/>
        <v>17.428571428571427</v>
      </c>
      <c r="CC515" s="692">
        <f t="shared" si="1634"/>
        <v>4</v>
      </c>
      <c r="CD515" s="1348" t="str">
        <f t="shared" si="1893"/>
        <v/>
      </c>
      <c r="CE515" s="1349" t="str">
        <f t="shared" si="1939"/>
        <v/>
      </c>
      <c r="CF515" s="1350" t="str">
        <f t="shared" si="1939"/>
        <v/>
      </c>
      <c r="CG515" s="1350" t="str">
        <f t="shared" si="1939"/>
        <v/>
      </c>
      <c r="CH515" s="1350">
        <f t="shared" si="1939"/>
        <v>0.75</v>
      </c>
      <c r="CI515" s="1350">
        <f t="shared" si="1939"/>
        <v>0.75</v>
      </c>
      <c r="CJ515" s="1350">
        <f t="shared" si="1939"/>
        <v>0.75</v>
      </c>
      <c r="CK515" s="1351">
        <f t="shared" si="1939"/>
        <v>0.75</v>
      </c>
      <c r="CL515" s="1351">
        <f t="shared" si="1939"/>
        <v>0.75</v>
      </c>
      <c r="CM515" s="1351">
        <f t="shared" si="1939"/>
        <v>1</v>
      </c>
      <c r="CN515" s="1350">
        <f t="shared" si="1939"/>
        <v>1</v>
      </c>
      <c r="CO515" s="1350">
        <f t="shared" si="1939"/>
        <v>1.5</v>
      </c>
      <c r="CP515" s="1350">
        <f t="shared" si="1939"/>
        <v>2</v>
      </c>
      <c r="CQ515" s="1350" t="str">
        <f t="shared" si="1939"/>
        <v/>
      </c>
      <c r="CR515" s="1350" t="str">
        <f t="shared" si="1939"/>
        <v/>
      </c>
      <c r="CS515" s="1349" t="str">
        <f t="shared" si="1939"/>
        <v/>
      </c>
      <c r="CT515" s="1352" t="str">
        <f t="shared" si="1939"/>
        <v/>
      </c>
      <c r="CU515" s="553" t="str">
        <f t="shared" si="1872"/>
        <v/>
      </c>
      <c r="CV515" s="554" t="str">
        <f t="shared" si="1873"/>
        <v/>
      </c>
      <c r="CW515" s="555" t="str">
        <f t="shared" si="1874"/>
        <v/>
      </c>
      <c r="CX515" s="555" t="str">
        <f t="shared" si="1875"/>
        <v/>
      </c>
      <c r="CY515" s="555">
        <f t="shared" si="1876"/>
        <v>0.75</v>
      </c>
      <c r="CZ515" s="555">
        <f t="shared" si="1877"/>
        <v>1.5</v>
      </c>
      <c r="DA515" s="555">
        <f t="shared" si="1878"/>
        <v>1.5</v>
      </c>
      <c r="DB515" s="556">
        <f t="shared" si="1879"/>
        <v>1.5</v>
      </c>
      <c r="DC515" s="556">
        <f t="shared" si="1880"/>
        <v>1.5</v>
      </c>
      <c r="DD515" s="556">
        <f t="shared" si="1881"/>
        <v>1.5</v>
      </c>
      <c r="DE515" s="555">
        <f t="shared" si="1882"/>
        <v>1.5</v>
      </c>
      <c r="DF515" s="555">
        <f t="shared" si="1883"/>
        <v>1.5</v>
      </c>
      <c r="DG515" s="555">
        <f t="shared" si="1884"/>
        <v>1.5</v>
      </c>
      <c r="DH515" s="555" t="str">
        <f t="shared" si="1885"/>
        <v/>
      </c>
      <c r="DI515" s="555" t="str">
        <f t="shared" si="1886"/>
        <v/>
      </c>
      <c r="DJ515" s="554" t="str">
        <f t="shared" si="1887"/>
        <v/>
      </c>
      <c r="DK515" s="553" t="str">
        <f t="shared" si="1888"/>
        <v/>
      </c>
      <c r="DL515" s="658">
        <f t="shared" si="1889"/>
        <v>9</v>
      </c>
      <c r="DM515" s="106">
        <f t="shared" si="1890"/>
        <v>9</v>
      </c>
      <c r="DN515" s="106">
        <f t="shared" si="1891"/>
        <v>9</v>
      </c>
      <c r="DO515" s="106">
        <f t="shared" si="1892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12</v>
      </c>
      <c r="BE516" s="323">
        <v>12</v>
      </c>
      <c r="BF516" s="323">
        <v>12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12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31"/>
        <v>11.714285714285714</v>
      </c>
      <c r="CA516" s="602">
        <f t="shared" si="1632"/>
        <v>36.571428571428569</v>
      </c>
      <c r="CB516" s="602">
        <f t="shared" si="1633"/>
        <v>22.571428571428573</v>
      </c>
      <c r="CC516" s="692">
        <f t="shared" si="1634"/>
        <v>12</v>
      </c>
      <c r="CD516" s="1348" t="str">
        <f t="shared" si="1893"/>
        <v/>
      </c>
      <c r="CE516" s="1349" t="str">
        <f t="shared" si="1939"/>
        <v/>
      </c>
      <c r="CF516" s="1350" t="str">
        <f t="shared" si="1939"/>
        <v/>
      </c>
      <c r="CG516" s="1350" t="str">
        <f t="shared" si="1939"/>
        <v/>
      </c>
      <c r="CH516" s="1350">
        <f t="shared" si="1939"/>
        <v>9</v>
      </c>
      <c r="CI516" s="1350">
        <f t="shared" si="1939"/>
        <v>10</v>
      </c>
      <c r="CJ516" s="1350">
        <f t="shared" si="1939"/>
        <v>12</v>
      </c>
      <c r="CK516" s="1351">
        <f t="shared" si="1939"/>
        <v>12</v>
      </c>
      <c r="CL516" s="1351">
        <f t="shared" si="1939"/>
        <v>12</v>
      </c>
      <c r="CM516" s="1351">
        <f t="shared" si="1939"/>
        <v>12</v>
      </c>
      <c r="CN516" s="1350">
        <f t="shared" si="1939"/>
        <v>12</v>
      </c>
      <c r="CO516" s="1350">
        <f t="shared" si="1939"/>
        <v>12</v>
      </c>
      <c r="CP516" s="1350">
        <f t="shared" si="1939"/>
        <v>24</v>
      </c>
      <c r="CQ516" s="1350" t="str">
        <f t="shared" si="1939"/>
        <v/>
      </c>
      <c r="CR516" s="1350" t="str">
        <f t="shared" si="1939"/>
        <v/>
      </c>
      <c r="CS516" s="1349" t="str">
        <f t="shared" si="1939"/>
        <v/>
      </c>
      <c r="CT516" s="1352" t="str">
        <f t="shared" si="1939"/>
        <v/>
      </c>
      <c r="CU516" s="553" t="str">
        <f t="shared" si="1872"/>
        <v/>
      </c>
      <c r="CV516" s="554" t="str">
        <f t="shared" si="1873"/>
        <v/>
      </c>
      <c r="CW516" s="555" t="str">
        <f t="shared" si="1874"/>
        <v/>
      </c>
      <c r="CX516" s="555" t="str">
        <f t="shared" si="1875"/>
        <v/>
      </c>
      <c r="CY516" s="555">
        <f t="shared" si="1876"/>
        <v>12</v>
      </c>
      <c r="CZ516" s="555">
        <f t="shared" si="1877"/>
        <v>12</v>
      </c>
      <c r="DA516" s="555">
        <f t="shared" si="1878"/>
        <v>12</v>
      </c>
      <c r="DB516" s="556">
        <f t="shared" si="1879"/>
        <v>24</v>
      </c>
      <c r="DC516" s="556">
        <f t="shared" si="1880"/>
        <v>52</v>
      </c>
      <c r="DD516" s="556">
        <f t="shared" si="1881"/>
        <v>52</v>
      </c>
      <c r="DE516" s="555">
        <f t="shared" si="1882"/>
        <v>52</v>
      </c>
      <c r="DF516" s="555">
        <f t="shared" si="1883"/>
        <v>52</v>
      </c>
      <c r="DG516" s="555">
        <f t="shared" si="1884"/>
        <v>52</v>
      </c>
      <c r="DH516" s="555" t="str">
        <f t="shared" si="1885"/>
        <v/>
      </c>
      <c r="DI516" s="555" t="str">
        <f t="shared" si="1886"/>
        <v/>
      </c>
      <c r="DJ516" s="554" t="str">
        <f t="shared" si="1887"/>
        <v/>
      </c>
      <c r="DK516" s="553" t="str">
        <f t="shared" si="1888"/>
        <v/>
      </c>
      <c r="DL516" s="658">
        <f t="shared" si="1889"/>
        <v>9</v>
      </c>
      <c r="DM516" s="106">
        <f t="shared" si="1890"/>
        <v>9</v>
      </c>
      <c r="DN516" s="106">
        <f t="shared" si="1891"/>
        <v>9</v>
      </c>
      <c r="DO516" s="106">
        <f t="shared" si="1892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45">9000*$K$1</f>
        <v>9000</v>
      </c>
      <c r="C517" s="766">
        <f t="shared" si="1945"/>
        <v>9000</v>
      </c>
      <c r="D517" s="766">
        <f t="shared" si="1945"/>
        <v>9000</v>
      </c>
      <c r="E517" s="766">
        <f t="shared" si="1945"/>
        <v>9000</v>
      </c>
      <c r="F517" s="766">
        <f t="shared" si="1945"/>
        <v>9000</v>
      </c>
      <c r="G517" s="766">
        <f t="shared" si="1945"/>
        <v>9000</v>
      </c>
      <c r="H517" s="766">
        <f t="shared" si="1945"/>
        <v>9000</v>
      </c>
      <c r="I517" s="766">
        <f t="shared" si="1945"/>
        <v>9000</v>
      </c>
      <c r="J517" s="766">
        <f t="shared" si="1945"/>
        <v>9000</v>
      </c>
      <c r="K517" s="766">
        <f t="shared" si="1945"/>
        <v>9000</v>
      </c>
      <c r="L517" s="766">
        <f t="shared" si="1945"/>
        <v>9000</v>
      </c>
      <c r="M517" s="766">
        <f t="shared" si="1945"/>
        <v>9000</v>
      </c>
      <c r="N517" s="766">
        <f t="shared" si="1945"/>
        <v>9000</v>
      </c>
      <c r="O517" s="766">
        <f t="shared" si="1945"/>
        <v>9000</v>
      </c>
      <c r="P517" s="766">
        <f t="shared" si="1945"/>
        <v>9000</v>
      </c>
      <c r="Q517" s="766">
        <f t="shared" si="1945"/>
        <v>9000</v>
      </c>
      <c r="R517" s="766">
        <f t="shared" si="1945"/>
        <v>9000</v>
      </c>
      <c r="S517" s="760"/>
      <c r="T517" s="766">
        <f t="shared" ref="T517:AJ517" si="1946">9000*$K$1</f>
        <v>9000</v>
      </c>
      <c r="U517" s="766">
        <f t="shared" si="1946"/>
        <v>9000</v>
      </c>
      <c r="V517" s="766">
        <f t="shared" si="1946"/>
        <v>9000</v>
      </c>
      <c r="W517" s="766">
        <f t="shared" si="1946"/>
        <v>9000</v>
      </c>
      <c r="X517" s="766">
        <f t="shared" si="1946"/>
        <v>9000</v>
      </c>
      <c r="Y517" s="766">
        <f t="shared" si="1946"/>
        <v>9000</v>
      </c>
      <c r="Z517" s="766">
        <f t="shared" si="1946"/>
        <v>9000</v>
      </c>
      <c r="AA517" s="766">
        <f t="shared" si="1946"/>
        <v>9000</v>
      </c>
      <c r="AB517" s="766">
        <f t="shared" si="1946"/>
        <v>9000</v>
      </c>
      <c r="AC517" s="766">
        <f t="shared" si="1946"/>
        <v>9000</v>
      </c>
      <c r="AD517" s="766">
        <f t="shared" si="1946"/>
        <v>9000</v>
      </c>
      <c r="AE517" s="766">
        <f t="shared" si="1946"/>
        <v>9000</v>
      </c>
      <c r="AF517" s="766">
        <f t="shared" si="1946"/>
        <v>9000</v>
      </c>
      <c r="AG517" s="766">
        <f t="shared" si="1946"/>
        <v>9000</v>
      </c>
      <c r="AH517" s="766">
        <f t="shared" si="1946"/>
        <v>9000</v>
      </c>
      <c r="AI517" s="766">
        <f t="shared" si="1946"/>
        <v>9000</v>
      </c>
      <c r="AJ517" s="766">
        <f t="shared" si="1946"/>
        <v>9000</v>
      </c>
      <c r="AK517" s="760"/>
      <c r="AL517" s="766">
        <f t="shared" ref="AL517:BB517" si="1947">9000*$K$1</f>
        <v>9000</v>
      </c>
      <c r="AM517" s="766">
        <f t="shared" si="1947"/>
        <v>9000</v>
      </c>
      <c r="AN517" s="766">
        <f t="shared" si="1947"/>
        <v>9000</v>
      </c>
      <c r="AO517" s="766">
        <f t="shared" si="1947"/>
        <v>9000</v>
      </c>
      <c r="AP517" s="766">
        <f t="shared" si="1947"/>
        <v>9000</v>
      </c>
      <c r="AQ517" s="766">
        <f t="shared" si="1947"/>
        <v>9000</v>
      </c>
      <c r="AR517" s="766">
        <f t="shared" si="1947"/>
        <v>9000</v>
      </c>
      <c r="AS517" s="766">
        <f t="shared" si="1947"/>
        <v>9000</v>
      </c>
      <c r="AT517" s="766">
        <f t="shared" si="1947"/>
        <v>9000</v>
      </c>
      <c r="AU517" s="766">
        <f t="shared" si="1947"/>
        <v>9000</v>
      </c>
      <c r="AV517" s="766">
        <f t="shared" si="1947"/>
        <v>9000</v>
      </c>
      <c r="AW517" s="766">
        <f t="shared" si="1947"/>
        <v>9000</v>
      </c>
      <c r="AX517" s="766">
        <f t="shared" si="1947"/>
        <v>9000</v>
      </c>
      <c r="AY517" s="766">
        <f t="shared" si="1947"/>
        <v>9000</v>
      </c>
      <c r="AZ517" s="766">
        <f t="shared" si="1947"/>
        <v>9000</v>
      </c>
      <c r="BA517" s="766">
        <f t="shared" si="1947"/>
        <v>9000</v>
      </c>
      <c r="BB517" s="766">
        <f t="shared" si="1947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8">9000*$K$1</f>
        <v>9000</v>
      </c>
      <c r="BG517" s="766">
        <f t="shared" si="1948"/>
        <v>9000</v>
      </c>
      <c r="BH517" s="766">
        <f t="shared" si="1948"/>
        <v>9000</v>
      </c>
      <c r="BI517" s="766">
        <f t="shared" si="1948"/>
        <v>9000</v>
      </c>
      <c r="BJ517" s="766">
        <f t="shared" si="1948"/>
        <v>9000</v>
      </c>
      <c r="BK517" s="766">
        <f t="shared" si="1948"/>
        <v>9000</v>
      </c>
      <c r="BL517" s="766">
        <f t="shared" si="1948"/>
        <v>9000</v>
      </c>
      <c r="BM517" s="766">
        <f t="shared" si="1948"/>
        <v>9000</v>
      </c>
      <c r="BN517" s="766">
        <f t="shared" si="1948"/>
        <v>9000</v>
      </c>
      <c r="BO517" s="766">
        <f t="shared" si="1948"/>
        <v>9000</v>
      </c>
      <c r="BP517" s="766">
        <f t="shared" si="1948"/>
        <v>9000</v>
      </c>
      <c r="BQ517" s="766">
        <f t="shared" si="1948"/>
        <v>9000</v>
      </c>
      <c r="BR517" s="766">
        <f t="shared" si="1948"/>
        <v>9000</v>
      </c>
      <c r="BS517" s="766">
        <f t="shared" si="1948"/>
        <v>9000</v>
      </c>
      <c r="BT517" s="766">
        <f t="shared" si="1948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31"/>
        <v>9000</v>
      </c>
      <c r="CA517" s="602">
        <f t="shared" si="1632"/>
        <v>9000</v>
      </c>
      <c r="CB517" s="602">
        <f t="shared" si="1633"/>
        <v>9000</v>
      </c>
      <c r="CC517" s="692">
        <f t="shared" si="1634"/>
        <v>9000</v>
      </c>
      <c r="CD517" s="1348">
        <f t="shared" si="1893"/>
        <v>9000</v>
      </c>
      <c r="CE517" s="1349">
        <f t="shared" si="1939"/>
        <v>9000</v>
      </c>
      <c r="CF517" s="1350">
        <f t="shared" si="1939"/>
        <v>9000</v>
      </c>
      <c r="CG517" s="1350">
        <f t="shared" si="1939"/>
        <v>9000</v>
      </c>
      <c r="CH517" s="1350">
        <f t="shared" si="1939"/>
        <v>9000</v>
      </c>
      <c r="CI517" s="1350">
        <f t="shared" si="1939"/>
        <v>9000</v>
      </c>
      <c r="CJ517" s="1350">
        <f t="shared" si="1939"/>
        <v>9000</v>
      </c>
      <c r="CK517" s="1351">
        <f t="shared" si="1939"/>
        <v>9000</v>
      </c>
      <c r="CL517" s="1351">
        <f t="shared" si="1939"/>
        <v>9000</v>
      </c>
      <c r="CM517" s="1351">
        <f t="shared" si="1939"/>
        <v>9000</v>
      </c>
      <c r="CN517" s="1350">
        <f t="shared" si="1939"/>
        <v>9000</v>
      </c>
      <c r="CO517" s="1350">
        <f t="shared" si="1939"/>
        <v>9000</v>
      </c>
      <c r="CP517" s="1350">
        <f t="shared" si="1939"/>
        <v>9000</v>
      </c>
      <c r="CQ517" s="1350">
        <f t="shared" si="1939"/>
        <v>9000</v>
      </c>
      <c r="CR517" s="1350">
        <f t="shared" si="1939"/>
        <v>9000</v>
      </c>
      <c r="CS517" s="1349">
        <f t="shared" si="1939"/>
        <v>9000</v>
      </c>
      <c r="CT517" s="1352">
        <f t="shared" si="1939"/>
        <v>9000</v>
      </c>
      <c r="CU517" s="553">
        <f t="shared" si="1872"/>
        <v>9000</v>
      </c>
      <c r="CV517" s="554">
        <f t="shared" si="1873"/>
        <v>9000</v>
      </c>
      <c r="CW517" s="555">
        <f t="shared" si="1874"/>
        <v>9000</v>
      </c>
      <c r="CX517" s="555">
        <f t="shared" si="1875"/>
        <v>9000</v>
      </c>
      <c r="CY517" s="555">
        <f t="shared" si="1876"/>
        <v>9000</v>
      </c>
      <c r="CZ517" s="555">
        <f t="shared" si="1877"/>
        <v>9000</v>
      </c>
      <c r="DA517" s="555">
        <f t="shared" si="1878"/>
        <v>9000</v>
      </c>
      <c r="DB517" s="556">
        <f t="shared" si="1879"/>
        <v>9000</v>
      </c>
      <c r="DC517" s="556">
        <f t="shared" si="1880"/>
        <v>9000</v>
      </c>
      <c r="DD517" s="556">
        <f t="shared" si="1881"/>
        <v>9000</v>
      </c>
      <c r="DE517" s="555">
        <f t="shared" si="1882"/>
        <v>9000</v>
      </c>
      <c r="DF517" s="555">
        <f t="shared" si="1883"/>
        <v>9000</v>
      </c>
      <c r="DG517" s="555">
        <f t="shared" si="1884"/>
        <v>9000</v>
      </c>
      <c r="DH517" s="555">
        <f t="shared" si="1885"/>
        <v>9000</v>
      </c>
      <c r="DI517" s="555">
        <f t="shared" si="1886"/>
        <v>9000</v>
      </c>
      <c r="DJ517" s="554">
        <f t="shared" si="1887"/>
        <v>9000</v>
      </c>
      <c r="DK517" s="553">
        <f t="shared" si="1888"/>
        <v>9000</v>
      </c>
      <c r="DL517" s="658">
        <f t="shared" si="1889"/>
        <v>17</v>
      </c>
      <c r="DM517" s="106">
        <f t="shared" si="1890"/>
        <v>17</v>
      </c>
      <c r="DN517" s="106">
        <f t="shared" si="1891"/>
        <v>17</v>
      </c>
      <c r="DO517" s="106">
        <f t="shared" si="1892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9">IF(B515="","",B515*B516*B517/B$46/365/$G$1)</f>
        <v>9.7847358121330719E-3</v>
      </c>
      <c r="C518" s="637">
        <f t="shared" si="1949"/>
        <v>2.6418786692759298E-2</v>
      </c>
      <c r="D518" s="770">
        <f t="shared" si="1949"/>
        <v>2.1135029354207437E-2</v>
      </c>
      <c r="E518" s="637">
        <f t="shared" si="1949"/>
        <v>7.0450097847358117E-2</v>
      </c>
      <c r="F518" s="770">
        <f t="shared" si="1949"/>
        <v>2.1135029354207437E-2</v>
      </c>
      <c r="G518" s="637">
        <f t="shared" si="1949"/>
        <v>2.6418786692759298E-2</v>
      </c>
      <c r="H518" s="770">
        <f t="shared" si="1949"/>
        <v>5.2837573385518595E-2</v>
      </c>
      <c r="I518" s="637">
        <f t="shared" si="1949"/>
        <v>5.6360078277886499E-2</v>
      </c>
      <c r="J518" s="770">
        <f t="shared" si="1949"/>
        <v>3.5225048923679059E-2</v>
      </c>
      <c r="K518" s="637" t="str">
        <f t="shared" si="1949"/>
        <v/>
      </c>
      <c r="L518" s="770" t="str">
        <f t="shared" si="1949"/>
        <v/>
      </c>
      <c r="M518" s="637" t="str">
        <f t="shared" si="1949"/>
        <v/>
      </c>
      <c r="N518" s="770" t="str">
        <f t="shared" si="1949"/>
        <v/>
      </c>
      <c r="O518" s="637" t="str">
        <f t="shared" si="1949"/>
        <v/>
      </c>
      <c r="P518" s="770" t="str">
        <f t="shared" si="1949"/>
        <v/>
      </c>
      <c r="Q518" s="637" t="str">
        <f t="shared" si="1949"/>
        <v/>
      </c>
      <c r="R518" s="770" t="str">
        <f t="shared" si="1949"/>
        <v/>
      </c>
      <c r="S518" s="657"/>
      <c r="T518" s="770">
        <f t="shared" ref="T518:AJ518" si="1950">IF(T515="","",T515*T516*T517/T$46/365/$G$1)</f>
        <v>4.2270058708414875E-2</v>
      </c>
      <c r="U518" s="637">
        <f t="shared" si="1950"/>
        <v>9.1585127201565558E-2</v>
      </c>
      <c r="V518" s="770">
        <f t="shared" si="1950"/>
        <v>3.5225048923679059E-2</v>
      </c>
      <c r="W518" s="637">
        <f t="shared" si="1950"/>
        <v>0.22896281800391388</v>
      </c>
      <c r="X518" s="770">
        <f t="shared" si="1950"/>
        <v>0.11448140900195694</v>
      </c>
      <c r="Y518" s="637">
        <f t="shared" si="1950"/>
        <v>0.11448140900195694</v>
      </c>
      <c r="Z518" s="770">
        <f t="shared" si="1950"/>
        <v>3.0192899077439193E-2</v>
      </c>
      <c r="AA518" s="637">
        <f t="shared" si="1950"/>
        <v>0.13083589600223652</v>
      </c>
      <c r="AB518" s="770">
        <f t="shared" si="1950"/>
        <v>3.5225048923679059E-2</v>
      </c>
      <c r="AC518" s="637" t="str">
        <f t="shared" si="1950"/>
        <v/>
      </c>
      <c r="AD518" s="770" t="str">
        <f t="shared" si="1950"/>
        <v/>
      </c>
      <c r="AE518" s="637" t="str">
        <f t="shared" si="1950"/>
        <v/>
      </c>
      <c r="AF518" s="770" t="str">
        <f t="shared" si="1950"/>
        <v/>
      </c>
      <c r="AG518" s="637" t="str">
        <f t="shared" si="1950"/>
        <v/>
      </c>
      <c r="AH518" s="770" t="str">
        <f t="shared" si="1950"/>
        <v/>
      </c>
      <c r="AI518" s="637" t="str">
        <f t="shared" si="1950"/>
        <v/>
      </c>
      <c r="AJ518" s="770" t="str">
        <f t="shared" si="1950"/>
        <v/>
      </c>
      <c r="AK518" s="657"/>
      <c r="AL518" s="770">
        <f t="shared" ref="AL518:BB518" si="1951">IF(AL515="","",AL515*AL516*AL517/AL$46/365/$G$1)</f>
        <v>9.1585127201565558E-2</v>
      </c>
      <c r="AM518" s="637">
        <f t="shared" si="1951"/>
        <v>0.11448140900195694</v>
      </c>
      <c r="AN518" s="770">
        <f t="shared" si="1951"/>
        <v>5.8708414872798438E-2</v>
      </c>
      <c r="AO518" s="637">
        <f t="shared" si="1951"/>
        <v>7.6320939334637961E-2</v>
      </c>
      <c r="AP518" s="770">
        <f t="shared" si="1951"/>
        <v>7.6320939334637961E-2</v>
      </c>
      <c r="AQ518" s="637">
        <f t="shared" si="1951"/>
        <v>9.1585127201565558E-2</v>
      </c>
      <c r="AR518" s="770">
        <f t="shared" si="1951"/>
        <v>0.11448140900195694</v>
      </c>
      <c r="AS518" s="637">
        <f t="shared" si="1951"/>
        <v>9.1585127201565558E-2</v>
      </c>
      <c r="AT518" s="770">
        <f t="shared" si="1951"/>
        <v>9.1585127201565558E-2</v>
      </c>
      <c r="AU518" s="637" t="str">
        <f t="shared" si="1951"/>
        <v/>
      </c>
      <c r="AV518" s="770" t="str">
        <f t="shared" si="1951"/>
        <v/>
      </c>
      <c r="AW518" s="637" t="str">
        <f t="shared" si="1951"/>
        <v/>
      </c>
      <c r="AX518" s="770" t="str">
        <f t="shared" si="1951"/>
        <v/>
      </c>
      <c r="AY518" s="637" t="str">
        <f t="shared" si="1951"/>
        <v/>
      </c>
      <c r="AZ518" s="770" t="str">
        <f t="shared" si="1951"/>
        <v/>
      </c>
      <c r="BA518" s="637" t="str">
        <f t="shared" si="1951"/>
        <v/>
      </c>
      <c r="BB518" s="770" t="str">
        <f t="shared" si="1951"/>
        <v/>
      </c>
      <c r="BC518" s="657"/>
      <c r="BD518" s="770">
        <f>IF(BD515="","",BD515*BD516*BD517/BD$46/365/$G$1)</f>
        <v>8.8062622309197647E-2</v>
      </c>
      <c r="BE518" s="770">
        <f>IF(BE515="","",BE515*BE516*BE517/BE$46/365/$G$1)</f>
        <v>8.0514397539837856E-2</v>
      </c>
      <c r="BF518" s="770">
        <f t="shared" ref="BF518:BT518" si="1952">IF(BF515="","",BF515*BF516*BF517/BF$46/365/$G$1)</f>
        <v>7.0450097847358117E-2</v>
      </c>
      <c r="BG518" s="770">
        <f t="shared" si="1952"/>
        <v>7.0450097847358117E-2</v>
      </c>
      <c r="BH518" s="637">
        <f t="shared" si="1952"/>
        <v>7.0450097847358117E-2</v>
      </c>
      <c r="BI518" s="770">
        <f t="shared" si="1952"/>
        <v>8.0514397539837856E-2</v>
      </c>
      <c r="BJ518" s="637">
        <f t="shared" si="1952"/>
        <v>0.14090019569471623</v>
      </c>
      <c r="BK518" s="770">
        <f t="shared" si="1952"/>
        <v>0.14090019569471623</v>
      </c>
      <c r="BL518" s="637">
        <f t="shared" si="1952"/>
        <v>7.0450097847358117E-2</v>
      </c>
      <c r="BM518" s="770" t="str">
        <f t="shared" si="1952"/>
        <v/>
      </c>
      <c r="BN518" s="637" t="str">
        <f t="shared" si="1952"/>
        <v/>
      </c>
      <c r="BO518" s="770" t="str">
        <f t="shared" si="1952"/>
        <v/>
      </c>
      <c r="BP518" s="637" t="str">
        <f t="shared" si="1952"/>
        <v/>
      </c>
      <c r="BQ518" s="770" t="str">
        <f t="shared" si="1952"/>
        <v/>
      </c>
      <c r="BR518" s="637" t="str">
        <f t="shared" si="1952"/>
        <v/>
      </c>
      <c r="BS518" s="770" t="str">
        <f t="shared" si="1952"/>
        <v/>
      </c>
      <c r="BT518" s="637" t="str">
        <f t="shared" si="1952"/>
        <v/>
      </c>
      <c r="BU518" s="657"/>
      <c r="BV518" s="770">
        <f>IF(BV515="","",BV515*BV516*BV517/BV$46/365/$G$1)</f>
        <v>3.5225048923679059E-2</v>
      </c>
      <c r="BW518" s="637">
        <f>IF(BW515="","",BW515*BW516*BW517/BW$46/365/$G$1)</f>
        <v>4.6966731898238745E-2</v>
      </c>
      <c r="BX518" s="770">
        <f>IF(BX515="","",BX515*BX516*BX517/BX$46/365/$G$1)</f>
        <v>6.0385798154878385E-2</v>
      </c>
      <c r="BY518" s="637">
        <f>IF(BY515="","",BY515*BY516*BY517/BY$46/365/$G$1)</f>
        <v>7.0450097847358117E-2</v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8.0586285394784143E-2</v>
      </c>
      <c r="CB518" s="627">
        <f>IF(DN518&lt;3,"",(SUM(AL518:BB518)-MIN(AL518:BB518)-MAX(AL518:BB518))/(DN518-2))</f>
        <v>9.0494828068213587E-2</v>
      </c>
      <c r="CC518" s="627">
        <f>IF(DO518&lt;3,"",(SUM(BD518:BT518)-MIN(BD518:BT518)-MAX(BD518:BT518))/(DO518-2))</f>
        <v>8.5905986660809147E-2</v>
      </c>
      <c r="CD518" s="1353" t="str">
        <f t="shared" si="1893"/>
        <v/>
      </c>
      <c r="CE518" s="1354" t="str">
        <f t="shared" si="1939"/>
        <v/>
      </c>
      <c r="CF518" s="1355" t="str">
        <f t="shared" si="1939"/>
        <v/>
      </c>
      <c r="CG518" s="1355" t="str">
        <f t="shared" si="1939"/>
        <v/>
      </c>
      <c r="CH518" s="1355">
        <f t="shared" si="1939"/>
        <v>9.7847358121330719E-3</v>
      </c>
      <c r="CI518" s="1355">
        <f t="shared" si="1939"/>
        <v>2.1135029354207437E-2</v>
      </c>
      <c r="CJ518" s="1355">
        <f t="shared" si="1939"/>
        <v>2.1135029354207437E-2</v>
      </c>
      <c r="CK518" s="1356">
        <f t="shared" si="1939"/>
        <v>2.6418786692759298E-2</v>
      </c>
      <c r="CL518" s="1356">
        <f t="shared" si="1939"/>
        <v>2.6418786692759298E-2</v>
      </c>
      <c r="CM518" s="1356">
        <f t="shared" si="1939"/>
        <v>3.5225048923679059E-2</v>
      </c>
      <c r="CN518" s="1355">
        <f t="shared" si="1939"/>
        <v>5.2837573385518595E-2</v>
      </c>
      <c r="CO518" s="1355">
        <f t="shared" si="1939"/>
        <v>5.6360078277886499E-2</v>
      </c>
      <c r="CP518" s="1355">
        <f t="shared" si="1939"/>
        <v>7.0450097847358117E-2</v>
      </c>
      <c r="CQ518" s="1355" t="str">
        <f t="shared" si="1939"/>
        <v/>
      </c>
      <c r="CR518" s="1355" t="str">
        <f t="shared" si="1939"/>
        <v/>
      </c>
      <c r="CS518" s="1354" t="str">
        <f t="shared" si="1939"/>
        <v/>
      </c>
      <c r="CT518" s="1357" t="str">
        <f t="shared" si="1939"/>
        <v/>
      </c>
      <c r="CU518" s="541" t="str">
        <f t="shared" si="1872"/>
        <v/>
      </c>
      <c r="CV518" s="542" t="str">
        <f t="shared" si="1873"/>
        <v/>
      </c>
      <c r="CW518" s="543" t="str">
        <f t="shared" si="1874"/>
        <v/>
      </c>
      <c r="CX518" s="543" t="str">
        <f t="shared" si="1875"/>
        <v/>
      </c>
      <c r="CY518" s="543">
        <f t="shared" si="1876"/>
        <v>3.0192899077439193E-2</v>
      </c>
      <c r="CZ518" s="543">
        <f t="shared" si="1877"/>
        <v>3.5225048923679059E-2</v>
      </c>
      <c r="DA518" s="543">
        <f t="shared" si="1878"/>
        <v>3.5225048923679059E-2</v>
      </c>
      <c r="DB518" s="544">
        <f t="shared" si="1879"/>
        <v>4.2270058708414875E-2</v>
      </c>
      <c r="DC518" s="544">
        <f t="shared" si="1880"/>
        <v>9.1585127201565558E-2</v>
      </c>
      <c r="DD518" s="544">
        <f t="shared" si="1881"/>
        <v>0.11448140900195694</v>
      </c>
      <c r="DE518" s="543">
        <f t="shared" si="1882"/>
        <v>0.11448140900195694</v>
      </c>
      <c r="DF518" s="543">
        <f t="shared" si="1883"/>
        <v>0.13083589600223652</v>
      </c>
      <c r="DG518" s="543">
        <f t="shared" si="1884"/>
        <v>0.22896281800391388</v>
      </c>
      <c r="DH518" s="543" t="str">
        <f t="shared" si="1885"/>
        <v/>
      </c>
      <c r="DI518" s="543" t="str">
        <f t="shared" si="1886"/>
        <v/>
      </c>
      <c r="DJ518" s="542" t="str">
        <f t="shared" si="1887"/>
        <v/>
      </c>
      <c r="DK518" s="541" t="str">
        <f t="shared" si="1888"/>
        <v/>
      </c>
      <c r="DL518" s="658">
        <f t="shared" si="1889"/>
        <v>9</v>
      </c>
      <c r="DM518" s="106">
        <f t="shared" si="1890"/>
        <v>9</v>
      </c>
      <c r="DN518" s="106">
        <f t="shared" si="1891"/>
        <v>9</v>
      </c>
      <c r="DO518" s="106">
        <f t="shared" si="1892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12</v>
      </c>
      <c r="BW519" s="323">
        <v>10</v>
      </c>
      <c r="BX519" s="323">
        <v>12</v>
      </c>
      <c r="BY519" s="323">
        <v>10</v>
      </c>
      <c r="BZ519" s="602">
        <f t="shared" si="1631"/>
        <v>12.46142857142857</v>
      </c>
      <c r="CA519" s="602">
        <f t="shared" si="1632"/>
        <v>10.285714285714286</v>
      </c>
      <c r="CB519" s="602">
        <f t="shared" si="1633"/>
        <v>14.237142857142857</v>
      </c>
      <c r="CC519" s="692">
        <f t="shared" si="1634"/>
        <v>32</v>
      </c>
      <c r="CD519" s="1348" t="str">
        <f t="shared" si="1893"/>
        <v/>
      </c>
      <c r="CE519" s="1349" t="str">
        <f t="shared" ref="CE519:CS519" si="195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53"/>
        <v/>
      </c>
      <c r="CG519" s="1350" t="str">
        <f t="shared" si="1953"/>
        <v/>
      </c>
      <c r="CH519" s="1350">
        <f t="shared" si="1953"/>
        <v>1.33</v>
      </c>
      <c r="CI519" s="1350">
        <f t="shared" si="1953"/>
        <v>10</v>
      </c>
      <c r="CJ519" s="1350">
        <f t="shared" si="1953"/>
        <v>10</v>
      </c>
      <c r="CK519" s="1351">
        <f t="shared" si="1953"/>
        <v>13.3</v>
      </c>
      <c r="CL519" s="1351">
        <f t="shared" si="1953"/>
        <v>13.3</v>
      </c>
      <c r="CM519" s="1351">
        <f t="shared" si="1953"/>
        <v>13.3</v>
      </c>
      <c r="CN519" s="1350">
        <f t="shared" si="1953"/>
        <v>13.33</v>
      </c>
      <c r="CO519" s="1350">
        <f t="shared" si="1953"/>
        <v>14</v>
      </c>
      <c r="CP519" s="1350">
        <f t="shared" si="1953"/>
        <v>16</v>
      </c>
      <c r="CQ519" s="1350" t="str">
        <f t="shared" si="1953"/>
        <v/>
      </c>
      <c r="CR519" s="1350" t="str">
        <f t="shared" si="1953"/>
        <v/>
      </c>
      <c r="CS519" s="1349" t="str">
        <f t="shared" si="1953"/>
        <v/>
      </c>
      <c r="CT519" s="1352" t="str">
        <f t="shared" ref="CE519:CT531" si="1954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72"/>
        <v/>
      </c>
      <c r="CV519" s="554" t="str">
        <f t="shared" si="1873"/>
        <v/>
      </c>
      <c r="CW519" s="555" t="str">
        <f t="shared" si="1874"/>
        <v/>
      </c>
      <c r="CX519" s="555" t="str">
        <f t="shared" si="1875"/>
        <v/>
      </c>
      <c r="CY519" s="555">
        <f t="shared" si="1876"/>
        <v>9</v>
      </c>
      <c r="CZ519" s="555">
        <f t="shared" si="1877"/>
        <v>10</v>
      </c>
      <c r="DA519" s="555">
        <f t="shared" si="1878"/>
        <v>10</v>
      </c>
      <c r="DB519" s="556">
        <f t="shared" si="1879"/>
        <v>10</v>
      </c>
      <c r="DC519" s="556">
        <f t="shared" si="1880"/>
        <v>10</v>
      </c>
      <c r="DD519" s="556">
        <f t="shared" si="1881"/>
        <v>10</v>
      </c>
      <c r="DE519" s="555">
        <f t="shared" si="1882"/>
        <v>10</v>
      </c>
      <c r="DF519" s="555">
        <f t="shared" si="1883"/>
        <v>12</v>
      </c>
      <c r="DG519" s="555">
        <f t="shared" si="1884"/>
        <v>12</v>
      </c>
      <c r="DH519" s="555" t="str">
        <f t="shared" si="1885"/>
        <v/>
      </c>
      <c r="DI519" s="555" t="str">
        <f t="shared" si="1886"/>
        <v/>
      </c>
      <c r="DJ519" s="554" t="str">
        <f t="shared" si="1887"/>
        <v/>
      </c>
      <c r="DK519" s="553" t="str">
        <f t="shared" si="1888"/>
        <v/>
      </c>
      <c r="DL519" s="658">
        <f t="shared" si="1889"/>
        <v>9</v>
      </c>
      <c r="DM519" s="106">
        <f t="shared" si="1890"/>
        <v>9</v>
      </c>
      <c r="DN519" s="106">
        <f t="shared" si="1891"/>
        <v>9</v>
      </c>
      <c r="DO519" s="106">
        <f t="shared" si="1892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55">IF(B519="","",B515*B516*B519)</f>
        <v>100</v>
      </c>
      <c r="C520" s="765">
        <f t="shared" si="1955"/>
        <v>119.97</v>
      </c>
      <c r="D520" s="765">
        <f t="shared" si="1955"/>
        <v>119.7</v>
      </c>
      <c r="E520" s="765">
        <f t="shared" si="1955"/>
        <v>23.94</v>
      </c>
      <c r="F520" s="765">
        <f t="shared" si="1955"/>
        <v>119.7</v>
      </c>
      <c r="G520" s="765">
        <f t="shared" si="1955"/>
        <v>144</v>
      </c>
      <c r="H520" s="765">
        <f t="shared" si="1955"/>
        <v>180</v>
      </c>
      <c r="I520" s="765">
        <f t="shared" si="1955"/>
        <v>336</v>
      </c>
      <c r="J520" s="765">
        <f t="shared" si="1955"/>
        <v>119.7</v>
      </c>
      <c r="K520" s="765" t="str">
        <f t="shared" si="1955"/>
        <v/>
      </c>
      <c r="L520" s="765" t="str">
        <f t="shared" si="1955"/>
        <v/>
      </c>
      <c r="M520" s="765" t="str">
        <f t="shared" si="1955"/>
        <v/>
      </c>
      <c r="N520" s="765" t="str">
        <f t="shared" si="1955"/>
        <v/>
      </c>
      <c r="O520" s="765" t="str">
        <f t="shared" si="1955"/>
        <v/>
      </c>
      <c r="P520" s="765" t="str">
        <f t="shared" si="1955"/>
        <v/>
      </c>
      <c r="Q520" s="765" t="str">
        <f t="shared" si="1955"/>
        <v/>
      </c>
      <c r="R520" s="765" t="str">
        <f t="shared" si="1955"/>
        <v/>
      </c>
      <c r="S520" s="771"/>
      <c r="T520" s="765">
        <f t="shared" ref="T520:AJ520" si="1956">IF(T519="","",T515*T516*T519)</f>
        <v>162</v>
      </c>
      <c r="U520" s="765">
        <f t="shared" si="1956"/>
        <v>780</v>
      </c>
      <c r="V520" s="765">
        <f t="shared" si="1956"/>
        <v>180</v>
      </c>
      <c r="W520" s="765">
        <f t="shared" si="1956"/>
        <v>780</v>
      </c>
      <c r="X520" s="765">
        <f t="shared" si="1956"/>
        <v>936</v>
      </c>
      <c r="Y520" s="765">
        <f t="shared" si="1956"/>
        <v>936</v>
      </c>
      <c r="Z520" s="765">
        <f t="shared" si="1956"/>
        <v>180</v>
      </c>
      <c r="AA520" s="765">
        <f t="shared" si="1956"/>
        <v>780</v>
      </c>
      <c r="AB520" s="765">
        <f t="shared" si="1956"/>
        <v>180</v>
      </c>
      <c r="AC520" s="765" t="str">
        <f t="shared" si="1956"/>
        <v/>
      </c>
      <c r="AD520" s="765" t="str">
        <f t="shared" si="1956"/>
        <v/>
      </c>
      <c r="AE520" s="765" t="str">
        <f t="shared" si="1956"/>
        <v/>
      </c>
      <c r="AF520" s="765" t="str">
        <f t="shared" si="1956"/>
        <v/>
      </c>
      <c r="AG520" s="765" t="str">
        <f t="shared" si="1956"/>
        <v/>
      </c>
      <c r="AH520" s="765" t="str">
        <f t="shared" si="1956"/>
        <v/>
      </c>
      <c r="AI520" s="765" t="str">
        <f t="shared" si="1956"/>
        <v/>
      </c>
      <c r="AJ520" s="765" t="str">
        <f t="shared" si="1956"/>
        <v/>
      </c>
      <c r="AK520" s="771"/>
      <c r="AL520" s="765">
        <f t="shared" ref="AL520:BB520" si="1957">IF(AL519="","",AL515*AL516*AL519)</f>
        <v>1014</v>
      </c>
      <c r="AM520" s="765">
        <f t="shared" si="1957"/>
        <v>1248</v>
      </c>
      <c r="AN520" s="765">
        <f t="shared" si="1957"/>
        <v>420</v>
      </c>
      <c r="AO520" s="765">
        <f t="shared" si="1957"/>
        <v>519.87</v>
      </c>
      <c r="AP520" s="765">
        <f t="shared" si="1957"/>
        <v>519.87</v>
      </c>
      <c r="AQ520" s="765">
        <f t="shared" si="1957"/>
        <v>624</v>
      </c>
      <c r="AR520" s="765">
        <f t="shared" si="1957"/>
        <v>390</v>
      </c>
      <c r="AS520" s="765">
        <f t="shared" si="1957"/>
        <v>546</v>
      </c>
      <c r="AT520" s="765">
        <f t="shared" si="1957"/>
        <v>624</v>
      </c>
      <c r="AU520" s="765" t="str">
        <f t="shared" si="1957"/>
        <v/>
      </c>
      <c r="AV520" s="765" t="str">
        <f t="shared" si="1957"/>
        <v/>
      </c>
      <c r="AW520" s="765" t="str">
        <f t="shared" si="1957"/>
        <v/>
      </c>
      <c r="AX520" s="765" t="str">
        <f t="shared" si="1957"/>
        <v/>
      </c>
      <c r="AY520" s="765" t="str">
        <f t="shared" si="1957"/>
        <v/>
      </c>
      <c r="AZ520" s="765" t="str">
        <f t="shared" si="1957"/>
        <v/>
      </c>
      <c r="BA520" s="765" t="str">
        <f t="shared" si="1957"/>
        <v/>
      </c>
      <c r="BB520" s="765" t="str">
        <f t="shared" si="1957"/>
        <v/>
      </c>
      <c r="BC520" s="771"/>
      <c r="BD520" s="765">
        <f>IF(BD519="","",BD515*BD516*BD519)</f>
        <v>2100</v>
      </c>
      <c r="BE520" s="765">
        <f>IF(BE519="","",BE515*BE516*BE519)</f>
        <v>1680</v>
      </c>
      <c r="BF520" s="765">
        <f t="shared" ref="BF520:BT520" si="1958">IF(BF519="","",BF515*BF516*BF519)</f>
        <v>672</v>
      </c>
      <c r="BG520" s="765">
        <f t="shared" si="1958"/>
        <v>1680</v>
      </c>
      <c r="BH520" s="765">
        <f t="shared" si="1958"/>
        <v>1680</v>
      </c>
      <c r="BI520" s="765">
        <f t="shared" si="1958"/>
        <v>672</v>
      </c>
      <c r="BJ520" s="765">
        <f t="shared" si="1958"/>
        <v>1680</v>
      </c>
      <c r="BK520" s="765">
        <f t="shared" si="1958"/>
        <v>1680</v>
      </c>
      <c r="BL520" s="765">
        <f t="shared" si="1958"/>
        <v>1680</v>
      </c>
      <c r="BM520" s="765" t="str">
        <f t="shared" si="1958"/>
        <v/>
      </c>
      <c r="BN520" s="765" t="str">
        <f t="shared" si="1958"/>
        <v/>
      </c>
      <c r="BO520" s="765" t="str">
        <f t="shared" si="1958"/>
        <v/>
      </c>
      <c r="BP520" s="765" t="str">
        <f t="shared" si="1958"/>
        <v/>
      </c>
      <c r="BQ520" s="765" t="str">
        <f t="shared" si="1958"/>
        <v/>
      </c>
      <c r="BR520" s="765" t="str">
        <f t="shared" si="1958"/>
        <v/>
      </c>
      <c r="BS520" s="765" t="str">
        <f t="shared" si="1958"/>
        <v/>
      </c>
      <c r="BT520" s="765" t="str">
        <f t="shared" si="1958"/>
        <v/>
      </c>
      <c r="BU520" s="771"/>
      <c r="BV520" s="765">
        <f>IF(BV519="","",BV515*BV516*BV519)</f>
        <v>144</v>
      </c>
      <c r="BW520" s="765">
        <f>IF(BW519="","",BW515*BW516*BW519)</f>
        <v>240</v>
      </c>
      <c r="BX520" s="765">
        <f>IF(BX519="","",BX515*BX516*BX519)</f>
        <v>432</v>
      </c>
      <c r="BY520" s="765">
        <f>IF(BY519="","",BY515*BY516*BY519)</f>
        <v>480</v>
      </c>
      <c r="BZ520" s="602">
        <f t="shared" si="1631"/>
        <v>129.01</v>
      </c>
      <c r="CA520" s="602">
        <f t="shared" si="1632"/>
        <v>545.14285714285711</v>
      </c>
      <c r="CB520" s="602">
        <f t="shared" si="1633"/>
        <v>609.67714285714283</v>
      </c>
      <c r="CC520" s="692">
        <f t="shared" si="1634"/>
        <v>1536</v>
      </c>
      <c r="CD520" s="1348" t="str">
        <f t="shared" si="1893"/>
        <v/>
      </c>
      <c r="CE520" s="1349" t="str">
        <f t="shared" si="1954"/>
        <v/>
      </c>
      <c r="CF520" s="1350" t="str">
        <f t="shared" si="1954"/>
        <v/>
      </c>
      <c r="CG520" s="1350" t="str">
        <f t="shared" si="1954"/>
        <v/>
      </c>
      <c r="CH520" s="1350">
        <f t="shared" si="1954"/>
        <v>23.94</v>
      </c>
      <c r="CI520" s="1350">
        <f t="shared" si="1954"/>
        <v>100</v>
      </c>
      <c r="CJ520" s="1350">
        <f t="shared" si="1954"/>
        <v>119.7</v>
      </c>
      <c r="CK520" s="1351">
        <f t="shared" si="1954"/>
        <v>119.7</v>
      </c>
      <c r="CL520" s="1351">
        <f t="shared" si="1954"/>
        <v>119.7</v>
      </c>
      <c r="CM520" s="1351">
        <f t="shared" si="1954"/>
        <v>119.97</v>
      </c>
      <c r="CN520" s="1350">
        <f t="shared" si="1954"/>
        <v>144</v>
      </c>
      <c r="CO520" s="1350">
        <f t="shared" si="1954"/>
        <v>180</v>
      </c>
      <c r="CP520" s="1350">
        <f t="shared" si="1954"/>
        <v>336</v>
      </c>
      <c r="CQ520" s="1350" t="str">
        <f t="shared" si="1954"/>
        <v/>
      </c>
      <c r="CR520" s="1350" t="str">
        <f t="shared" si="1954"/>
        <v/>
      </c>
      <c r="CS520" s="1349" t="str">
        <f t="shared" si="1954"/>
        <v/>
      </c>
      <c r="CT520" s="1352" t="str">
        <f t="shared" si="1954"/>
        <v/>
      </c>
      <c r="CU520" s="553" t="str">
        <f t="shared" si="1872"/>
        <v/>
      </c>
      <c r="CV520" s="554" t="str">
        <f t="shared" si="1873"/>
        <v/>
      </c>
      <c r="CW520" s="555" t="str">
        <f t="shared" si="1874"/>
        <v/>
      </c>
      <c r="CX520" s="555" t="str">
        <f t="shared" si="1875"/>
        <v/>
      </c>
      <c r="CY520" s="555">
        <f t="shared" si="1876"/>
        <v>162</v>
      </c>
      <c r="CZ520" s="555">
        <f t="shared" si="1877"/>
        <v>180</v>
      </c>
      <c r="DA520" s="555">
        <f t="shared" si="1878"/>
        <v>180</v>
      </c>
      <c r="DB520" s="556">
        <f t="shared" si="1879"/>
        <v>180</v>
      </c>
      <c r="DC520" s="556">
        <f t="shared" si="1880"/>
        <v>780</v>
      </c>
      <c r="DD520" s="556">
        <f t="shared" si="1881"/>
        <v>780</v>
      </c>
      <c r="DE520" s="555">
        <f t="shared" si="1882"/>
        <v>780</v>
      </c>
      <c r="DF520" s="555">
        <f t="shared" si="1883"/>
        <v>936</v>
      </c>
      <c r="DG520" s="555">
        <f t="shared" si="1884"/>
        <v>936</v>
      </c>
      <c r="DH520" s="555" t="str">
        <f t="shared" si="1885"/>
        <v/>
      </c>
      <c r="DI520" s="555" t="str">
        <f t="shared" si="1886"/>
        <v/>
      </c>
      <c r="DJ520" s="554" t="str">
        <f t="shared" si="1887"/>
        <v/>
      </c>
      <c r="DK520" s="553" t="str">
        <f t="shared" si="1888"/>
        <v/>
      </c>
      <c r="DL520" s="658">
        <f t="shared" si="1889"/>
        <v>9</v>
      </c>
      <c r="DM520" s="106">
        <f t="shared" si="1890"/>
        <v>9</v>
      </c>
      <c r="DN520" s="106">
        <f t="shared" si="1891"/>
        <v>9</v>
      </c>
      <c r="DO520" s="106">
        <f t="shared" si="1892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2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>
        <v>3</v>
      </c>
      <c r="BZ521" s="602" t="str">
        <f t="shared" ref="BZ521:BZ526" si="1959">IF(DL521&lt;3,"",(SUM(B521:R521)-MIN(B521:R521)-MAX(B521:R521))/(DL521-2))</f>
        <v/>
      </c>
      <c r="CA521" s="602" t="str">
        <f t="shared" ref="CA521:CA526" si="1960">IF(DM521&lt;3,"",(SUM(T521:AJ521)-MIN(T521:AJ521)-MAX(T521:AJ521))/(DM521-2))</f>
        <v/>
      </c>
      <c r="CB521" s="602" t="str">
        <f t="shared" ref="CB521:CB526" si="1961">IF(DN521&lt;3,"",(SUM(AL521:BB521)-MIN(AL521:BB521)-MAX(AL521:BB521))/(DN521-2))</f>
        <v/>
      </c>
      <c r="CC521" s="692">
        <f t="shared" ref="CC521:CC526" si="1962">IF(DO521&lt;3,"",(SUM(BD521:BT521)-MIN(BD521:BT521)-MAX(BD521:BT521))/(DO521-2))</f>
        <v>3</v>
      </c>
      <c r="CD521" s="1348" t="str">
        <f t="shared" si="1893"/>
        <v/>
      </c>
      <c r="CE521" s="1349" t="str">
        <f t="shared" si="1954"/>
        <v/>
      </c>
      <c r="CF521" s="1350" t="str">
        <f t="shared" si="1954"/>
        <v/>
      </c>
      <c r="CG521" s="1350" t="str">
        <f t="shared" si="1954"/>
        <v/>
      </c>
      <c r="CH521" s="1350" t="str">
        <f t="shared" si="1954"/>
        <v/>
      </c>
      <c r="CI521" s="1350" t="str">
        <f t="shared" si="1954"/>
        <v/>
      </c>
      <c r="CJ521" s="1350" t="str">
        <f t="shared" si="1954"/>
        <v/>
      </c>
      <c r="CK521" s="1351" t="str">
        <f t="shared" si="1954"/>
        <v/>
      </c>
      <c r="CL521" s="1351" t="str">
        <f t="shared" si="1954"/>
        <v/>
      </c>
      <c r="CM521" s="1351" t="str">
        <f t="shared" si="1954"/>
        <v/>
      </c>
      <c r="CN521" s="1350" t="str">
        <f t="shared" si="1954"/>
        <v/>
      </c>
      <c r="CO521" s="1350" t="str">
        <f t="shared" si="1954"/>
        <v/>
      </c>
      <c r="CP521" s="1350" t="str">
        <f t="shared" si="1954"/>
        <v/>
      </c>
      <c r="CQ521" s="1350" t="str">
        <f t="shared" si="1954"/>
        <v/>
      </c>
      <c r="CR521" s="1350" t="str">
        <f t="shared" si="1954"/>
        <v/>
      </c>
      <c r="CS521" s="1349" t="str">
        <f t="shared" si="1954"/>
        <v/>
      </c>
      <c r="CT521" s="1352" t="str">
        <f t="shared" si="1954"/>
        <v/>
      </c>
      <c r="CU521" s="553" t="str">
        <f t="shared" si="1872"/>
        <v/>
      </c>
      <c r="CV521" s="554" t="str">
        <f t="shared" si="1873"/>
        <v/>
      </c>
      <c r="CW521" s="555" t="str">
        <f t="shared" si="1874"/>
        <v/>
      </c>
      <c r="CX521" s="555" t="str">
        <f t="shared" si="1875"/>
        <v/>
      </c>
      <c r="CY521" s="555" t="str">
        <f t="shared" si="1876"/>
        <v/>
      </c>
      <c r="CZ521" s="555" t="str">
        <f t="shared" si="1877"/>
        <v/>
      </c>
      <c r="DA521" s="555" t="str">
        <f t="shared" si="1878"/>
        <v/>
      </c>
      <c r="DB521" s="556" t="str">
        <f t="shared" si="1879"/>
        <v/>
      </c>
      <c r="DC521" s="556" t="str">
        <f t="shared" si="1880"/>
        <v/>
      </c>
      <c r="DD521" s="556" t="str">
        <f t="shared" si="1881"/>
        <v/>
      </c>
      <c r="DE521" s="555" t="str">
        <f t="shared" si="1882"/>
        <v/>
      </c>
      <c r="DF521" s="555" t="str">
        <f t="shared" si="1883"/>
        <v/>
      </c>
      <c r="DG521" s="555" t="str">
        <f t="shared" si="1884"/>
        <v/>
      </c>
      <c r="DH521" s="555" t="str">
        <f t="shared" si="1885"/>
        <v/>
      </c>
      <c r="DI521" s="555" t="str">
        <f t="shared" si="1886"/>
        <v/>
      </c>
      <c r="DJ521" s="554" t="str">
        <f t="shared" si="1887"/>
        <v/>
      </c>
      <c r="DK521" s="553" t="str">
        <f t="shared" si="1888"/>
        <v/>
      </c>
      <c r="DL521" s="658">
        <f t="shared" ref="DL521:DL526" si="1963">COUNT(B521:R521)</f>
        <v>0</v>
      </c>
      <c r="DM521" s="106">
        <f t="shared" ref="DM521:DM526" si="1964">COUNT(T521:AJ521)</f>
        <v>0</v>
      </c>
      <c r="DN521" s="106">
        <f t="shared" ref="DN521:DN526" si="1965">COUNT(AL521:BB521)</f>
        <v>1</v>
      </c>
      <c r="DO521" s="106">
        <f t="shared" ref="DO521:DO526" si="1966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3</v>
      </c>
      <c r="BZ522" s="602" t="str">
        <f t="shared" si="1959"/>
        <v/>
      </c>
      <c r="CA522" s="602" t="str">
        <f t="shared" si="1960"/>
        <v/>
      </c>
      <c r="CB522" s="602" t="str">
        <f t="shared" si="1961"/>
        <v/>
      </c>
      <c r="CC522" s="692">
        <f t="shared" si="1962"/>
        <v>3</v>
      </c>
      <c r="CD522" s="1348" t="str">
        <f t="shared" si="1893"/>
        <v/>
      </c>
      <c r="CE522" s="1349" t="str">
        <f t="shared" si="1954"/>
        <v/>
      </c>
      <c r="CF522" s="1350" t="str">
        <f t="shared" si="1954"/>
        <v/>
      </c>
      <c r="CG522" s="1350" t="str">
        <f t="shared" si="1954"/>
        <v/>
      </c>
      <c r="CH522" s="1350" t="str">
        <f t="shared" si="1954"/>
        <v/>
      </c>
      <c r="CI522" s="1350" t="str">
        <f t="shared" si="1954"/>
        <v/>
      </c>
      <c r="CJ522" s="1350" t="str">
        <f t="shared" si="1954"/>
        <v/>
      </c>
      <c r="CK522" s="1351" t="str">
        <f t="shared" si="1954"/>
        <v/>
      </c>
      <c r="CL522" s="1351" t="str">
        <f t="shared" si="1954"/>
        <v/>
      </c>
      <c r="CM522" s="1351" t="str">
        <f t="shared" si="1954"/>
        <v/>
      </c>
      <c r="CN522" s="1350" t="str">
        <f t="shared" si="1954"/>
        <v/>
      </c>
      <c r="CO522" s="1350" t="str">
        <f t="shared" si="1954"/>
        <v/>
      </c>
      <c r="CP522" s="1350" t="str">
        <f t="shared" si="1954"/>
        <v/>
      </c>
      <c r="CQ522" s="1350" t="str">
        <f t="shared" si="1954"/>
        <v/>
      </c>
      <c r="CR522" s="1350" t="str">
        <f t="shared" si="1954"/>
        <v/>
      </c>
      <c r="CS522" s="1349" t="str">
        <f t="shared" si="1954"/>
        <v/>
      </c>
      <c r="CT522" s="1352" t="str">
        <f t="shared" si="1954"/>
        <v/>
      </c>
      <c r="CU522" s="553" t="str">
        <f t="shared" si="1872"/>
        <v/>
      </c>
      <c r="CV522" s="554" t="str">
        <f t="shared" si="1873"/>
        <v/>
      </c>
      <c r="CW522" s="555" t="str">
        <f t="shared" si="1874"/>
        <v/>
      </c>
      <c r="CX522" s="555" t="str">
        <f t="shared" si="1875"/>
        <v/>
      </c>
      <c r="CY522" s="555" t="str">
        <f t="shared" si="1876"/>
        <v/>
      </c>
      <c r="CZ522" s="555" t="str">
        <f t="shared" si="1877"/>
        <v/>
      </c>
      <c r="DA522" s="555" t="str">
        <f t="shared" si="1878"/>
        <v/>
      </c>
      <c r="DB522" s="556" t="str">
        <f t="shared" si="1879"/>
        <v/>
      </c>
      <c r="DC522" s="556" t="str">
        <f t="shared" si="1880"/>
        <v/>
      </c>
      <c r="DD522" s="556" t="str">
        <f t="shared" si="1881"/>
        <v/>
      </c>
      <c r="DE522" s="555" t="str">
        <f t="shared" si="1882"/>
        <v/>
      </c>
      <c r="DF522" s="555" t="str">
        <f t="shared" si="1883"/>
        <v/>
      </c>
      <c r="DG522" s="555" t="str">
        <f t="shared" si="1884"/>
        <v/>
      </c>
      <c r="DH522" s="555" t="str">
        <f t="shared" si="1885"/>
        <v/>
      </c>
      <c r="DI522" s="555" t="str">
        <f t="shared" si="1886"/>
        <v/>
      </c>
      <c r="DJ522" s="554" t="str">
        <f t="shared" si="1887"/>
        <v/>
      </c>
      <c r="DK522" s="553" t="str">
        <f t="shared" si="1888"/>
        <v/>
      </c>
      <c r="DL522" s="658">
        <f t="shared" si="1963"/>
        <v>0</v>
      </c>
      <c r="DM522" s="106">
        <f t="shared" si="1964"/>
        <v>0</v>
      </c>
      <c r="DN522" s="106">
        <f t="shared" si="1965"/>
        <v>1</v>
      </c>
      <c r="DO522" s="106">
        <f t="shared" si="1966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7">640*$K$1</f>
        <v>640</v>
      </c>
      <c r="E523" s="766">
        <f t="shared" si="1967"/>
        <v>640</v>
      </c>
      <c r="F523" s="766">
        <f t="shared" si="1967"/>
        <v>640</v>
      </c>
      <c r="G523" s="766">
        <f t="shared" si="1967"/>
        <v>640</v>
      </c>
      <c r="H523" s="766">
        <f t="shared" si="1967"/>
        <v>640</v>
      </c>
      <c r="I523" s="766">
        <f t="shared" si="1967"/>
        <v>640</v>
      </c>
      <c r="J523" s="766">
        <f t="shared" si="1967"/>
        <v>640</v>
      </c>
      <c r="K523" s="766">
        <f t="shared" si="1967"/>
        <v>640</v>
      </c>
      <c r="L523" s="766">
        <f t="shared" si="1967"/>
        <v>640</v>
      </c>
      <c r="M523" s="766">
        <f t="shared" si="1967"/>
        <v>640</v>
      </c>
      <c r="N523" s="766">
        <f t="shared" si="1967"/>
        <v>640</v>
      </c>
      <c r="O523" s="766">
        <f t="shared" si="1967"/>
        <v>640</v>
      </c>
      <c r="P523" s="766">
        <f t="shared" si="1967"/>
        <v>640</v>
      </c>
      <c r="Q523" s="766">
        <f t="shared" si="1967"/>
        <v>640</v>
      </c>
      <c r="R523" s="766">
        <f t="shared" si="1967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8">640*$K$1</f>
        <v>640</v>
      </c>
      <c r="W523" s="766">
        <f t="shared" si="1968"/>
        <v>640</v>
      </c>
      <c r="X523" s="766">
        <f t="shared" si="1968"/>
        <v>640</v>
      </c>
      <c r="Y523" s="766">
        <f t="shared" si="1968"/>
        <v>640</v>
      </c>
      <c r="Z523" s="766">
        <f t="shared" si="1968"/>
        <v>640</v>
      </c>
      <c r="AA523" s="766">
        <f t="shared" si="1968"/>
        <v>640</v>
      </c>
      <c r="AB523" s="766">
        <f t="shared" si="1968"/>
        <v>640</v>
      </c>
      <c r="AC523" s="766">
        <f t="shared" si="1968"/>
        <v>640</v>
      </c>
      <c r="AD523" s="766">
        <f t="shared" si="1968"/>
        <v>640</v>
      </c>
      <c r="AE523" s="766">
        <f t="shared" si="1968"/>
        <v>640</v>
      </c>
      <c r="AF523" s="766">
        <f t="shared" si="1968"/>
        <v>640</v>
      </c>
      <c r="AG523" s="766">
        <f t="shared" si="1968"/>
        <v>640</v>
      </c>
      <c r="AH523" s="766">
        <f t="shared" si="1968"/>
        <v>640</v>
      </c>
      <c r="AI523" s="766">
        <f t="shared" si="1968"/>
        <v>640</v>
      </c>
      <c r="AJ523" s="766">
        <f t="shared" si="1968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9">640*$K$1</f>
        <v>640</v>
      </c>
      <c r="AO523" s="766">
        <v>640</v>
      </c>
      <c r="AP523" s="766">
        <f t="shared" si="1969"/>
        <v>640</v>
      </c>
      <c r="AQ523" s="766">
        <f t="shared" si="1969"/>
        <v>640</v>
      </c>
      <c r="AR523" s="766">
        <f t="shared" si="1969"/>
        <v>640</v>
      </c>
      <c r="AS523" s="766">
        <f t="shared" si="1969"/>
        <v>640</v>
      </c>
      <c r="AT523" s="766">
        <f t="shared" si="1969"/>
        <v>640</v>
      </c>
      <c r="AU523" s="766">
        <f t="shared" si="1969"/>
        <v>640</v>
      </c>
      <c r="AV523" s="766">
        <f t="shared" si="1969"/>
        <v>640</v>
      </c>
      <c r="AW523" s="766">
        <f t="shared" si="1969"/>
        <v>640</v>
      </c>
      <c r="AX523" s="766">
        <f t="shared" si="1969"/>
        <v>640</v>
      </c>
      <c r="AY523" s="766">
        <f t="shared" si="1969"/>
        <v>640</v>
      </c>
      <c r="AZ523" s="766">
        <f t="shared" si="1969"/>
        <v>640</v>
      </c>
      <c r="BA523" s="766">
        <f t="shared" si="1969"/>
        <v>640</v>
      </c>
      <c r="BB523" s="766">
        <f t="shared" si="1969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70">640*$K$1</f>
        <v>640</v>
      </c>
      <c r="BG523" s="766">
        <f t="shared" si="1970"/>
        <v>640</v>
      </c>
      <c r="BH523" s="766">
        <f t="shared" si="1970"/>
        <v>640</v>
      </c>
      <c r="BI523" s="766">
        <f t="shared" si="1970"/>
        <v>640</v>
      </c>
      <c r="BJ523" s="766">
        <f t="shared" si="1970"/>
        <v>640</v>
      </c>
      <c r="BK523" s="766">
        <f t="shared" si="1970"/>
        <v>640</v>
      </c>
      <c r="BL523" s="766">
        <f t="shared" si="1970"/>
        <v>640</v>
      </c>
      <c r="BM523" s="766">
        <f t="shared" si="1970"/>
        <v>640</v>
      </c>
      <c r="BN523" s="766">
        <f t="shared" si="1970"/>
        <v>640</v>
      </c>
      <c r="BO523" s="766">
        <f t="shared" si="1970"/>
        <v>640</v>
      </c>
      <c r="BP523" s="766">
        <f t="shared" si="1970"/>
        <v>640</v>
      </c>
      <c r="BQ523" s="766">
        <f t="shared" si="1970"/>
        <v>640</v>
      </c>
      <c r="BR523" s="766">
        <f t="shared" si="1970"/>
        <v>640</v>
      </c>
      <c r="BS523" s="766">
        <f t="shared" si="1970"/>
        <v>640</v>
      </c>
      <c r="BT523" s="766">
        <f t="shared" si="1970"/>
        <v>640</v>
      </c>
      <c r="BU523" s="760"/>
      <c r="BV523" s="766">
        <f t="shared" si="1970"/>
        <v>640</v>
      </c>
      <c r="BW523" s="766">
        <f t="shared" si="1970"/>
        <v>640</v>
      </c>
      <c r="BX523" s="766">
        <f t="shared" si="1970"/>
        <v>640</v>
      </c>
      <c r="BY523" s="766">
        <f t="shared" si="1970"/>
        <v>640</v>
      </c>
      <c r="BZ523" s="602">
        <f t="shared" si="1959"/>
        <v>640</v>
      </c>
      <c r="CA523" s="602">
        <f t="shared" si="1960"/>
        <v>640</v>
      </c>
      <c r="CB523" s="602">
        <f t="shared" si="1961"/>
        <v>640</v>
      </c>
      <c r="CC523" s="692">
        <f t="shared" si="1962"/>
        <v>640</v>
      </c>
      <c r="CD523" s="1348">
        <f t="shared" si="1893"/>
        <v>640</v>
      </c>
      <c r="CE523" s="1349">
        <f t="shared" ref="CE523:CT526" si="197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71"/>
        <v>640</v>
      </c>
      <c r="CG523" s="1350">
        <f t="shared" si="1971"/>
        <v>640</v>
      </c>
      <c r="CH523" s="1350">
        <f t="shared" si="1971"/>
        <v>640</v>
      </c>
      <c r="CI523" s="1350">
        <f t="shared" si="1971"/>
        <v>640</v>
      </c>
      <c r="CJ523" s="1350">
        <f t="shared" si="1971"/>
        <v>640</v>
      </c>
      <c r="CK523" s="1351">
        <f t="shared" si="1971"/>
        <v>640</v>
      </c>
      <c r="CL523" s="1351">
        <f t="shared" si="1971"/>
        <v>640</v>
      </c>
      <c r="CM523" s="1351">
        <f t="shared" si="1971"/>
        <v>640</v>
      </c>
      <c r="CN523" s="1350">
        <f t="shared" si="1971"/>
        <v>640</v>
      </c>
      <c r="CO523" s="1350">
        <f t="shared" si="1971"/>
        <v>640</v>
      </c>
      <c r="CP523" s="1350">
        <f t="shared" si="1971"/>
        <v>640</v>
      </c>
      <c r="CQ523" s="1350">
        <f t="shared" si="1971"/>
        <v>640</v>
      </c>
      <c r="CR523" s="1350">
        <f t="shared" si="1971"/>
        <v>640</v>
      </c>
      <c r="CS523" s="1349">
        <f t="shared" si="1971"/>
        <v>640</v>
      </c>
      <c r="CT523" s="1352">
        <f t="shared" si="1971"/>
        <v>640</v>
      </c>
      <c r="CU523" s="553">
        <f t="shared" si="1872"/>
        <v>640</v>
      </c>
      <c r="CV523" s="554">
        <f t="shared" si="1873"/>
        <v>640</v>
      </c>
      <c r="CW523" s="555">
        <f t="shared" si="1874"/>
        <v>640</v>
      </c>
      <c r="CX523" s="555">
        <f t="shared" si="1875"/>
        <v>640</v>
      </c>
      <c r="CY523" s="555">
        <f t="shared" si="1876"/>
        <v>640</v>
      </c>
      <c r="CZ523" s="555">
        <f t="shared" si="1877"/>
        <v>640</v>
      </c>
      <c r="DA523" s="555">
        <f t="shared" si="1878"/>
        <v>640</v>
      </c>
      <c r="DB523" s="556">
        <f t="shared" si="1879"/>
        <v>640</v>
      </c>
      <c r="DC523" s="556">
        <f t="shared" si="1880"/>
        <v>640</v>
      </c>
      <c r="DD523" s="556">
        <f t="shared" si="1881"/>
        <v>640</v>
      </c>
      <c r="DE523" s="555">
        <f t="shared" si="1882"/>
        <v>640</v>
      </c>
      <c r="DF523" s="555">
        <f t="shared" si="1883"/>
        <v>640</v>
      </c>
      <c r="DG523" s="555">
        <f t="shared" si="1884"/>
        <v>640</v>
      </c>
      <c r="DH523" s="555">
        <f t="shared" si="1885"/>
        <v>640</v>
      </c>
      <c r="DI523" s="555">
        <f t="shared" si="1886"/>
        <v>640</v>
      </c>
      <c r="DJ523" s="554">
        <f t="shared" si="1887"/>
        <v>640</v>
      </c>
      <c r="DK523" s="553">
        <f t="shared" si="1888"/>
        <v>640</v>
      </c>
      <c r="DL523" s="658">
        <f t="shared" si="1963"/>
        <v>17</v>
      </c>
      <c r="DM523" s="106">
        <f t="shared" si="1964"/>
        <v>17</v>
      </c>
      <c r="DN523" s="106">
        <f t="shared" si="1965"/>
        <v>17</v>
      </c>
      <c r="DO523" s="106">
        <f t="shared" si="1966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72">IF(B521="","",B521*B522*B523/B$46/365/$G$1)</f>
        <v/>
      </c>
      <c r="C524" s="637" t="str">
        <f t="shared" si="1972"/>
        <v/>
      </c>
      <c r="D524" s="770" t="str">
        <f t="shared" si="1972"/>
        <v/>
      </c>
      <c r="E524" s="637" t="str">
        <f t="shared" si="1972"/>
        <v/>
      </c>
      <c r="F524" s="770" t="str">
        <f t="shared" si="1972"/>
        <v/>
      </c>
      <c r="G524" s="637" t="str">
        <f t="shared" si="1972"/>
        <v/>
      </c>
      <c r="H524" s="770" t="str">
        <f t="shared" si="1972"/>
        <v/>
      </c>
      <c r="I524" s="637" t="str">
        <f t="shared" si="1972"/>
        <v/>
      </c>
      <c r="J524" s="770" t="str">
        <f t="shared" si="1972"/>
        <v/>
      </c>
      <c r="K524" s="637" t="str">
        <f t="shared" si="1972"/>
        <v/>
      </c>
      <c r="L524" s="770" t="str">
        <f t="shared" si="1972"/>
        <v/>
      </c>
      <c r="M524" s="637" t="str">
        <f t="shared" si="1972"/>
        <v/>
      </c>
      <c r="N524" s="770" t="str">
        <f t="shared" si="1972"/>
        <v/>
      </c>
      <c r="O524" s="637" t="str">
        <f t="shared" si="1972"/>
        <v/>
      </c>
      <c r="P524" s="770" t="str">
        <f t="shared" si="1972"/>
        <v/>
      </c>
      <c r="Q524" s="637" t="str">
        <f t="shared" si="1972"/>
        <v/>
      </c>
      <c r="R524" s="770" t="str">
        <f t="shared" si="1972"/>
        <v/>
      </c>
      <c r="S524" s="657"/>
      <c r="T524" s="770" t="str">
        <f t="shared" ref="T524:AJ524" si="1973">IF(T521="","",T521*T522*T523/T$46/365/$G$1)</f>
        <v/>
      </c>
      <c r="U524" s="637" t="str">
        <f t="shared" si="1973"/>
        <v/>
      </c>
      <c r="V524" s="770" t="str">
        <f t="shared" si="1973"/>
        <v/>
      </c>
      <c r="W524" s="637" t="str">
        <f t="shared" si="1973"/>
        <v/>
      </c>
      <c r="X524" s="770" t="str">
        <f t="shared" si="1973"/>
        <v/>
      </c>
      <c r="Y524" s="637" t="str">
        <f t="shared" si="1973"/>
        <v/>
      </c>
      <c r="Z524" s="770" t="str">
        <f t="shared" si="1973"/>
        <v/>
      </c>
      <c r="AA524" s="637" t="str">
        <f t="shared" si="1973"/>
        <v/>
      </c>
      <c r="AB524" s="770" t="str">
        <f t="shared" si="1973"/>
        <v/>
      </c>
      <c r="AC524" s="637" t="str">
        <f t="shared" si="1973"/>
        <v/>
      </c>
      <c r="AD524" s="770" t="str">
        <f t="shared" si="1973"/>
        <v/>
      </c>
      <c r="AE524" s="637" t="str">
        <f t="shared" si="1973"/>
        <v/>
      </c>
      <c r="AF524" s="770" t="str">
        <f t="shared" si="1973"/>
        <v/>
      </c>
      <c r="AG524" s="637" t="str">
        <f t="shared" si="1973"/>
        <v/>
      </c>
      <c r="AH524" s="770" t="str">
        <f t="shared" si="1973"/>
        <v/>
      </c>
      <c r="AI524" s="637" t="str">
        <f t="shared" si="1973"/>
        <v/>
      </c>
      <c r="AJ524" s="770" t="str">
        <f t="shared" si="1973"/>
        <v/>
      </c>
      <c r="AK524" s="657"/>
      <c r="AL524" s="770" t="str">
        <f t="shared" ref="AL524:BB524" si="1974">IF(AL521="","",AL521*AL522*AL523/AL$46/365/$G$1)</f>
        <v/>
      </c>
      <c r="AM524" s="637">
        <f t="shared" si="1974"/>
        <v>0</v>
      </c>
      <c r="AN524" s="770" t="str">
        <f t="shared" si="1974"/>
        <v/>
      </c>
      <c r="AO524" s="637" t="str">
        <f t="shared" si="1974"/>
        <v/>
      </c>
      <c r="AP524" s="770" t="str">
        <f t="shared" si="1974"/>
        <v/>
      </c>
      <c r="AQ524" s="637" t="str">
        <f t="shared" si="1974"/>
        <v/>
      </c>
      <c r="AR524" s="770" t="str">
        <f t="shared" si="1974"/>
        <v/>
      </c>
      <c r="AS524" s="637" t="str">
        <f t="shared" si="1974"/>
        <v/>
      </c>
      <c r="AT524" s="770" t="str">
        <f t="shared" si="1974"/>
        <v/>
      </c>
      <c r="AU524" s="637" t="str">
        <f t="shared" si="1974"/>
        <v/>
      </c>
      <c r="AV524" s="770" t="str">
        <f t="shared" si="1974"/>
        <v/>
      </c>
      <c r="AW524" s="637" t="str">
        <f t="shared" si="1974"/>
        <v/>
      </c>
      <c r="AX524" s="770" t="str">
        <f t="shared" si="1974"/>
        <v/>
      </c>
      <c r="AY524" s="637" t="str">
        <f t="shared" si="1974"/>
        <v/>
      </c>
      <c r="AZ524" s="770" t="str">
        <f t="shared" si="1974"/>
        <v/>
      </c>
      <c r="BA524" s="637" t="str">
        <f t="shared" si="1974"/>
        <v/>
      </c>
      <c r="BB524" s="770" t="str">
        <f t="shared" si="1974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75">IF(BF521="","",BF521*BF522*BF523/BF$46/365/$G$1)</f>
        <v/>
      </c>
      <c r="BG524" s="770" t="str">
        <f t="shared" si="1975"/>
        <v/>
      </c>
      <c r="BH524" s="637" t="str">
        <f t="shared" si="1975"/>
        <v/>
      </c>
      <c r="BI524" s="770">
        <f t="shared" si="1975"/>
        <v>1.7892088342186189E-3</v>
      </c>
      <c r="BJ524" s="637">
        <f t="shared" si="1975"/>
        <v>1.8786692759295497E-3</v>
      </c>
      <c r="BK524" s="770" t="str">
        <f t="shared" si="1975"/>
        <v/>
      </c>
      <c r="BL524" s="637">
        <f t="shared" si="1975"/>
        <v>2.0874103065883886E-4</v>
      </c>
      <c r="BM524" s="770" t="str">
        <f t="shared" si="1975"/>
        <v/>
      </c>
      <c r="BN524" s="637" t="str">
        <f t="shared" si="1975"/>
        <v/>
      </c>
      <c r="BO524" s="770" t="str">
        <f t="shared" si="1975"/>
        <v/>
      </c>
      <c r="BP524" s="637" t="str">
        <f t="shared" si="1975"/>
        <v/>
      </c>
      <c r="BQ524" s="770" t="str">
        <f t="shared" si="1975"/>
        <v/>
      </c>
      <c r="BR524" s="637" t="str">
        <f t="shared" si="1975"/>
        <v/>
      </c>
      <c r="BS524" s="770" t="str">
        <f t="shared" si="1975"/>
        <v/>
      </c>
      <c r="BT524" s="637" t="str">
        <f t="shared" si="1975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>
        <f>IF(BY521="","",BY521*BY522*BY523/BY$46/365/$G$1)</f>
        <v>9.3933463796477487E-4</v>
      </c>
      <c r="BZ524" s="627" t="str">
        <f t="shared" si="1959"/>
        <v/>
      </c>
      <c r="CA524" s="627" t="str">
        <f t="shared" si="1960"/>
        <v/>
      </c>
      <c r="CB524" s="627" t="str">
        <f t="shared" si="1961"/>
        <v/>
      </c>
      <c r="CC524" s="627">
        <f t="shared" si="1962"/>
        <v>1.3642717360916969E-3</v>
      </c>
      <c r="CD524" s="1353" t="str">
        <f t="shared" si="1893"/>
        <v/>
      </c>
      <c r="CE524" s="1354" t="str">
        <f t="shared" si="1971"/>
        <v/>
      </c>
      <c r="CF524" s="1355" t="str">
        <f t="shared" si="1971"/>
        <v/>
      </c>
      <c r="CG524" s="1355" t="str">
        <f t="shared" si="1971"/>
        <v/>
      </c>
      <c r="CH524" s="1355" t="str">
        <f t="shared" si="1971"/>
        <v/>
      </c>
      <c r="CI524" s="1355" t="str">
        <f t="shared" si="1971"/>
        <v/>
      </c>
      <c r="CJ524" s="1355" t="str">
        <f t="shared" si="1971"/>
        <v/>
      </c>
      <c r="CK524" s="1356" t="str">
        <f t="shared" si="1971"/>
        <v/>
      </c>
      <c r="CL524" s="1356" t="str">
        <f t="shared" si="1971"/>
        <v/>
      </c>
      <c r="CM524" s="1356" t="str">
        <f t="shared" si="1971"/>
        <v/>
      </c>
      <c r="CN524" s="1355" t="str">
        <f t="shared" si="1971"/>
        <v/>
      </c>
      <c r="CO524" s="1355" t="str">
        <f t="shared" si="1971"/>
        <v/>
      </c>
      <c r="CP524" s="1355" t="str">
        <f t="shared" si="1971"/>
        <v/>
      </c>
      <c r="CQ524" s="1355" t="str">
        <f t="shared" si="1971"/>
        <v/>
      </c>
      <c r="CR524" s="1355" t="str">
        <f t="shared" si="1971"/>
        <v/>
      </c>
      <c r="CS524" s="1354" t="str">
        <f t="shared" si="1971"/>
        <v/>
      </c>
      <c r="CT524" s="1357" t="str">
        <f t="shared" si="1971"/>
        <v/>
      </c>
      <c r="CU524" s="553" t="str">
        <f t="shared" si="1872"/>
        <v/>
      </c>
      <c r="CV524" s="554" t="str">
        <f t="shared" si="1873"/>
        <v/>
      </c>
      <c r="CW524" s="555" t="str">
        <f t="shared" si="1874"/>
        <v/>
      </c>
      <c r="CX524" s="555" t="str">
        <f t="shared" si="1875"/>
        <v/>
      </c>
      <c r="CY524" s="555" t="str">
        <f t="shared" si="1876"/>
        <v/>
      </c>
      <c r="CZ524" s="555" t="str">
        <f t="shared" si="1877"/>
        <v/>
      </c>
      <c r="DA524" s="555" t="str">
        <f t="shared" si="1878"/>
        <v/>
      </c>
      <c r="DB524" s="556" t="str">
        <f t="shared" si="1879"/>
        <v/>
      </c>
      <c r="DC524" s="556" t="str">
        <f t="shared" si="1880"/>
        <v/>
      </c>
      <c r="DD524" s="556" t="str">
        <f t="shared" si="1881"/>
        <v/>
      </c>
      <c r="DE524" s="555" t="str">
        <f t="shared" si="1882"/>
        <v/>
      </c>
      <c r="DF524" s="555" t="str">
        <f t="shared" si="1883"/>
        <v/>
      </c>
      <c r="DG524" s="555" t="str">
        <f t="shared" si="1884"/>
        <v/>
      </c>
      <c r="DH524" s="555" t="str">
        <f t="shared" si="1885"/>
        <v/>
      </c>
      <c r="DI524" s="555" t="str">
        <f t="shared" si="1886"/>
        <v/>
      </c>
      <c r="DJ524" s="554" t="str">
        <f t="shared" si="1887"/>
        <v/>
      </c>
      <c r="DK524" s="553" t="str">
        <f t="shared" si="1888"/>
        <v/>
      </c>
      <c r="DL524" s="658">
        <f t="shared" si="1963"/>
        <v>0</v>
      </c>
      <c r="DM524" s="106">
        <f t="shared" si="1964"/>
        <v>0</v>
      </c>
      <c r="DN524" s="106">
        <f t="shared" si="1965"/>
        <v>1</v>
      </c>
      <c r="DO524" s="106">
        <f t="shared" si="1966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>
        <v>35</v>
      </c>
      <c r="BZ525" s="602" t="str">
        <f t="shared" si="1959"/>
        <v/>
      </c>
      <c r="CA525" s="602" t="str">
        <f t="shared" si="1960"/>
        <v/>
      </c>
      <c r="CB525" s="602" t="str">
        <f t="shared" si="1961"/>
        <v/>
      </c>
      <c r="CC525" s="692">
        <f t="shared" si="1962"/>
        <v>35</v>
      </c>
      <c r="CD525" s="1348" t="str">
        <f t="shared" si="1893"/>
        <v/>
      </c>
      <c r="CE525" s="1349" t="str">
        <f t="shared" si="1971"/>
        <v/>
      </c>
      <c r="CF525" s="1350" t="str">
        <f t="shared" si="1971"/>
        <v/>
      </c>
      <c r="CG525" s="1350" t="str">
        <f t="shared" si="1971"/>
        <v/>
      </c>
      <c r="CH525" s="1350" t="str">
        <f t="shared" si="1971"/>
        <v/>
      </c>
      <c r="CI525" s="1350" t="str">
        <f t="shared" si="1971"/>
        <v/>
      </c>
      <c r="CJ525" s="1350" t="str">
        <f t="shared" si="1971"/>
        <v/>
      </c>
      <c r="CK525" s="1351" t="str">
        <f t="shared" si="1971"/>
        <v/>
      </c>
      <c r="CL525" s="1351" t="str">
        <f t="shared" si="1971"/>
        <v/>
      </c>
      <c r="CM525" s="1351" t="str">
        <f t="shared" si="1971"/>
        <v/>
      </c>
      <c r="CN525" s="1350" t="str">
        <f t="shared" si="1971"/>
        <v/>
      </c>
      <c r="CO525" s="1350" t="str">
        <f t="shared" si="1971"/>
        <v/>
      </c>
      <c r="CP525" s="1350" t="str">
        <f t="shared" si="1971"/>
        <v/>
      </c>
      <c r="CQ525" s="1350" t="str">
        <f t="shared" si="1971"/>
        <v/>
      </c>
      <c r="CR525" s="1350" t="str">
        <f t="shared" si="1971"/>
        <v/>
      </c>
      <c r="CS525" s="1349" t="str">
        <f t="shared" si="1971"/>
        <v/>
      </c>
      <c r="CT525" s="1352" t="str">
        <f t="shared" si="1971"/>
        <v/>
      </c>
      <c r="CU525" s="553" t="str">
        <f t="shared" si="1872"/>
        <v/>
      </c>
      <c r="CV525" s="554" t="str">
        <f t="shared" si="1873"/>
        <v/>
      </c>
      <c r="CW525" s="555" t="str">
        <f t="shared" si="1874"/>
        <v/>
      </c>
      <c r="CX525" s="555" t="str">
        <f t="shared" si="1875"/>
        <v/>
      </c>
      <c r="CY525" s="555" t="str">
        <f t="shared" si="1876"/>
        <v/>
      </c>
      <c r="CZ525" s="555" t="str">
        <f t="shared" si="1877"/>
        <v/>
      </c>
      <c r="DA525" s="555" t="str">
        <f t="shared" si="1878"/>
        <v/>
      </c>
      <c r="DB525" s="556" t="str">
        <f t="shared" si="1879"/>
        <v/>
      </c>
      <c r="DC525" s="556" t="str">
        <f t="shared" si="1880"/>
        <v/>
      </c>
      <c r="DD525" s="556" t="str">
        <f t="shared" si="1881"/>
        <v/>
      </c>
      <c r="DE525" s="555" t="str">
        <f t="shared" si="1882"/>
        <v/>
      </c>
      <c r="DF525" s="555" t="str">
        <f t="shared" si="1883"/>
        <v/>
      </c>
      <c r="DG525" s="555" t="str">
        <f t="shared" si="1884"/>
        <v/>
      </c>
      <c r="DH525" s="555" t="str">
        <f t="shared" si="1885"/>
        <v/>
      </c>
      <c r="DI525" s="555" t="str">
        <f t="shared" si="1886"/>
        <v/>
      </c>
      <c r="DJ525" s="554" t="str">
        <f t="shared" si="1887"/>
        <v/>
      </c>
      <c r="DK525" s="553" t="str">
        <f t="shared" si="1888"/>
        <v/>
      </c>
      <c r="DL525" s="658">
        <f t="shared" si="1963"/>
        <v>0</v>
      </c>
      <c r="DM525" s="106">
        <f t="shared" si="1964"/>
        <v>0</v>
      </c>
      <c r="DN525" s="106">
        <f t="shared" si="1965"/>
        <v>1</v>
      </c>
      <c r="DO525" s="106">
        <f t="shared" si="1966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76">IF(B525="","",B521*B522*B525)</f>
        <v/>
      </c>
      <c r="C526" s="765" t="str">
        <f t="shared" si="1976"/>
        <v/>
      </c>
      <c r="D526" s="765" t="str">
        <f t="shared" si="1976"/>
        <v/>
      </c>
      <c r="E526" s="765" t="str">
        <f t="shared" si="1976"/>
        <v/>
      </c>
      <c r="F526" s="765" t="str">
        <f t="shared" si="1976"/>
        <v/>
      </c>
      <c r="G526" s="765" t="str">
        <f t="shared" si="1976"/>
        <v/>
      </c>
      <c r="H526" s="765" t="str">
        <f t="shared" si="1976"/>
        <v/>
      </c>
      <c r="I526" s="765" t="str">
        <f t="shared" si="1976"/>
        <v/>
      </c>
      <c r="J526" s="765" t="str">
        <f t="shared" si="1976"/>
        <v/>
      </c>
      <c r="K526" s="765" t="str">
        <f t="shared" si="1976"/>
        <v/>
      </c>
      <c r="L526" s="765" t="str">
        <f t="shared" si="1976"/>
        <v/>
      </c>
      <c r="M526" s="765" t="str">
        <f t="shared" si="1976"/>
        <v/>
      </c>
      <c r="N526" s="765" t="str">
        <f t="shared" si="1976"/>
        <v/>
      </c>
      <c r="O526" s="765" t="str">
        <f t="shared" si="1976"/>
        <v/>
      </c>
      <c r="P526" s="765" t="str">
        <f t="shared" si="1976"/>
        <v/>
      </c>
      <c r="Q526" s="765" t="str">
        <f t="shared" si="1976"/>
        <v/>
      </c>
      <c r="R526" s="765" t="str">
        <f t="shared" si="1976"/>
        <v/>
      </c>
      <c r="S526" s="771"/>
      <c r="T526" s="765" t="str">
        <f t="shared" ref="T526:AJ526" si="1977">IF(T525="","",T521*T522*T525)</f>
        <v/>
      </c>
      <c r="U526" s="765" t="str">
        <f t="shared" si="1977"/>
        <v/>
      </c>
      <c r="V526" s="765" t="str">
        <f t="shared" si="1977"/>
        <v/>
      </c>
      <c r="W526" s="765" t="str">
        <f t="shared" si="1977"/>
        <v/>
      </c>
      <c r="X526" s="765" t="str">
        <f t="shared" si="1977"/>
        <v/>
      </c>
      <c r="Y526" s="765" t="str">
        <f t="shared" si="1977"/>
        <v/>
      </c>
      <c r="Z526" s="765" t="str">
        <f t="shared" si="1977"/>
        <v/>
      </c>
      <c r="AA526" s="765" t="str">
        <f t="shared" si="1977"/>
        <v/>
      </c>
      <c r="AB526" s="765" t="str">
        <f t="shared" si="1977"/>
        <v/>
      </c>
      <c r="AC526" s="765" t="str">
        <f t="shared" si="1977"/>
        <v/>
      </c>
      <c r="AD526" s="765" t="str">
        <f t="shared" si="1977"/>
        <v/>
      </c>
      <c r="AE526" s="765" t="str">
        <f t="shared" si="1977"/>
        <v/>
      </c>
      <c r="AF526" s="765" t="str">
        <f t="shared" si="1977"/>
        <v/>
      </c>
      <c r="AG526" s="765" t="str">
        <f t="shared" si="1977"/>
        <v/>
      </c>
      <c r="AH526" s="765" t="str">
        <f t="shared" si="1977"/>
        <v/>
      </c>
      <c r="AI526" s="765" t="str">
        <f t="shared" si="1977"/>
        <v/>
      </c>
      <c r="AJ526" s="765" t="str">
        <f t="shared" si="1977"/>
        <v/>
      </c>
      <c r="AK526" s="771"/>
      <c r="AL526" s="765" t="str">
        <f t="shared" ref="AL526:BB526" si="1978">IF(AL525="","",AL521*AL522*AL525)</f>
        <v/>
      </c>
      <c r="AM526" s="765">
        <f t="shared" si="1978"/>
        <v>0</v>
      </c>
      <c r="AN526" s="765" t="str">
        <f t="shared" si="1978"/>
        <v/>
      </c>
      <c r="AO526" s="765" t="str">
        <f t="shared" si="1978"/>
        <v/>
      </c>
      <c r="AP526" s="765" t="str">
        <f t="shared" si="1978"/>
        <v/>
      </c>
      <c r="AQ526" s="765" t="str">
        <f t="shared" si="1978"/>
        <v/>
      </c>
      <c r="AR526" s="765" t="str">
        <f t="shared" si="1978"/>
        <v/>
      </c>
      <c r="AS526" s="765" t="str">
        <f t="shared" si="1978"/>
        <v/>
      </c>
      <c r="AT526" s="765" t="str">
        <f t="shared" si="1978"/>
        <v/>
      </c>
      <c r="AU526" s="765" t="str">
        <f t="shared" si="1978"/>
        <v/>
      </c>
      <c r="AV526" s="765" t="str">
        <f t="shared" si="1978"/>
        <v/>
      </c>
      <c r="AW526" s="765" t="str">
        <f t="shared" si="1978"/>
        <v/>
      </c>
      <c r="AX526" s="765" t="str">
        <f t="shared" si="1978"/>
        <v/>
      </c>
      <c r="AY526" s="765" t="str">
        <f t="shared" si="1978"/>
        <v/>
      </c>
      <c r="AZ526" s="765" t="str">
        <f t="shared" si="1978"/>
        <v/>
      </c>
      <c r="BA526" s="765" t="str">
        <f t="shared" si="1978"/>
        <v/>
      </c>
      <c r="BB526" s="765" t="str">
        <f t="shared" si="1978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9">IF(BF525="","",BF521*BF522*BF525)</f>
        <v/>
      </c>
      <c r="BG526" s="765" t="str">
        <f t="shared" si="1979"/>
        <v/>
      </c>
      <c r="BH526" s="765" t="str">
        <f t="shared" si="1979"/>
        <v/>
      </c>
      <c r="BI526" s="765">
        <f t="shared" si="1979"/>
        <v>525</v>
      </c>
      <c r="BJ526" s="765">
        <f t="shared" si="1979"/>
        <v>315</v>
      </c>
      <c r="BK526" s="765" t="str">
        <f t="shared" si="1979"/>
        <v/>
      </c>
      <c r="BL526" s="765">
        <f t="shared" si="1979"/>
        <v>60</v>
      </c>
      <c r="BM526" s="765" t="str">
        <f t="shared" si="1979"/>
        <v/>
      </c>
      <c r="BN526" s="765" t="str">
        <f t="shared" si="1979"/>
        <v/>
      </c>
      <c r="BO526" s="765" t="str">
        <f t="shared" si="1979"/>
        <v/>
      </c>
      <c r="BP526" s="765" t="str">
        <f t="shared" si="1979"/>
        <v/>
      </c>
      <c r="BQ526" s="765" t="str">
        <f t="shared" si="1979"/>
        <v/>
      </c>
      <c r="BR526" s="765" t="str">
        <f t="shared" si="1979"/>
        <v/>
      </c>
      <c r="BS526" s="765" t="str">
        <f t="shared" si="1979"/>
        <v/>
      </c>
      <c r="BT526" s="765" t="str">
        <f t="shared" si="1979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>
        <f>IF(BY525="","",BY521*BY522*BY525)</f>
        <v>315</v>
      </c>
      <c r="BZ526" s="602" t="str">
        <f t="shared" si="1959"/>
        <v/>
      </c>
      <c r="CA526" s="602" t="str">
        <f t="shared" si="1960"/>
        <v/>
      </c>
      <c r="CB526" s="602" t="str">
        <f t="shared" si="1961"/>
        <v/>
      </c>
      <c r="CC526" s="692">
        <f t="shared" si="1962"/>
        <v>315</v>
      </c>
      <c r="CD526" s="1348" t="str">
        <f t="shared" si="1893"/>
        <v/>
      </c>
      <c r="CE526" s="1349" t="str">
        <f t="shared" si="1971"/>
        <v/>
      </c>
      <c r="CF526" s="1350" t="str">
        <f t="shared" si="1971"/>
        <v/>
      </c>
      <c r="CG526" s="1350" t="str">
        <f t="shared" si="1971"/>
        <v/>
      </c>
      <c r="CH526" s="1350" t="str">
        <f t="shared" si="1971"/>
        <v/>
      </c>
      <c r="CI526" s="1350" t="str">
        <f t="shared" si="1971"/>
        <v/>
      </c>
      <c r="CJ526" s="1350" t="str">
        <f t="shared" si="1971"/>
        <v/>
      </c>
      <c r="CK526" s="1351" t="str">
        <f t="shared" si="1971"/>
        <v/>
      </c>
      <c r="CL526" s="1351" t="str">
        <f t="shared" si="1971"/>
        <v/>
      </c>
      <c r="CM526" s="1351" t="str">
        <f t="shared" si="1971"/>
        <v/>
      </c>
      <c r="CN526" s="1350" t="str">
        <f t="shared" si="1971"/>
        <v/>
      </c>
      <c r="CO526" s="1350" t="str">
        <f t="shared" si="1971"/>
        <v/>
      </c>
      <c r="CP526" s="1350" t="str">
        <f t="shared" si="1971"/>
        <v/>
      </c>
      <c r="CQ526" s="1350" t="str">
        <f t="shared" si="1971"/>
        <v/>
      </c>
      <c r="CR526" s="1350" t="str">
        <f t="shared" si="1971"/>
        <v/>
      </c>
      <c r="CS526" s="1349" t="str">
        <f t="shared" si="1971"/>
        <v/>
      </c>
      <c r="CT526" s="1352" t="str">
        <f t="shared" si="1971"/>
        <v/>
      </c>
      <c r="CU526" s="553" t="str">
        <f t="shared" si="1872"/>
        <v/>
      </c>
      <c r="CV526" s="554" t="str">
        <f t="shared" si="1873"/>
        <v/>
      </c>
      <c r="CW526" s="555" t="str">
        <f t="shared" si="1874"/>
        <v/>
      </c>
      <c r="CX526" s="555" t="str">
        <f t="shared" si="1875"/>
        <v/>
      </c>
      <c r="CY526" s="555" t="str">
        <f t="shared" si="1876"/>
        <v/>
      </c>
      <c r="CZ526" s="555" t="str">
        <f t="shared" si="1877"/>
        <v/>
      </c>
      <c r="DA526" s="555" t="str">
        <f t="shared" si="1878"/>
        <v/>
      </c>
      <c r="DB526" s="556" t="str">
        <f t="shared" si="1879"/>
        <v/>
      </c>
      <c r="DC526" s="556" t="str">
        <f t="shared" si="1880"/>
        <v/>
      </c>
      <c r="DD526" s="556" t="str">
        <f t="shared" si="1881"/>
        <v/>
      </c>
      <c r="DE526" s="555" t="str">
        <f t="shared" si="1882"/>
        <v/>
      </c>
      <c r="DF526" s="555" t="str">
        <f t="shared" si="1883"/>
        <v/>
      </c>
      <c r="DG526" s="555" t="str">
        <f t="shared" si="1884"/>
        <v/>
      </c>
      <c r="DH526" s="555" t="str">
        <f t="shared" si="1885"/>
        <v/>
      </c>
      <c r="DI526" s="555" t="str">
        <f t="shared" si="1886"/>
        <v/>
      </c>
      <c r="DJ526" s="554" t="str">
        <f t="shared" si="1887"/>
        <v/>
      </c>
      <c r="DK526" s="553" t="str">
        <f t="shared" si="1888"/>
        <v/>
      </c>
      <c r="DL526" s="658">
        <f t="shared" si="1963"/>
        <v>0</v>
      </c>
      <c r="DM526" s="106">
        <f t="shared" si="1964"/>
        <v>0</v>
      </c>
      <c r="DN526" s="106">
        <f t="shared" si="1965"/>
        <v>1</v>
      </c>
      <c r="DO526" s="106">
        <f t="shared" si="1966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2" t="s">
        <v>736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831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831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72"/>
        <v/>
      </c>
      <c r="CV527" s="554" t="str">
        <f t="shared" si="1873"/>
        <v/>
      </c>
      <c r="CW527" s="555" t="str">
        <f t="shared" si="1874"/>
        <v/>
      </c>
      <c r="CX527" s="555" t="str">
        <f t="shared" si="1875"/>
        <v/>
      </c>
      <c r="CY527" s="555" t="str">
        <f t="shared" si="1876"/>
        <v/>
      </c>
      <c r="CZ527" s="555" t="str">
        <f t="shared" si="1877"/>
        <v/>
      </c>
      <c r="DA527" s="555" t="str">
        <f t="shared" si="1878"/>
        <v/>
      </c>
      <c r="DB527" s="556" t="str">
        <f t="shared" si="1879"/>
        <v/>
      </c>
      <c r="DC527" s="556" t="str">
        <f t="shared" si="1880"/>
        <v/>
      </c>
      <c r="DD527" s="556" t="str">
        <f t="shared" si="1881"/>
        <v/>
      </c>
      <c r="DE527" s="555" t="str">
        <f t="shared" si="1882"/>
        <v/>
      </c>
      <c r="DF527" s="555" t="str">
        <f t="shared" si="1883"/>
        <v/>
      </c>
      <c r="DG527" s="555" t="str">
        <f t="shared" si="1884"/>
        <v/>
      </c>
      <c r="DH527" s="555" t="str">
        <f t="shared" si="1885"/>
        <v/>
      </c>
      <c r="DI527" s="555" t="str">
        <f t="shared" si="1886"/>
        <v/>
      </c>
      <c r="DJ527" s="554" t="str">
        <f t="shared" si="1887"/>
        <v/>
      </c>
      <c r="DK527" s="553" t="str">
        <f t="shared" si="1888"/>
        <v/>
      </c>
      <c r="DL527" s="658">
        <f t="shared" ref="DL527:DL562" si="1980">COUNT(B527:R527)</f>
        <v>1</v>
      </c>
      <c r="DM527" s="106">
        <f t="shared" ref="DM527:DM562" si="1981">COUNT(T527:AJ527)</f>
        <v>0</v>
      </c>
      <c r="DN527" s="106">
        <f t="shared" ref="DN527:DN562" si="1982">COUNT(AL527:BB527)</f>
        <v>0</v>
      </c>
      <c r="DO527" s="106">
        <f t="shared" ref="DO527:DO562" si="1983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>
        <v>12</v>
      </c>
      <c r="BX528" s="227">
        <v>40</v>
      </c>
      <c r="BY528" s="227">
        <v>65</v>
      </c>
      <c r="BZ528" s="602" t="str">
        <f t="shared" ref="BZ528:BZ562" si="1984">IF(DL528&lt;3,"",(SUM(B528:R528)-MIN(B528:R528)-MAX(B528:R528))/(DL528-2))</f>
        <v/>
      </c>
      <c r="CA528" s="602" t="str">
        <f t="shared" ref="CA528:CA562" si="1985">IF(DM528&lt;3,"",(SUM(T528:AJ528)-MIN(T528:AJ528)-MAX(T528:AJ528))/(DM528-2))</f>
        <v/>
      </c>
      <c r="CB528" s="602">
        <f t="shared" ref="CB528:CB562" si="1986">IF(DN528&lt;3,"",(SUM(AL528:BB528)-MIN(AL528:BB528)-MAX(AL528:BB528))/(DN528-2))</f>
        <v>45</v>
      </c>
      <c r="CC528" s="692">
        <f t="shared" ref="CC528:CC562" si="1987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54"/>
        <v/>
      </c>
      <c r="CF528" s="1350" t="str">
        <f t="shared" si="1954"/>
        <v/>
      </c>
      <c r="CG528" s="1350" t="str">
        <f t="shared" si="1954"/>
        <v/>
      </c>
      <c r="CH528" s="1350" t="str">
        <f t="shared" si="1954"/>
        <v/>
      </c>
      <c r="CI528" s="1350" t="str">
        <f t="shared" si="1954"/>
        <v/>
      </c>
      <c r="CJ528" s="1350" t="str">
        <f t="shared" si="1954"/>
        <v/>
      </c>
      <c r="CK528" s="1351" t="str">
        <f t="shared" si="1954"/>
        <v/>
      </c>
      <c r="CL528" s="1351">
        <f t="shared" si="1954"/>
        <v>3</v>
      </c>
      <c r="CM528" s="1351" t="str">
        <f t="shared" si="1954"/>
        <v/>
      </c>
      <c r="CN528" s="1350" t="str">
        <f t="shared" si="1954"/>
        <v/>
      </c>
      <c r="CO528" s="1350" t="str">
        <f t="shared" si="1954"/>
        <v/>
      </c>
      <c r="CP528" s="1350" t="str">
        <f t="shared" si="1954"/>
        <v/>
      </c>
      <c r="CQ528" s="1350" t="str">
        <f t="shared" si="1954"/>
        <v/>
      </c>
      <c r="CR528" s="1350" t="str">
        <f t="shared" si="1954"/>
        <v/>
      </c>
      <c r="CS528" s="1349" t="str">
        <f t="shared" si="1954"/>
        <v/>
      </c>
      <c r="CT528" s="1352" t="str">
        <f t="shared" si="1954"/>
        <v/>
      </c>
      <c r="CU528" s="553" t="str">
        <f t="shared" si="1872"/>
        <v/>
      </c>
      <c r="CV528" s="554" t="str">
        <f t="shared" si="1873"/>
        <v/>
      </c>
      <c r="CW528" s="555" t="str">
        <f t="shared" si="1874"/>
        <v/>
      </c>
      <c r="CX528" s="555" t="str">
        <f t="shared" si="1875"/>
        <v/>
      </c>
      <c r="CY528" s="555" t="str">
        <f t="shared" si="1876"/>
        <v/>
      </c>
      <c r="CZ528" s="555" t="str">
        <f t="shared" si="1877"/>
        <v/>
      </c>
      <c r="DA528" s="555" t="str">
        <f t="shared" si="1878"/>
        <v/>
      </c>
      <c r="DB528" s="556" t="str">
        <f t="shared" si="1879"/>
        <v/>
      </c>
      <c r="DC528" s="556">
        <f t="shared" si="1880"/>
        <v>11.7</v>
      </c>
      <c r="DD528" s="556" t="str">
        <f t="shared" si="1881"/>
        <v/>
      </c>
      <c r="DE528" s="555" t="str">
        <f t="shared" si="1882"/>
        <v/>
      </c>
      <c r="DF528" s="555" t="str">
        <f t="shared" si="1883"/>
        <v/>
      </c>
      <c r="DG528" s="555" t="str">
        <f t="shared" si="1884"/>
        <v/>
      </c>
      <c r="DH528" s="555" t="str">
        <f t="shared" si="1885"/>
        <v/>
      </c>
      <c r="DI528" s="555" t="str">
        <f t="shared" si="1886"/>
        <v/>
      </c>
      <c r="DJ528" s="554" t="str">
        <f t="shared" si="1887"/>
        <v/>
      </c>
      <c r="DK528" s="553" t="str">
        <f t="shared" si="1888"/>
        <v/>
      </c>
      <c r="DL528" s="658">
        <f t="shared" si="1980"/>
        <v>1</v>
      </c>
      <c r="DM528" s="106">
        <f t="shared" si="1981"/>
        <v>1</v>
      </c>
      <c r="DN528" s="106">
        <f t="shared" si="1982"/>
        <v>3</v>
      </c>
      <c r="DO528" s="106">
        <f t="shared" si="1983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8">1580*$K$1</f>
        <v>1580</v>
      </c>
      <c r="E529" s="766">
        <f t="shared" si="1988"/>
        <v>1580</v>
      </c>
      <c r="F529" s="766">
        <f t="shared" si="1988"/>
        <v>1580</v>
      </c>
      <c r="G529" s="766">
        <f t="shared" si="1988"/>
        <v>1580</v>
      </c>
      <c r="H529" s="766">
        <f t="shared" si="1988"/>
        <v>1580</v>
      </c>
      <c r="I529" s="766">
        <f t="shared" si="1988"/>
        <v>1580</v>
      </c>
      <c r="J529" s="766">
        <f t="shared" si="1988"/>
        <v>1580</v>
      </c>
      <c r="K529" s="766">
        <f t="shared" si="1988"/>
        <v>1580</v>
      </c>
      <c r="L529" s="766">
        <f t="shared" si="1988"/>
        <v>1580</v>
      </c>
      <c r="M529" s="766">
        <f t="shared" si="1988"/>
        <v>1580</v>
      </c>
      <c r="N529" s="766">
        <f t="shared" si="1988"/>
        <v>1580</v>
      </c>
      <c r="O529" s="766">
        <f t="shared" si="1988"/>
        <v>1580</v>
      </c>
      <c r="P529" s="766">
        <f t="shared" si="1988"/>
        <v>1580</v>
      </c>
      <c r="Q529" s="766">
        <f t="shared" si="1988"/>
        <v>1580</v>
      </c>
      <c r="R529" s="766">
        <f t="shared" si="1988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9">1580*$K$1</f>
        <v>1580</v>
      </c>
      <c r="W529" s="766">
        <f t="shared" si="1989"/>
        <v>1580</v>
      </c>
      <c r="X529" s="766">
        <f t="shared" si="1989"/>
        <v>1580</v>
      </c>
      <c r="Y529" s="766">
        <f t="shared" si="1989"/>
        <v>1580</v>
      </c>
      <c r="Z529" s="766">
        <f t="shared" si="1989"/>
        <v>1580</v>
      </c>
      <c r="AA529" s="766">
        <f t="shared" si="1989"/>
        <v>1580</v>
      </c>
      <c r="AB529" s="766">
        <f t="shared" si="1989"/>
        <v>1580</v>
      </c>
      <c r="AC529" s="766">
        <f t="shared" si="1989"/>
        <v>1580</v>
      </c>
      <c r="AD529" s="766">
        <f t="shared" si="1989"/>
        <v>1580</v>
      </c>
      <c r="AE529" s="766">
        <f t="shared" si="1989"/>
        <v>1580</v>
      </c>
      <c r="AF529" s="766">
        <f t="shared" si="1989"/>
        <v>1580</v>
      </c>
      <c r="AG529" s="766">
        <f t="shared" si="1989"/>
        <v>1580</v>
      </c>
      <c r="AH529" s="766">
        <f t="shared" si="1989"/>
        <v>1580</v>
      </c>
      <c r="AI529" s="766">
        <f t="shared" si="1989"/>
        <v>1580</v>
      </c>
      <c r="AJ529" s="766">
        <f t="shared" si="1989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90">1580*$K$1</f>
        <v>1580</v>
      </c>
      <c r="AO529" s="766">
        <f t="shared" si="1990"/>
        <v>1580</v>
      </c>
      <c r="AP529" s="766">
        <f t="shared" si="1990"/>
        <v>1580</v>
      </c>
      <c r="AQ529" s="766">
        <f t="shared" si="1990"/>
        <v>1580</v>
      </c>
      <c r="AR529" s="766">
        <f t="shared" si="1990"/>
        <v>1580</v>
      </c>
      <c r="AS529" s="766">
        <f t="shared" si="1990"/>
        <v>1580</v>
      </c>
      <c r="AT529" s="766">
        <f t="shared" si="1990"/>
        <v>1580</v>
      </c>
      <c r="AU529" s="766">
        <f t="shared" si="1990"/>
        <v>1580</v>
      </c>
      <c r="AV529" s="766">
        <f t="shared" si="1990"/>
        <v>1580</v>
      </c>
      <c r="AW529" s="766">
        <f t="shared" si="1990"/>
        <v>1580</v>
      </c>
      <c r="AX529" s="766">
        <f t="shared" si="1990"/>
        <v>1580</v>
      </c>
      <c r="AY529" s="766">
        <f t="shared" si="1990"/>
        <v>1580</v>
      </c>
      <c r="AZ529" s="766">
        <f t="shared" si="1990"/>
        <v>1580</v>
      </c>
      <c r="BA529" s="766">
        <f t="shared" si="1990"/>
        <v>1580</v>
      </c>
      <c r="BB529" s="766">
        <f t="shared" si="1990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91">1580*$K$1</f>
        <v>1580</v>
      </c>
      <c r="BG529" s="766">
        <f t="shared" si="1991"/>
        <v>1580</v>
      </c>
      <c r="BH529" s="766">
        <f t="shared" si="1991"/>
        <v>1580</v>
      </c>
      <c r="BI529" s="766">
        <f t="shared" si="1991"/>
        <v>1580</v>
      </c>
      <c r="BJ529" s="766">
        <f t="shared" si="1991"/>
        <v>1580</v>
      </c>
      <c r="BK529" s="766">
        <f t="shared" si="1991"/>
        <v>1580</v>
      </c>
      <c r="BL529" s="766">
        <f t="shared" si="1991"/>
        <v>1580</v>
      </c>
      <c r="BM529" s="766">
        <f t="shared" si="1991"/>
        <v>1580</v>
      </c>
      <c r="BN529" s="766">
        <f t="shared" si="1991"/>
        <v>1580</v>
      </c>
      <c r="BO529" s="766">
        <f t="shared" si="1991"/>
        <v>1580</v>
      </c>
      <c r="BP529" s="766">
        <f t="shared" si="1991"/>
        <v>1580</v>
      </c>
      <c r="BQ529" s="766">
        <f t="shared" si="1991"/>
        <v>1580</v>
      </c>
      <c r="BR529" s="766">
        <f t="shared" si="1991"/>
        <v>1580</v>
      </c>
      <c r="BS529" s="766">
        <f t="shared" si="1991"/>
        <v>1580</v>
      </c>
      <c r="BT529" s="766">
        <f t="shared" si="1991"/>
        <v>1580</v>
      </c>
      <c r="BU529" s="760"/>
      <c r="BV529" s="766">
        <f t="shared" si="1991"/>
        <v>1580</v>
      </c>
      <c r="BW529" s="766">
        <f t="shared" si="1991"/>
        <v>1580</v>
      </c>
      <c r="BX529" s="766">
        <f t="shared" si="1991"/>
        <v>1580</v>
      </c>
      <c r="BY529" s="766">
        <f t="shared" si="1991"/>
        <v>1580</v>
      </c>
      <c r="BZ529" s="602">
        <f t="shared" si="1984"/>
        <v>1580</v>
      </c>
      <c r="CA529" s="602">
        <f t="shared" si="1985"/>
        <v>1580</v>
      </c>
      <c r="CB529" s="602">
        <f t="shared" si="1986"/>
        <v>1580</v>
      </c>
      <c r="CC529" s="692">
        <f t="shared" si="1987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54"/>
        <v>1580</v>
      </c>
      <c r="CF529" s="1350">
        <f t="shared" si="1954"/>
        <v>1580</v>
      </c>
      <c r="CG529" s="1350">
        <f t="shared" si="1954"/>
        <v>1580</v>
      </c>
      <c r="CH529" s="1350">
        <f t="shared" si="1954"/>
        <v>1580</v>
      </c>
      <c r="CI529" s="1350">
        <f t="shared" si="1954"/>
        <v>1580</v>
      </c>
      <c r="CJ529" s="1350">
        <f t="shared" si="1954"/>
        <v>1580</v>
      </c>
      <c r="CK529" s="1351">
        <f t="shared" si="1954"/>
        <v>1580</v>
      </c>
      <c r="CL529" s="1351">
        <f t="shared" si="1954"/>
        <v>1580</v>
      </c>
      <c r="CM529" s="1351">
        <f t="shared" si="1954"/>
        <v>1580</v>
      </c>
      <c r="CN529" s="1350">
        <f t="shared" si="1954"/>
        <v>1580</v>
      </c>
      <c r="CO529" s="1350">
        <f t="shared" si="1954"/>
        <v>1580</v>
      </c>
      <c r="CP529" s="1350">
        <f t="shared" si="1954"/>
        <v>1580</v>
      </c>
      <c r="CQ529" s="1350">
        <f t="shared" si="1954"/>
        <v>1580</v>
      </c>
      <c r="CR529" s="1350">
        <f t="shared" si="1954"/>
        <v>1580</v>
      </c>
      <c r="CS529" s="1349">
        <f t="shared" si="1954"/>
        <v>1580</v>
      </c>
      <c r="CT529" s="1352">
        <f t="shared" si="1954"/>
        <v>1580</v>
      </c>
      <c r="CU529" s="553">
        <f t="shared" si="1872"/>
        <v>1580</v>
      </c>
      <c r="CV529" s="554">
        <f t="shared" si="1873"/>
        <v>1580</v>
      </c>
      <c r="CW529" s="555">
        <f t="shared" si="1874"/>
        <v>1580</v>
      </c>
      <c r="CX529" s="555">
        <f t="shared" si="1875"/>
        <v>1580</v>
      </c>
      <c r="CY529" s="555">
        <f t="shared" si="1876"/>
        <v>1580</v>
      </c>
      <c r="CZ529" s="555">
        <f t="shared" si="1877"/>
        <v>1580</v>
      </c>
      <c r="DA529" s="555">
        <f t="shared" si="1878"/>
        <v>1580</v>
      </c>
      <c r="DB529" s="556">
        <f t="shared" si="1879"/>
        <v>1580</v>
      </c>
      <c r="DC529" s="556">
        <f t="shared" si="1880"/>
        <v>1580</v>
      </c>
      <c r="DD529" s="556">
        <f t="shared" si="1881"/>
        <v>1580</v>
      </c>
      <c r="DE529" s="555">
        <f t="shared" si="1882"/>
        <v>1580</v>
      </c>
      <c r="DF529" s="555">
        <f t="shared" si="1883"/>
        <v>1580</v>
      </c>
      <c r="DG529" s="555">
        <f t="shared" si="1884"/>
        <v>1580</v>
      </c>
      <c r="DH529" s="555">
        <f t="shared" si="1885"/>
        <v>1580</v>
      </c>
      <c r="DI529" s="555">
        <f t="shared" si="1886"/>
        <v>1580</v>
      </c>
      <c r="DJ529" s="554">
        <f t="shared" si="1887"/>
        <v>1580</v>
      </c>
      <c r="DK529" s="553">
        <f t="shared" si="1888"/>
        <v>1580</v>
      </c>
      <c r="DL529" s="658">
        <f t="shared" si="1980"/>
        <v>17</v>
      </c>
      <c r="DM529" s="106">
        <f t="shared" si="1981"/>
        <v>17</v>
      </c>
      <c r="DN529" s="106">
        <f t="shared" si="1982"/>
        <v>17</v>
      </c>
      <c r="DO529" s="106">
        <f t="shared" si="1983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92">IF(D528="","",D528*D529/D$46/365/$G$1)</f>
        <v/>
      </c>
      <c r="E530" s="770" t="str">
        <f t="shared" si="1992"/>
        <v/>
      </c>
      <c r="F530" s="770" t="str">
        <f t="shared" si="1992"/>
        <v/>
      </c>
      <c r="G530" s="770" t="str">
        <f t="shared" si="1992"/>
        <v/>
      </c>
      <c r="H530" s="770" t="str">
        <f t="shared" si="1992"/>
        <v/>
      </c>
      <c r="I530" s="770" t="str">
        <f t="shared" si="1992"/>
        <v/>
      </c>
      <c r="J530" s="770" t="str">
        <f t="shared" si="1992"/>
        <v/>
      </c>
      <c r="K530" s="770" t="str">
        <f t="shared" si="1992"/>
        <v/>
      </c>
      <c r="L530" s="770" t="str">
        <f t="shared" si="1992"/>
        <v/>
      </c>
      <c r="M530" s="770" t="str">
        <f t="shared" si="1992"/>
        <v/>
      </c>
      <c r="N530" s="770" t="str">
        <f t="shared" si="1992"/>
        <v/>
      </c>
      <c r="O530" s="770" t="str">
        <f t="shared" si="1992"/>
        <v/>
      </c>
      <c r="P530" s="770" t="str">
        <f t="shared" si="1992"/>
        <v/>
      </c>
      <c r="Q530" s="770" t="str">
        <f t="shared" si="1992"/>
        <v/>
      </c>
      <c r="R530" s="770" t="str">
        <f t="shared" si="1992"/>
        <v/>
      </c>
      <c r="S530" s="593"/>
      <c r="T530" s="770" t="str">
        <f t="shared" ref="T530:AJ530" si="1993">IF(T528="","",T528*T529/T$46/365/$G$1)</f>
        <v/>
      </c>
      <c r="U530" s="770" t="str">
        <f t="shared" si="1993"/>
        <v/>
      </c>
      <c r="V530" s="770" t="str">
        <f t="shared" si="1993"/>
        <v/>
      </c>
      <c r="W530" s="770" t="str">
        <f t="shared" si="1993"/>
        <v/>
      </c>
      <c r="X530" s="770" t="str">
        <f t="shared" si="1993"/>
        <v/>
      </c>
      <c r="Y530" s="770" t="str">
        <f t="shared" si="1993"/>
        <v/>
      </c>
      <c r="Z530" s="770" t="str">
        <f t="shared" si="1993"/>
        <v/>
      </c>
      <c r="AA530" s="770">
        <f t="shared" si="1993"/>
        <v>3.4453452613922276E-3</v>
      </c>
      <c r="AB530" s="770" t="str">
        <f t="shared" si="1993"/>
        <v/>
      </c>
      <c r="AC530" s="770" t="str">
        <f t="shared" si="1993"/>
        <v/>
      </c>
      <c r="AD530" s="770" t="str">
        <f t="shared" si="1993"/>
        <v/>
      </c>
      <c r="AE530" s="770" t="str">
        <f t="shared" si="1993"/>
        <v/>
      </c>
      <c r="AF530" s="770" t="str">
        <f t="shared" si="1993"/>
        <v/>
      </c>
      <c r="AG530" s="770" t="str">
        <f t="shared" si="1993"/>
        <v/>
      </c>
      <c r="AH530" s="770" t="str">
        <f t="shared" si="1993"/>
        <v/>
      </c>
      <c r="AI530" s="770" t="str">
        <f t="shared" si="1993"/>
        <v/>
      </c>
      <c r="AJ530" s="770" t="str">
        <f t="shared" si="1993"/>
        <v/>
      </c>
      <c r="AK530" s="593"/>
      <c r="AL530" s="770" t="str">
        <f t="shared" ref="AL530:BB530" si="1994">IF(AL528="","",AL528*AL529/AL$46/365/$G$1)</f>
        <v/>
      </c>
      <c r="AM530" s="770" t="str">
        <f t="shared" si="1994"/>
        <v/>
      </c>
      <c r="AN530" s="770">
        <f t="shared" si="1994"/>
        <v>1.3742117851706894E-2</v>
      </c>
      <c r="AO530" s="770">
        <f t="shared" si="1994"/>
        <v>1.5459882583170255E-2</v>
      </c>
      <c r="AP530" s="770" t="str">
        <f t="shared" si="1994"/>
        <v/>
      </c>
      <c r="AQ530" s="770">
        <f t="shared" si="1994"/>
        <v>3.5042400521852576E-2</v>
      </c>
      <c r="AR530" s="770" t="str">
        <f t="shared" si="1994"/>
        <v/>
      </c>
      <c r="AS530" s="770" t="str">
        <f t="shared" si="1994"/>
        <v/>
      </c>
      <c r="AT530" s="770" t="str">
        <f t="shared" si="1994"/>
        <v/>
      </c>
      <c r="AU530" s="770" t="str">
        <f t="shared" si="1994"/>
        <v/>
      </c>
      <c r="AV530" s="770" t="str">
        <f t="shared" si="1994"/>
        <v/>
      </c>
      <c r="AW530" s="770" t="str">
        <f t="shared" si="1994"/>
        <v/>
      </c>
      <c r="AX530" s="770" t="str">
        <f t="shared" si="1994"/>
        <v/>
      </c>
      <c r="AY530" s="770" t="str">
        <f t="shared" si="1994"/>
        <v/>
      </c>
      <c r="AZ530" s="770" t="str">
        <f t="shared" si="1994"/>
        <v/>
      </c>
      <c r="BA530" s="770" t="str">
        <f t="shared" si="1994"/>
        <v/>
      </c>
      <c r="BB530" s="770" t="str">
        <f t="shared" si="1994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95">IF(BF528="","",BF528*BF529/BF$46/365/$G$1)</f>
        <v>1.030658838878017E-2</v>
      </c>
      <c r="BG530" s="770" t="str">
        <f t="shared" si="1995"/>
        <v/>
      </c>
      <c r="BH530" s="770" t="str">
        <f t="shared" si="1995"/>
        <v/>
      </c>
      <c r="BI530" s="770">
        <f t="shared" si="1995"/>
        <v>2.6502655856863292E-2</v>
      </c>
      <c r="BJ530" s="770">
        <f t="shared" si="1995"/>
        <v>1.5459882583170255E-2</v>
      </c>
      <c r="BK530" s="770" t="str">
        <f t="shared" si="1995"/>
        <v/>
      </c>
      <c r="BL530" s="770" t="str">
        <f t="shared" si="1995"/>
        <v/>
      </c>
      <c r="BM530" s="770" t="str">
        <f t="shared" si="1995"/>
        <v/>
      </c>
      <c r="BN530" s="770" t="str">
        <f t="shared" si="1995"/>
        <v/>
      </c>
      <c r="BO530" s="770" t="str">
        <f t="shared" si="1995"/>
        <v/>
      </c>
      <c r="BP530" s="770" t="str">
        <f t="shared" si="1995"/>
        <v/>
      </c>
      <c r="BQ530" s="770" t="str">
        <f t="shared" si="1995"/>
        <v/>
      </c>
      <c r="BR530" s="770" t="str">
        <f t="shared" si="1995"/>
        <v/>
      </c>
      <c r="BS530" s="770" t="str">
        <f t="shared" si="1995"/>
        <v/>
      </c>
      <c r="BT530" s="770" t="str">
        <f t="shared" si="1995"/>
        <v/>
      </c>
      <c r="BU530" s="657"/>
      <c r="BV530" s="770">
        <f>IF(BV528="","",BV528*BV529/BV$46/365/$G$1)</f>
        <v>1.5459882583170254E-3</v>
      </c>
      <c r="BW530" s="770">
        <f>IF(BW528="","",BW528*BW529/BW$46/365/$G$1)</f>
        <v>4.1226353555120681E-3</v>
      </c>
      <c r="BX530" s="770">
        <f>IF(BX528="","",BX528*BX529/BX$46/365/$G$1)</f>
        <v>1.1778958158605909E-2</v>
      </c>
      <c r="BY530" s="770">
        <f>IF(BY528="","",BY528*BY529/BY$46/365/$G$1)</f>
        <v>1.6748206131767775E-2</v>
      </c>
      <c r="BZ530" s="627" t="str">
        <f t="shared" si="1984"/>
        <v/>
      </c>
      <c r="CA530" s="627" t="str">
        <f t="shared" si="1985"/>
        <v/>
      </c>
      <c r="CB530" s="627">
        <f t="shared" si="1986"/>
        <v>1.5459882583170256E-2</v>
      </c>
      <c r="CC530" s="627">
        <f t="shared" si="1987"/>
        <v>1.1165470754511853E-2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54"/>
        <v/>
      </c>
      <c r="CF530" s="1355" t="str">
        <f t="shared" si="1954"/>
        <v/>
      </c>
      <c r="CG530" s="1355" t="str">
        <f t="shared" si="1954"/>
        <v/>
      </c>
      <c r="CH530" s="1355" t="str">
        <f t="shared" si="1954"/>
        <v/>
      </c>
      <c r="CI530" s="1355" t="str">
        <f t="shared" si="1954"/>
        <v/>
      </c>
      <c r="CJ530" s="1355" t="str">
        <f t="shared" si="1954"/>
        <v/>
      </c>
      <c r="CK530" s="1356" t="str">
        <f t="shared" si="1954"/>
        <v/>
      </c>
      <c r="CL530" s="1356">
        <f t="shared" si="1954"/>
        <v>5.1532941943900851E-4</v>
      </c>
      <c r="CM530" s="1356" t="str">
        <f t="shared" si="1954"/>
        <v/>
      </c>
      <c r="CN530" s="1355" t="str">
        <f t="shared" si="1954"/>
        <v/>
      </c>
      <c r="CO530" s="1355" t="str">
        <f t="shared" si="1954"/>
        <v/>
      </c>
      <c r="CP530" s="1355" t="str">
        <f t="shared" si="1954"/>
        <v/>
      </c>
      <c r="CQ530" s="1355" t="str">
        <f t="shared" si="1954"/>
        <v/>
      </c>
      <c r="CR530" s="1355" t="str">
        <f t="shared" si="1954"/>
        <v/>
      </c>
      <c r="CS530" s="1354" t="str">
        <f t="shared" si="1954"/>
        <v/>
      </c>
      <c r="CT530" s="1357" t="str">
        <f t="shared" si="1954"/>
        <v/>
      </c>
      <c r="CU530" s="541" t="str">
        <f t="shared" si="1872"/>
        <v/>
      </c>
      <c r="CV530" s="542" t="str">
        <f t="shared" si="1873"/>
        <v/>
      </c>
      <c r="CW530" s="543" t="str">
        <f t="shared" si="1874"/>
        <v/>
      </c>
      <c r="CX530" s="543" t="str">
        <f t="shared" si="1875"/>
        <v/>
      </c>
      <c r="CY530" s="543" t="str">
        <f t="shared" si="1876"/>
        <v/>
      </c>
      <c r="CZ530" s="543" t="str">
        <f t="shared" si="1877"/>
        <v/>
      </c>
      <c r="DA530" s="543" t="str">
        <f t="shared" si="1878"/>
        <v/>
      </c>
      <c r="DB530" s="544" t="str">
        <f t="shared" si="1879"/>
        <v/>
      </c>
      <c r="DC530" s="544">
        <f t="shared" si="1880"/>
        <v>3.4453452613922276E-3</v>
      </c>
      <c r="DD530" s="544" t="str">
        <f t="shared" si="1881"/>
        <v/>
      </c>
      <c r="DE530" s="543" t="str">
        <f t="shared" si="1882"/>
        <v/>
      </c>
      <c r="DF530" s="543" t="str">
        <f t="shared" si="1883"/>
        <v/>
      </c>
      <c r="DG530" s="543" t="str">
        <f t="shared" si="1884"/>
        <v/>
      </c>
      <c r="DH530" s="543" t="str">
        <f t="shared" si="1885"/>
        <v/>
      </c>
      <c r="DI530" s="543" t="str">
        <f t="shared" si="1886"/>
        <v/>
      </c>
      <c r="DJ530" s="542" t="str">
        <f t="shared" si="1887"/>
        <v/>
      </c>
      <c r="DK530" s="541" t="str">
        <f t="shared" si="1888"/>
        <v/>
      </c>
      <c r="DL530" s="658">
        <f t="shared" si="1980"/>
        <v>1</v>
      </c>
      <c r="DM530" s="106">
        <f t="shared" si="1981"/>
        <v>1</v>
      </c>
      <c r="DN530" s="106">
        <f t="shared" si="1982"/>
        <v>3</v>
      </c>
      <c r="DO530" s="106">
        <f t="shared" si="1983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>
        <v>22</v>
      </c>
      <c r="BX531" s="323">
        <v>20</v>
      </c>
      <c r="BY531" s="323">
        <v>25</v>
      </c>
      <c r="BZ531" s="602" t="str">
        <f t="shared" si="1984"/>
        <v/>
      </c>
      <c r="CA531" s="602" t="str">
        <f t="shared" si="1985"/>
        <v/>
      </c>
      <c r="CB531" s="602">
        <f t="shared" si="1986"/>
        <v>8</v>
      </c>
      <c r="CC531" s="692">
        <f t="shared" si="1987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54"/>
        <v/>
      </c>
      <c r="CF531" s="1350" t="str">
        <f t="shared" si="1954"/>
        <v/>
      </c>
      <c r="CG531" s="1350" t="str">
        <f t="shared" si="1954"/>
        <v/>
      </c>
      <c r="CH531" s="1350" t="str">
        <f t="shared" si="1954"/>
        <v/>
      </c>
      <c r="CI531" s="1350" t="str">
        <f t="shared" si="1954"/>
        <v/>
      </c>
      <c r="CJ531" s="1350" t="str">
        <f t="shared" si="1954"/>
        <v/>
      </c>
      <c r="CK531" s="1351" t="str">
        <f t="shared" si="1954"/>
        <v/>
      </c>
      <c r="CL531" s="1351">
        <f t="shared" si="1954"/>
        <v>10</v>
      </c>
      <c r="CM531" s="1351" t="str">
        <f t="shared" si="1954"/>
        <v/>
      </c>
      <c r="CN531" s="1350" t="str">
        <f t="shared" si="1954"/>
        <v/>
      </c>
      <c r="CO531" s="1350" t="str">
        <f t="shared" si="1954"/>
        <v/>
      </c>
      <c r="CP531" s="1350" t="str">
        <f t="shared" si="1954"/>
        <v/>
      </c>
      <c r="CQ531" s="1350" t="str">
        <f t="shared" si="1954"/>
        <v/>
      </c>
      <c r="CR531" s="1350" t="str">
        <f t="shared" si="1954"/>
        <v/>
      </c>
      <c r="CS531" s="1349" t="str">
        <f t="shared" ref="CE531:CT547" si="199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96"/>
        <v/>
      </c>
      <c r="CU531" s="553" t="str">
        <f t="shared" si="1872"/>
        <v/>
      </c>
      <c r="CV531" s="554" t="str">
        <f t="shared" si="1873"/>
        <v/>
      </c>
      <c r="CW531" s="555" t="str">
        <f t="shared" si="1874"/>
        <v/>
      </c>
      <c r="CX531" s="555" t="str">
        <f t="shared" si="1875"/>
        <v/>
      </c>
      <c r="CY531" s="555" t="str">
        <f t="shared" si="1876"/>
        <v/>
      </c>
      <c r="CZ531" s="555" t="str">
        <f t="shared" si="1877"/>
        <v/>
      </c>
      <c r="DA531" s="555" t="str">
        <f t="shared" si="1878"/>
        <v/>
      </c>
      <c r="DB531" s="556" t="str">
        <f t="shared" si="1879"/>
        <v/>
      </c>
      <c r="DC531" s="556">
        <f t="shared" si="1880"/>
        <v>22.22</v>
      </c>
      <c r="DD531" s="556" t="str">
        <f t="shared" si="1881"/>
        <v/>
      </c>
      <c r="DE531" s="555" t="str">
        <f t="shared" si="1882"/>
        <v/>
      </c>
      <c r="DF531" s="555" t="str">
        <f t="shared" si="1883"/>
        <v/>
      </c>
      <c r="DG531" s="555" t="str">
        <f t="shared" si="1884"/>
        <v/>
      </c>
      <c r="DH531" s="555" t="str">
        <f t="shared" si="1885"/>
        <v/>
      </c>
      <c r="DI531" s="555" t="str">
        <f t="shared" si="1886"/>
        <v/>
      </c>
      <c r="DJ531" s="554" t="str">
        <f t="shared" si="1887"/>
        <v/>
      </c>
      <c r="DK531" s="553" t="str">
        <f t="shared" si="1888"/>
        <v/>
      </c>
      <c r="DL531" s="658">
        <f t="shared" si="1980"/>
        <v>1</v>
      </c>
      <c r="DM531" s="106">
        <f t="shared" si="1981"/>
        <v>1</v>
      </c>
      <c r="DN531" s="106">
        <f t="shared" si="1982"/>
        <v>3</v>
      </c>
      <c r="DO531" s="106">
        <f t="shared" si="1983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7">IF(D531="","",D528*D531)</f>
        <v/>
      </c>
      <c r="E532" s="765" t="str">
        <f t="shared" si="1997"/>
        <v/>
      </c>
      <c r="F532" s="765" t="str">
        <f t="shared" si="1997"/>
        <v/>
      </c>
      <c r="G532" s="765" t="str">
        <f t="shared" si="1997"/>
        <v/>
      </c>
      <c r="H532" s="765" t="str">
        <f t="shared" si="1997"/>
        <v/>
      </c>
      <c r="I532" s="765" t="str">
        <f t="shared" si="1997"/>
        <v/>
      </c>
      <c r="J532" s="765" t="str">
        <f t="shared" si="1997"/>
        <v/>
      </c>
      <c r="K532" s="765" t="str">
        <f t="shared" si="1997"/>
        <v/>
      </c>
      <c r="L532" s="765" t="str">
        <f t="shared" si="1997"/>
        <v/>
      </c>
      <c r="M532" s="765" t="str">
        <f t="shared" si="1997"/>
        <v/>
      </c>
      <c r="N532" s="765" t="str">
        <f t="shared" si="1997"/>
        <v/>
      </c>
      <c r="O532" s="765" t="str">
        <f t="shared" si="1997"/>
        <v/>
      </c>
      <c r="P532" s="765" t="str">
        <f t="shared" si="1997"/>
        <v/>
      </c>
      <c r="Q532" s="765" t="str">
        <f t="shared" si="1997"/>
        <v/>
      </c>
      <c r="R532" s="765" t="str">
        <f t="shared" si="1997"/>
        <v/>
      </c>
      <c r="S532" s="771"/>
      <c r="T532" s="765" t="str">
        <f t="shared" ref="T532:AJ532" si="1998">IF(T531="","",T528*T531)</f>
        <v/>
      </c>
      <c r="U532" s="765" t="str">
        <f t="shared" si="1998"/>
        <v/>
      </c>
      <c r="V532" s="765" t="str">
        <f t="shared" si="1998"/>
        <v/>
      </c>
      <c r="W532" s="765" t="str">
        <f t="shared" si="1998"/>
        <v/>
      </c>
      <c r="X532" s="765" t="str">
        <f t="shared" si="1998"/>
        <v/>
      </c>
      <c r="Y532" s="765" t="str">
        <f t="shared" si="1998"/>
        <v/>
      </c>
      <c r="Z532" s="765" t="str">
        <f t="shared" si="1998"/>
        <v/>
      </c>
      <c r="AA532" s="765">
        <f t="shared" si="1998"/>
        <v>259.97399999999999</v>
      </c>
      <c r="AB532" s="765" t="str">
        <f t="shared" si="1998"/>
        <v/>
      </c>
      <c r="AC532" s="765" t="str">
        <f t="shared" si="1998"/>
        <v/>
      </c>
      <c r="AD532" s="765" t="str">
        <f t="shared" si="1998"/>
        <v/>
      </c>
      <c r="AE532" s="765" t="str">
        <f t="shared" si="1998"/>
        <v/>
      </c>
      <c r="AF532" s="765" t="str">
        <f t="shared" si="1998"/>
        <v/>
      </c>
      <c r="AG532" s="765" t="str">
        <f t="shared" si="1998"/>
        <v/>
      </c>
      <c r="AH532" s="765" t="str">
        <f t="shared" si="1998"/>
        <v/>
      </c>
      <c r="AI532" s="765" t="str">
        <f t="shared" si="1998"/>
        <v/>
      </c>
      <c r="AJ532" s="765" t="str">
        <f t="shared" si="1998"/>
        <v/>
      </c>
      <c r="AK532" s="771"/>
      <c r="AL532" s="765" t="str">
        <f t="shared" ref="AL532:BB532" si="1999">IF(AL531="","",AL528*AL531)</f>
        <v/>
      </c>
      <c r="AM532" s="765" t="str">
        <f t="shared" si="1999"/>
        <v/>
      </c>
      <c r="AN532" s="765">
        <f t="shared" si="1999"/>
        <v>1000</v>
      </c>
      <c r="AO532" s="765">
        <f t="shared" si="1999"/>
        <v>360</v>
      </c>
      <c r="AP532" s="765" t="str">
        <f t="shared" si="1999"/>
        <v/>
      </c>
      <c r="AQ532" s="765">
        <f t="shared" si="1999"/>
        <v>384.2</v>
      </c>
      <c r="AR532" s="765" t="str">
        <f t="shared" si="1999"/>
        <v/>
      </c>
      <c r="AS532" s="765" t="str">
        <f t="shared" si="1999"/>
        <v/>
      </c>
      <c r="AT532" s="765" t="str">
        <f t="shared" si="1999"/>
        <v/>
      </c>
      <c r="AU532" s="765" t="str">
        <f t="shared" si="1999"/>
        <v/>
      </c>
      <c r="AV532" s="765" t="str">
        <f t="shared" si="1999"/>
        <v/>
      </c>
      <c r="AW532" s="765" t="str">
        <f t="shared" si="1999"/>
        <v/>
      </c>
      <c r="AX532" s="765" t="str">
        <f t="shared" si="1999"/>
        <v/>
      </c>
      <c r="AY532" s="765" t="str">
        <f t="shared" si="1999"/>
        <v/>
      </c>
      <c r="AZ532" s="765" t="str">
        <f t="shared" si="1999"/>
        <v/>
      </c>
      <c r="BA532" s="765" t="str">
        <f t="shared" si="1999"/>
        <v/>
      </c>
      <c r="BB532" s="765" t="str">
        <f t="shared" si="1999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2000">IF(BF531="","",BF528*BF531)</f>
        <v>1000</v>
      </c>
      <c r="BG532" s="765" t="str">
        <f t="shared" si="2000"/>
        <v/>
      </c>
      <c r="BH532" s="765" t="str">
        <f t="shared" si="2000"/>
        <v/>
      </c>
      <c r="BI532" s="765">
        <f t="shared" si="2000"/>
        <v>2700</v>
      </c>
      <c r="BJ532" s="765">
        <f t="shared" si="2000"/>
        <v>750</v>
      </c>
      <c r="BK532" s="765" t="str">
        <f t="shared" si="2000"/>
        <v/>
      </c>
      <c r="BL532" s="765" t="str">
        <f t="shared" si="2000"/>
        <v/>
      </c>
      <c r="BM532" s="765" t="str">
        <f t="shared" si="2000"/>
        <v/>
      </c>
      <c r="BN532" s="765" t="str">
        <f t="shared" si="2000"/>
        <v/>
      </c>
      <c r="BO532" s="765" t="str">
        <f t="shared" si="2000"/>
        <v/>
      </c>
      <c r="BP532" s="765" t="str">
        <f t="shared" si="2000"/>
        <v/>
      </c>
      <c r="BQ532" s="765" t="str">
        <f t="shared" si="2000"/>
        <v/>
      </c>
      <c r="BR532" s="765" t="str">
        <f t="shared" si="2000"/>
        <v/>
      </c>
      <c r="BS532" s="765" t="str">
        <f t="shared" si="2000"/>
        <v/>
      </c>
      <c r="BT532" s="765" t="str">
        <f t="shared" si="2000"/>
        <v/>
      </c>
      <c r="BU532" s="771"/>
      <c r="BV532" s="765">
        <f>IF(BV531="","",BV528*BV531)</f>
        <v>30</v>
      </c>
      <c r="BW532" s="765">
        <f>IF(BW531="","",BW528*BW531)</f>
        <v>264</v>
      </c>
      <c r="BX532" s="765">
        <f>IF(BX531="","",BX528*BX531)</f>
        <v>800</v>
      </c>
      <c r="BY532" s="765">
        <f>IF(BY531="","",BY528*BY531)</f>
        <v>1625</v>
      </c>
      <c r="BZ532" s="602" t="str">
        <f t="shared" si="1984"/>
        <v/>
      </c>
      <c r="CA532" s="602" t="str">
        <f t="shared" si="1985"/>
        <v/>
      </c>
      <c r="CB532" s="602">
        <f t="shared" si="1986"/>
        <v>384.20000000000005</v>
      </c>
      <c r="CC532" s="692">
        <f t="shared" si="1987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96"/>
        <v/>
      </c>
      <c r="CF532" s="1350" t="str">
        <f t="shared" si="1996"/>
        <v/>
      </c>
      <c r="CG532" s="1350" t="str">
        <f t="shared" si="1996"/>
        <v/>
      </c>
      <c r="CH532" s="1350" t="str">
        <f t="shared" si="1996"/>
        <v/>
      </c>
      <c r="CI532" s="1350" t="str">
        <f t="shared" si="1996"/>
        <v/>
      </c>
      <c r="CJ532" s="1350" t="str">
        <f t="shared" si="1996"/>
        <v/>
      </c>
      <c r="CK532" s="1351" t="str">
        <f t="shared" si="1996"/>
        <v/>
      </c>
      <c r="CL532" s="1351">
        <f t="shared" si="1996"/>
        <v>30</v>
      </c>
      <c r="CM532" s="1351" t="str">
        <f t="shared" si="1996"/>
        <v/>
      </c>
      <c r="CN532" s="1350" t="str">
        <f t="shared" si="1996"/>
        <v/>
      </c>
      <c r="CO532" s="1350" t="str">
        <f t="shared" si="1996"/>
        <v/>
      </c>
      <c r="CP532" s="1350" t="str">
        <f t="shared" si="1996"/>
        <v/>
      </c>
      <c r="CQ532" s="1350" t="str">
        <f t="shared" si="1996"/>
        <v/>
      </c>
      <c r="CR532" s="1350" t="str">
        <f t="shared" si="1996"/>
        <v/>
      </c>
      <c r="CS532" s="1349" t="str">
        <f t="shared" si="1996"/>
        <v/>
      </c>
      <c r="CT532" s="1352" t="str">
        <f t="shared" si="1996"/>
        <v/>
      </c>
      <c r="CU532" s="553" t="str">
        <f t="shared" si="1872"/>
        <v/>
      </c>
      <c r="CV532" s="554" t="str">
        <f t="shared" si="1873"/>
        <v/>
      </c>
      <c r="CW532" s="555" t="str">
        <f t="shared" si="1874"/>
        <v/>
      </c>
      <c r="CX532" s="555" t="str">
        <f t="shared" si="1875"/>
        <v/>
      </c>
      <c r="CY532" s="555" t="str">
        <f t="shared" si="1876"/>
        <v/>
      </c>
      <c r="CZ532" s="555" t="str">
        <f t="shared" si="1877"/>
        <v/>
      </c>
      <c r="DA532" s="555" t="str">
        <f t="shared" si="1878"/>
        <v/>
      </c>
      <c r="DB532" s="556" t="str">
        <f t="shared" si="1879"/>
        <v/>
      </c>
      <c r="DC532" s="556">
        <f t="shared" si="1880"/>
        <v>259.97399999999999</v>
      </c>
      <c r="DD532" s="556" t="str">
        <f t="shared" si="1881"/>
        <v/>
      </c>
      <c r="DE532" s="555" t="str">
        <f t="shared" si="1882"/>
        <v/>
      </c>
      <c r="DF532" s="555" t="str">
        <f t="shared" si="1883"/>
        <v/>
      </c>
      <c r="DG532" s="555" t="str">
        <f t="shared" si="1884"/>
        <v/>
      </c>
      <c r="DH532" s="555" t="str">
        <f t="shared" si="1885"/>
        <v/>
      </c>
      <c r="DI532" s="555" t="str">
        <f t="shared" si="1886"/>
        <v/>
      </c>
      <c r="DJ532" s="554" t="str">
        <f t="shared" si="1887"/>
        <v/>
      </c>
      <c r="DK532" s="553" t="str">
        <f t="shared" si="1888"/>
        <v/>
      </c>
      <c r="DL532" s="658">
        <f t="shared" si="1980"/>
        <v>1</v>
      </c>
      <c r="DM532" s="106">
        <f t="shared" si="1981"/>
        <v>1</v>
      </c>
      <c r="DN532" s="106">
        <f t="shared" si="1982"/>
        <v>3</v>
      </c>
      <c r="DO532" s="106">
        <f t="shared" si="1983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2" t="s">
        <v>737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72"/>
        <v/>
      </c>
      <c r="CV533" s="554" t="str">
        <f t="shared" si="1873"/>
        <v/>
      </c>
      <c r="CW533" s="555" t="str">
        <f t="shared" si="1874"/>
        <v/>
      </c>
      <c r="CX533" s="555" t="str">
        <f t="shared" si="1875"/>
        <v/>
      </c>
      <c r="CY533" s="555" t="str">
        <f t="shared" si="1876"/>
        <v/>
      </c>
      <c r="CZ533" s="555" t="str">
        <f t="shared" si="1877"/>
        <v/>
      </c>
      <c r="DA533" s="555" t="str">
        <f t="shared" si="1878"/>
        <v/>
      </c>
      <c r="DB533" s="556" t="str">
        <f t="shared" si="1879"/>
        <v/>
      </c>
      <c r="DC533" s="556" t="str">
        <f t="shared" si="1880"/>
        <v/>
      </c>
      <c r="DD533" s="556" t="str">
        <f t="shared" si="1881"/>
        <v/>
      </c>
      <c r="DE533" s="555" t="str">
        <f t="shared" si="1882"/>
        <v/>
      </c>
      <c r="DF533" s="555" t="str">
        <f t="shared" si="1883"/>
        <v/>
      </c>
      <c r="DG533" s="555" t="str">
        <f t="shared" si="1884"/>
        <v/>
      </c>
      <c r="DH533" s="555" t="str">
        <f t="shared" si="1885"/>
        <v/>
      </c>
      <c r="DI533" s="555" t="str">
        <f t="shared" si="1886"/>
        <v/>
      </c>
      <c r="DJ533" s="554" t="str">
        <f t="shared" si="1887"/>
        <v/>
      </c>
      <c r="DK533" s="553" t="str">
        <f t="shared" si="1888"/>
        <v/>
      </c>
      <c r="DL533" s="658">
        <f t="shared" si="1980"/>
        <v>0</v>
      </c>
      <c r="DM533" s="106">
        <f t="shared" si="1981"/>
        <v>0</v>
      </c>
      <c r="DN533" s="106">
        <f t="shared" si="1982"/>
        <v>0</v>
      </c>
      <c r="DO533" s="106">
        <f t="shared" si="1983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84"/>
        <v/>
      </c>
      <c r="CA534" s="602" t="str">
        <f t="shared" si="1985"/>
        <v/>
      </c>
      <c r="CB534" s="602" t="str">
        <f t="shared" si="1986"/>
        <v/>
      </c>
      <c r="CC534" s="692" t="str">
        <f t="shared" si="1987"/>
        <v/>
      </c>
      <c r="CD534" s="1348" t="str">
        <f t="shared" ref="CD534:CD544" si="2001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96"/>
        <v/>
      </c>
      <c r="CF534" s="1350" t="str">
        <f t="shared" si="1996"/>
        <v/>
      </c>
      <c r="CG534" s="1350" t="str">
        <f t="shared" si="1996"/>
        <v/>
      </c>
      <c r="CH534" s="1350" t="str">
        <f t="shared" si="1996"/>
        <v/>
      </c>
      <c r="CI534" s="1350" t="str">
        <f t="shared" si="1996"/>
        <v/>
      </c>
      <c r="CJ534" s="1350" t="str">
        <f t="shared" si="1996"/>
        <v/>
      </c>
      <c r="CK534" s="1351" t="str">
        <f t="shared" si="1996"/>
        <v/>
      </c>
      <c r="CL534" s="1351" t="str">
        <f t="shared" si="1996"/>
        <v/>
      </c>
      <c r="CM534" s="1351" t="str">
        <f t="shared" si="1996"/>
        <v/>
      </c>
      <c r="CN534" s="1350" t="str">
        <f t="shared" si="1996"/>
        <v/>
      </c>
      <c r="CO534" s="1350" t="str">
        <f t="shared" si="1996"/>
        <v/>
      </c>
      <c r="CP534" s="1350" t="str">
        <f t="shared" si="1996"/>
        <v/>
      </c>
      <c r="CQ534" s="1350" t="str">
        <f t="shared" si="1996"/>
        <v/>
      </c>
      <c r="CR534" s="1350" t="str">
        <f t="shared" si="1996"/>
        <v/>
      </c>
      <c r="CS534" s="1349" t="str">
        <f t="shared" si="1996"/>
        <v/>
      </c>
      <c r="CT534" s="1352" t="str">
        <f t="shared" si="1996"/>
        <v/>
      </c>
      <c r="CU534" s="553" t="str">
        <f t="shared" si="1872"/>
        <v/>
      </c>
      <c r="CV534" s="554" t="str">
        <f t="shared" si="1873"/>
        <v/>
      </c>
      <c r="CW534" s="555" t="str">
        <f t="shared" si="1874"/>
        <v/>
      </c>
      <c r="CX534" s="555" t="str">
        <f t="shared" si="1875"/>
        <v/>
      </c>
      <c r="CY534" s="555" t="str">
        <f t="shared" si="1876"/>
        <v/>
      </c>
      <c r="CZ534" s="555" t="str">
        <f t="shared" si="1877"/>
        <v/>
      </c>
      <c r="DA534" s="555" t="str">
        <f t="shared" si="1878"/>
        <v/>
      </c>
      <c r="DB534" s="556" t="str">
        <f t="shared" si="1879"/>
        <v/>
      </c>
      <c r="DC534" s="556" t="str">
        <f t="shared" si="1880"/>
        <v/>
      </c>
      <c r="DD534" s="556" t="str">
        <f t="shared" si="1881"/>
        <v/>
      </c>
      <c r="DE534" s="555" t="str">
        <f t="shared" si="1882"/>
        <v/>
      </c>
      <c r="DF534" s="555" t="str">
        <f t="shared" si="1883"/>
        <v/>
      </c>
      <c r="DG534" s="555" t="str">
        <f t="shared" si="1884"/>
        <v/>
      </c>
      <c r="DH534" s="555" t="str">
        <f t="shared" si="1885"/>
        <v/>
      </c>
      <c r="DI534" s="555" t="str">
        <f t="shared" si="1886"/>
        <v/>
      </c>
      <c r="DJ534" s="554" t="str">
        <f t="shared" si="1887"/>
        <v/>
      </c>
      <c r="DK534" s="553" t="str">
        <f t="shared" si="1888"/>
        <v/>
      </c>
      <c r="DL534" s="658">
        <f t="shared" si="1980"/>
        <v>0</v>
      </c>
      <c r="DM534" s="106">
        <f t="shared" si="1981"/>
        <v>0</v>
      </c>
      <c r="DN534" s="106">
        <f t="shared" si="1982"/>
        <v>0</v>
      </c>
      <c r="DO534" s="106">
        <f t="shared" si="1983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2002">2145*$K$1</f>
        <v>2145</v>
      </c>
      <c r="E535" s="766">
        <f t="shared" si="2002"/>
        <v>2145</v>
      </c>
      <c r="F535" s="766">
        <f t="shared" si="2002"/>
        <v>2145</v>
      </c>
      <c r="G535" s="766">
        <f t="shared" si="2002"/>
        <v>2145</v>
      </c>
      <c r="H535" s="766">
        <f t="shared" si="2002"/>
        <v>2145</v>
      </c>
      <c r="I535" s="766">
        <f t="shared" si="2002"/>
        <v>2145</v>
      </c>
      <c r="J535" s="766">
        <f t="shared" si="2002"/>
        <v>2145</v>
      </c>
      <c r="K535" s="766">
        <f t="shared" si="2002"/>
        <v>2145</v>
      </c>
      <c r="L535" s="766">
        <f t="shared" si="2002"/>
        <v>2145</v>
      </c>
      <c r="M535" s="766">
        <f t="shared" si="2002"/>
        <v>2145</v>
      </c>
      <c r="N535" s="766">
        <f t="shared" si="2002"/>
        <v>2145</v>
      </c>
      <c r="O535" s="766">
        <f t="shared" si="2002"/>
        <v>2145</v>
      </c>
      <c r="P535" s="766">
        <f t="shared" si="2002"/>
        <v>2145</v>
      </c>
      <c r="Q535" s="766">
        <f t="shared" si="2002"/>
        <v>2145</v>
      </c>
      <c r="R535" s="766">
        <f t="shared" si="2002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2003">2145*$K$1</f>
        <v>2145</v>
      </c>
      <c r="AA535" s="766">
        <f t="shared" si="2003"/>
        <v>2145</v>
      </c>
      <c r="AB535" s="766">
        <f t="shared" si="2003"/>
        <v>2145</v>
      </c>
      <c r="AC535" s="766">
        <f t="shared" si="2003"/>
        <v>2145</v>
      </c>
      <c r="AD535" s="766">
        <f t="shared" si="2003"/>
        <v>2145</v>
      </c>
      <c r="AE535" s="766">
        <f t="shared" si="2003"/>
        <v>2145</v>
      </c>
      <c r="AF535" s="766">
        <f t="shared" si="2003"/>
        <v>2145</v>
      </c>
      <c r="AG535" s="766">
        <f t="shared" si="2003"/>
        <v>2145</v>
      </c>
      <c r="AH535" s="766">
        <f t="shared" si="2003"/>
        <v>2145</v>
      </c>
      <c r="AI535" s="766">
        <f t="shared" si="2003"/>
        <v>2145</v>
      </c>
      <c r="AJ535" s="766">
        <f t="shared" si="2003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2004">2145*$K$1</f>
        <v>2145</v>
      </c>
      <c r="AO535" s="766">
        <f t="shared" si="2004"/>
        <v>2145</v>
      </c>
      <c r="AP535" s="766">
        <f t="shared" si="2004"/>
        <v>2145</v>
      </c>
      <c r="AQ535" s="766">
        <f t="shared" si="2004"/>
        <v>2145</v>
      </c>
      <c r="AR535" s="766">
        <f t="shared" si="2004"/>
        <v>2145</v>
      </c>
      <c r="AS535" s="766">
        <f t="shared" si="2004"/>
        <v>2145</v>
      </c>
      <c r="AT535" s="766">
        <f t="shared" si="2004"/>
        <v>2145</v>
      </c>
      <c r="AU535" s="766">
        <f t="shared" si="2004"/>
        <v>2145</v>
      </c>
      <c r="AV535" s="766">
        <f t="shared" si="2004"/>
        <v>2145</v>
      </c>
      <c r="AW535" s="766">
        <f t="shared" si="2004"/>
        <v>2145</v>
      </c>
      <c r="AX535" s="766">
        <f t="shared" si="2004"/>
        <v>2145</v>
      </c>
      <c r="AY535" s="766">
        <f t="shared" si="2004"/>
        <v>2145</v>
      </c>
      <c r="AZ535" s="766">
        <f t="shared" si="2004"/>
        <v>2145</v>
      </c>
      <c r="BA535" s="766">
        <f t="shared" si="2004"/>
        <v>2145</v>
      </c>
      <c r="BB535" s="766">
        <f t="shared" si="2004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2005">2145*$K$1</f>
        <v>2145</v>
      </c>
      <c r="BG535" s="766">
        <f t="shared" si="2005"/>
        <v>2145</v>
      </c>
      <c r="BH535" s="766">
        <f t="shared" si="2005"/>
        <v>2145</v>
      </c>
      <c r="BI535" s="766">
        <f t="shared" si="2005"/>
        <v>2145</v>
      </c>
      <c r="BJ535" s="766">
        <f t="shared" si="2005"/>
        <v>2145</v>
      </c>
      <c r="BK535" s="766">
        <f t="shared" si="2005"/>
        <v>2145</v>
      </c>
      <c r="BL535" s="766">
        <f t="shared" si="2005"/>
        <v>2145</v>
      </c>
      <c r="BM535" s="766">
        <f t="shared" si="2005"/>
        <v>2145</v>
      </c>
      <c r="BN535" s="766">
        <f t="shared" si="2005"/>
        <v>2145</v>
      </c>
      <c r="BO535" s="766">
        <f t="shared" si="2005"/>
        <v>2145</v>
      </c>
      <c r="BP535" s="766">
        <f t="shared" si="2005"/>
        <v>2145</v>
      </c>
      <c r="BQ535" s="766">
        <f t="shared" si="2005"/>
        <v>2145</v>
      </c>
      <c r="BR535" s="766">
        <f t="shared" si="2005"/>
        <v>2145</v>
      </c>
      <c r="BS535" s="766">
        <f t="shared" si="2005"/>
        <v>2145</v>
      </c>
      <c r="BT535" s="766">
        <f t="shared" si="2005"/>
        <v>2145</v>
      </c>
      <c r="BU535" s="760"/>
      <c r="BV535" s="766">
        <f t="shared" si="2005"/>
        <v>2145</v>
      </c>
      <c r="BW535" s="766">
        <f t="shared" si="2005"/>
        <v>2145</v>
      </c>
      <c r="BX535" s="766">
        <f t="shared" si="2005"/>
        <v>2145</v>
      </c>
      <c r="BY535" s="766">
        <f t="shared" si="2005"/>
        <v>2145</v>
      </c>
      <c r="BZ535" s="602">
        <f t="shared" si="1984"/>
        <v>2145</v>
      </c>
      <c r="CA535" s="602">
        <f t="shared" si="1985"/>
        <v>2145</v>
      </c>
      <c r="CB535" s="602">
        <f t="shared" si="1986"/>
        <v>2145</v>
      </c>
      <c r="CC535" s="692">
        <f t="shared" si="1987"/>
        <v>2145</v>
      </c>
      <c r="CD535" s="1348">
        <f t="shared" si="2001"/>
        <v>2145</v>
      </c>
      <c r="CE535" s="1349">
        <f t="shared" si="1996"/>
        <v>2145</v>
      </c>
      <c r="CF535" s="1350">
        <f t="shared" si="1996"/>
        <v>2145</v>
      </c>
      <c r="CG535" s="1350">
        <f t="shared" si="1996"/>
        <v>2145</v>
      </c>
      <c r="CH535" s="1350">
        <f t="shared" si="1996"/>
        <v>2145</v>
      </c>
      <c r="CI535" s="1350">
        <f t="shared" si="1996"/>
        <v>2145</v>
      </c>
      <c r="CJ535" s="1350">
        <f t="shared" si="1996"/>
        <v>2145</v>
      </c>
      <c r="CK535" s="1351">
        <f t="shared" si="1996"/>
        <v>2145</v>
      </c>
      <c r="CL535" s="1351">
        <f t="shared" si="1996"/>
        <v>2145</v>
      </c>
      <c r="CM535" s="1351">
        <f t="shared" si="1996"/>
        <v>2145</v>
      </c>
      <c r="CN535" s="1350">
        <f t="shared" si="1996"/>
        <v>2145</v>
      </c>
      <c r="CO535" s="1350">
        <f t="shared" si="1996"/>
        <v>2145</v>
      </c>
      <c r="CP535" s="1350">
        <f t="shared" si="1996"/>
        <v>2145</v>
      </c>
      <c r="CQ535" s="1350">
        <f t="shared" si="1996"/>
        <v>2145</v>
      </c>
      <c r="CR535" s="1350">
        <f t="shared" si="1996"/>
        <v>2145</v>
      </c>
      <c r="CS535" s="1349">
        <f t="shared" si="1996"/>
        <v>2145</v>
      </c>
      <c r="CT535" s="1352">
        <f t="shared" si="1996"/>
        <v>2145</v>
      </c>
      <c r="CU535" s="553">
        <f t="shared" si="1872"/>
        <v>2145</v>
      </c>
      <c r="CV535" s="554">
        <f t="shared" si="1873"/>
        <v>2145</v>
      </c>
      <c r="CW535" s="555">
        <f t="shared" si="1874"/>
        <v>2145</v>
      </c>
      <c r="CX535" s="555">
        <f t="shared" si="1875"/>
        <v>2145</v>
      </c>
      <c r="CY535" s="555">
        <f t="shared" si="1876"/>
        <v>2145</v>
      </c>
      <c r="CZ535" s="555">
        <f t="shared" si="1877"/>
        <v>2145</v>
      </c>
      <c r="DA535" s="555">
        <f t="shared" si="1878"/>
        <v>2145</v>
      </c>
      <c r="DB535" s="556">
        <f t="shared" si="1879"/>
        <v>2145</v>
      </c>
      <c r="DC535" s="556">
        <f t="shared" si="1880"/>
        <v>2145</v>
      </c>
      <c r="DD535" s="556">
        <f t="shared" si="1881"/>
        <v>2145</v>
      </c>
      <c r="DE535" s="555">
        <f t="shared" si="1882"/>
        <v>2145</v>
      </c>
      <c r="DF535" s="555">
        <f t="shared" si="1883"/>
        <v>2145</v>
      </c>
      <c r="DG535" s="555">
        <f t="shared" si="1884"/>
        <v>2145</v>
      </c>
      <c r="DH535" s="555">
        <f t="shared" si="1885"/>
        <v>2145</v>
      </c>
      <c r="DI535" s="555">
        <f t="shared" si="1886"/>
        <v>2145</v>
      </c>
      <c r="DJ535" s="554">
        <f t="shared" si="1887"/>
        <v>2145</v>
      </c>
      <c r="DK535" s="553">
        <f t="shared" si="1888"/>
        <v>2145</v>
      </c>
      <c r="DL535" s="658">
        <f t="shared" si="1980"/>
        <v>17</v>
      </c>
      <c r="DM535" s="106">
        <f t="shared" si="1981"/>
        <v>17</v>
      </c>
      <c r="DN535" s="106">
        <f t="shared" si="1982"/>
        <v>17</v>
      </c>
      <c r="DO535" s="106">
        <f t="shared" si="1983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2006">IF(B534="","",B534*B535/B$46/365/$G$1)</f>
        <v/>
      </c>
      <c r="C536" s="770" t="str">
        <f t="shared" si="2006"/>
        <v/>
      </c>
      <c r="D536" s="770" t="str">
        <f t="shared" si="2006"/>
        <v/>
      </c>
      <c r="E536" s="770" t="str">
        <f t="shared" si="2006"/>
        <v/>
      </c>
      <c r="F536" s="770" t="str">
        <f t="shared" si="2006"/>
        <v/>
      </c>
      <c r="G536" s="770" t="str">
        <f t="shared" si="2006"/>
        <v/>
      </c>
      <c r="H536" s="770" t="str">
        <f t="shared" si="2006"/>
        <v/>
      </c>
      <c r="I536" s="770" t="str">
        <f t="shared" si="2006"/>
        <v/>
      </c>
      <c r="J536" s="770" t="str">
        <f t="shared" si="2006"/>
        <v/>
      </c>
      <c r="K536" s="770" t="str">
        <f t="shared" si="2006"/>
        <v/>
      </c>
      <c r="L536" s="770" t="str">
        <f t="shared" si="2006"/>
        <v/>
      </c>
      <c r="M536" s="770" t="str">
        <f t="shared" si="2006"/>
        <v/>
      </c>
      <c r="N536" s="770" t="str">
        <f t="shared" si="2006"/>
        <v/>
      </c>
      <c r="O536" s="770" t="str">
        <f t="shared" si="2006"/>
        <v/>
      </c>
      <c r="P536" s="770" t="str">
        <f t="shared" si="2006"/>
        <v/>
      </c>
      <c r="Q536" s="770" t="str">
        <f t="shared" si="2006"/>
        <v/>
      </c>
      <c r="R536" s="770" t="str">
        <f t="shared" si="2006"/>
        <v/>
      </c>
      <c r="S536" s="593"/>
      <c r="T536" s="770" t="str">
        <f t="shared" ref="T536:AJ536" si="2007">IF(T534="","",T534*T535/T$46/365/$G$1)</f>
        <v/>
      </c>
      <c r="U536" s="770" t="str">
        <f t="shared" si="2007"/>
        <v/>
      </c>
      <c r="V536" s="770" t="str">
        <f t="shared" si="2007"/>
        <v/>
      </c>
      <c r="W536" s="770" t="str">
        <f t="shared" si="2007"/>
        <v/>
      </c>
      <c r="X536" s="770" t="str">
        <f t="shared" si="2007"/>
        <v/>
      </c>
      <c r="Y536" s="770" t="str">
        <f t="shared" si="2007"/>
        <v/>
      </c>
      <c r="Z536" s="770" t="str">
        <f t="shared" si="2007"/>
        <v/>
      </c>
      <c r="AA536" s="770" t="str">
        <f t="shared" si="2007"/>
        <v/>
      </c>
      <c r="AB536" s="770" t="str">
        <f t="shared" si="2007"/>
        <v/>
      </c>
      <c r="AC536" s="770" t="str">
        <f t="shared" si="2007"/>
        <v/>
      </c>
      <c r="AD536" s="770" t="str">
        <f t="shared" si="2007"/>
        <v/>
      </c>
      <c r="AE536" s="770" t="str">
        <f t="shared" si="2007"/>
        <v/>
      </c>
      <c r="AF536" s="770" t="str">
        <f t="shared" si="2007"/>
        <v/>
      </c>
      <c r="AG536" s="770" t="str">
        <f t="shared" si="2007"/>
        <v/>
      </c>
      <c r="AH536" s="770" t="str">
        <f t="shared" si="2007"/>
        <v/>
      </c>
      <c r="AI536" s="770" t="str">
        <f t="shared" si="2007"/>
        <v/>
      </c>
      <c r="AJ536" s="770" t="str">
        <f t="shared" si="2007"/>
        <v/>
      </c>
      <c r="AK536" s="593"/>
      <c r="AL536" s="770" t="str">
        <f t="shared" ref="AL536:BB536" si="2008">IF(AL534="","",AL534*AL535/AL$46/365/$G$1)</f>
        <v/>
      </c>
      <c r="AM536" s="770" t="str">
        <f t="shared" si="2008"/>
        <v/>
      </c>
      <c r="AN536" s="770" t="str">
        <f t="shared" si="2008"/>
        <v/>
      </c>
      <c r="AO536" s="770" t="str">
        <f t="shared" si="2008"/>
        <v/>
      </c>
      <c r="AP536" s="770" t="str">
        <f t="shared" si="2008"/>
        <v/>
      </c>
      <c r="AQ536" s="770" t="str">
        <f t="shared" si="2008"/>
        <v/>
      </c>
      <c r="AR536" s="770" t="str">
        <f t="shared" si="2008"/>
        <v/>
      </c>
      <c r="AS536" s="770" t="str">
        <f t="shared" si="2008"/>
        <v/>
      </c>
      <c r="AT536" s="770" t="str">
        <f t="shared" si="2008"/>
        <v/>
      </c>
      <c r="AU536" s="770" t="str">
        <f t="shared" si="2008"/>
        <v/>
      </c>
      <c r="AV536" s="770" t="str">
        <f t="shared" si="2008"/>
        <v/>
      </c>
      <c r="AW536" s="770" t="str">
        <f t="shared" si="2008"/>
        <v/>
      </c>
      <c r="AX536" s="770" t="str">
        <f t="shared" si="2008"/>
        <v/>
      </c>
      <c r="AY536" s="770" t="str">
        <f t="shared" si="2008"/>
        <v/>
      </c>
      <c r="AZ536" s="770" t="str">
        <f t="shared" si="2008"/>
        <v/>
      </c>
      <c r="BA536" s="770" t="str">
        <f t="shared" si="2008"/>
        <v/>
      </c>
      <c r="BB536" s="770" t="str">
        <f t="shared" si="2008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9">IF(BF534="","",BF534*BF535/BF$46/365/$G$1)</f>
        <v/>
      </c>
      <c r="BG536" s="770" t="str">
        <f t="shared" si="2009"/>
        <v/>
      </c>
      <c r="BH536" s="770" t="str">
        <f t="shared" si="2009"/>
        <v/>
      </c>
      <c r="BI536" s="770" t="str">
        <f t="shared" si="2009"/>
        <v/>
      </c>
      <c r="BJ536" s="770" t="str">
        <f t="shared" si="2009"/>
        <v/>
      </c>
      <c r="BK536" s="770" t="str">
        <f t="shared" si="2009"/>
        <v/>
      </c>
      <c r="BL536" s="770" t="str">
        <f t="shared" si="2009"/>
        <v/>
      </c>
      <c r="BM536" s="770" t="str">
        <f t="shared" si="2009"/>
        <v/>
      </c>
      <c r="BN536" s="770" t="str">
        <f t="shared" si="2009"/>
        <v/>
      </c>
      <c r="BO536" s="770" t="str">
        <f t="shared" si="2009"/>
        <v/>
      </c>
      <c r="BP536" s="770" t="str">
        <f t="shared" si="2009"/>
        <v/>
      </c>
      <c r="BQ536" s="770" t="str">
        <f t="shared" si="2009"/>
        <v/>
      </c>
      <c r="BR536" s="770" t="str">
        <f t="shared" si="2009"/>
        <v/>
      </c>
      <c r="BS536" s="770" t="str">
        <f t="shared" si="2009"/>
        <v/>
      </c>
      <c r="BT536" s="770" t="str">
        <f t="shared" si="2009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84"/>
        <v/>
      </c>
      <c r="CA536" s="627" t="str">
        <f t="shared" si="1985"/>
        <v/>
      </c>
      <c r="CB536" s="627" t="str">
        <f t="shared" si="1986"/>
        <v/>
      </c>
      <c r="CC536" s="627" t="str">
        <f t="shared" si="1987"/>
        <v/>
      </c>
      <c r="CD536" s="1353" t="str">
        <f t="shared" si="2001"/>
        <v/>
      </c>
      <c r="CE536" s="1354" t="str">
        <f t="shared" si="1996"/>
        <v/>
      </c>
      <c r="CF536" s="1355" t="str">
        <f t="shared" si="1996"/>
        <v/>
      </c>
      <c r="CG536" s="1355" t="str">
        <f t="shared" si="1996"/>
        <v/>
      </c>
      <c r="CH536" s="1355" t="str">
        <f t="shared" si="1996"/>
        <v/>
      </c>
      <c r="CI536" s="1355" t="str">
        <f t="shared" si="1996"/>
        <v/>
      </c>
      <c r="CJ536" s="1355" t="str">
        <f t="shared" si="1996"/>
        <v/>
      </c>
      <c r="CK536" s="1356" t="str">
        <f t="shared" si="1996"/>
        <v/>
      </c>
      <c r="CL536" s="1356" t="str">
        <f t="shared" si="1996"/>
        <v/>
      </c>
      <c r="CM536" s="1356" t="str">
        <f t="shared" si="1996"/>
        <v/>
      </c>
      <c r="CN536" s="1355" t="str">
        <f t="shared" si="1996"/>
        <v/>
      </c>
      <c r="CO536" s="1355" t="str">
        <f t="shared" si="1996"/>
        <v/>
      </c>
      <c r="CP536" s="1355" t="str">
        <f t="shared" si="1996"/>
        <v/>
      </c>
      <c r="CQ536" s="1355" t="str">
        <f t="shared" si="1996"/>
        <v/>
      </c>
      <c r="CR536" s="1355" t="str">
        <f t="shared" si="1996"/>
        <v/>
      </c>
      <c r="CS536" s="1354" t="str">
        <f t="shared" si="1996"/>
        <v/>
      </c>
      <c r="CT536" s="1357" t="str">
        <f t="shared" si="1996"/>
        <v/>
      </c>
      <c r="CU536" s="541" t="str">
        <f t="shared" si="1872"/>
        <v/>
      </c>
      <c r="CV536" s="542" t="str">
        <f t="shared" si="1873"/>
        <v/>
      </c>
      <c r="CW536" s="543" t="str">
        <f t="shared" si="1874"/>
        <v/>
      </c>
      <c r="CX536" s="543" t="str">
        <f t="shared" si="1875"/>
        <v/>
      </c>
      <c r="CY536" s="543" t="str">
        <f t="shared" si="1876"/>
        <v/>
      </c>
      <c r="CZ536" s="543" t="str">
        <f t="shared" si="1877"/>
        <v/>
      </c>
      <c r="DA536" s="543" t="str">
        <f t="shared" si="1878"/>
        <v/>
      </c>
      <c r="DB536" s="544" t="str">
        <f t="shared" si="1879"/>
        <v/>
      </c>
      <c r="DC536" s="544" t="str">
        <f t="shared" si="1880"/>
        <v/>
      </c>
      <c r="DD536" s="544" t="str">
        <f t="shared" si="1881"/>
        <v/>
      </c>
      <c r="DE536" s="543" t="str">
        <f t="shared" si="1882"/>
        <v/>
      </c>
      <c r="DF536" s="543" t="str">
        <f t="shared" si="1883"/>
        <v/>
      </c>
      <c r="DG536" s="543" t="str">
        <f t="shared" si="1884"/>
        <v/>
      </c>
      <c r="DH536" s="543" t="str">
        <f t="shared" si="1885"/>
        <v/>
      </c>
      <c r="DI536" s="543" t="str">
        <f t="shared" si="1886"/>
        <v/>
      </c>
      <c r="DJ536" s="542" t="str">
        <f t="shared" si="1887"/>
        <v/>
      </c>
      <c r="DK536" s="541" t="str">
        <f t="shared" si="1888"/>
        <v/>
      </c>
      <c r="DL536" s="658">
        <f t="shared" si="1980"/>
        <v>0</v>
      </c>
      <c r="DM536" s="106">
        <f t="shared" si="1981"/>
        <v>0</v>
      </c>
      <c r="DN536" s="106">
        <f t="shared" si="1982"/>
        <v>0</v>
      </c>
      <c r="DO536" s="106">
        <f t="shared" si="1983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84"/>
        <v/>
      </c>
      <c r="CA537" s="602" t="str">
        <f t="shared" si="1985"/>
        <v/>
      </c>
      <c r="CB537" s="602" t="str">
        <f t="shared" si="1986"/>
        <v/>
      </c>
      <c r="CC537" s="692" t="str">
        <f t="shared" si="1987"/>
        <v/>
      </c>
      <c r="CD537" s="1348" t="str">
        <f t="shared" si="2001"/>
        <v/>
      </c>
      <c r="CE537" s="1349" t="str">
        <f t="shared" si="1996"/>
        <v/>
      </c>
      <c r="CF537" s="1350" t="str">
        <f t="shared" si="1996"/>
        <v/>
      </c>
      <c r="CG537" s="1350" t="str">
        <f t="shared" si="1996"/>
        <v/>
      </c>
      <c r="CH537" s="1350" t="str">
        <f t="shared" si="1996"/>
        <v/>
      </c>
      <c r="CI537" s="1350" t="str">
        <f t="shared" si="1996"/>
        <v/>
      </c>
      <c r="CJ537" s="1350" t="str">
        <f t="shared" si="1996"/>
        <v/>
      </c>
      <c r="CK537" s="1351" t="str">
        <f t="shared" si="1996"/>
        <v/>
      </c>
      <c r="CL537" s="1351" t="str">
        <f t="shared" si="1996"/>
        <v/>
      </c>
      <c r="CM537" s="1351" t="str">
        <f t="shared" si="1996"/>
        <v/>
      </c>
      <c r="CN537" s="1350" t="str">
        <f t="shared" si="1996"/>
        <v/>
      </c>
      <c r="CO537" s="1350" t="str">
        <f t="shared" si="1996"/>
        <v/>
      </c>
      <c r="CP537" s="1350" t="str">
        <f t="shared" si="1996"/>
        <v/>
      </c>
      <c r="CQ537" s="1350" t="str">
        <f t="shared" si="1996"/>
        <v/>
      </c>
      <c r="CR537" s="1350" t="str">
        <f t="shared" si="1996"/>
        <v/>
      </c>
      <c r="CS537" s="1349" t="str">
        <f t="shared" si="1996"/>
        <v/>
      </c>
      <c r="CT537" s="1352" t="str">
        <f t="shared" si="1996"/>
        <v/>
      </c>
      <c r="CU537" s="553" t="str">
        <f t="shared" si="1872"/>
        <v/>
      </c>
      <c r="CV537" s="554" t="str">
        <f t="shared" si="1873"/>
        <v/>
      </c>
      <c r="CW537" s="555" t="str">
        <f t="shared" si="1874"/>
        <v/>
      </c>
      <c r="CX537" s="555" t="str">
        <f t="shared" si="1875"/>
        <v/>
      </c>
      <c r="CY537" s="555" t="str">
        <f t="shared" si="1876"/>
        <v/>
      </c>
      <c r="CZ537" s="555" t="str">
        <f t="shared" si="1877"/>
        <v/>
      </c>
      <c r="DA537" s="555" t="str">
        <f t="shared" si="1878"/>
        <v/>
      </c>
      <c r="DB537" s="556" t="str">
        <f t="shared" si="1879"/>
        <v/>
      </c>
      <c r="DC537" s="556" t="str">
        <f t="shared" si="1880"/>
        <v/>
      </c>
      <c r="DD537" s="556" t="str">
        <f t="shared" si="1881"/>
        <v/>
      </c>
      <c r="DE537" s="555" t="str">
        <f t="shared" si="1882"/>
        <v/>
      </c>
      <c r="DF537" s="555" t="str">
        <f t="shared" si="1883"/>
        <v/>
      </c>
      <c r="DG537" s="555" t="str">
        <f t="shared" si="1884"/>
        <v/>
      </c>
      <c r="DH537" s="555" t="str">
        <f t="shared" si="1885"/>
        <v/>
      </c>
      <c r="DI537" s="555" t="str">
        <f t="shared" si="1886"/>
        <v/>
      </c>
      <c r="DJ537" s="554" t="str">
        <f t="shared" si="1887"/>
        <v/>
      </c>
      <c r="DK537" s="553" t="str">
        <f t="shared" si="1888"/>
        <v/>
      </c>
      <c r="DL537" s="658">
        <f t="shared" si="1980"/>
        <v>0</v>
      </c>
      <c r="DM537" s="106">
        <f t="shared" si="1981"/>
        <v>0</v>
      </c>
      <c r="DN537" s="106">
        <f t="shared" si="1982"/>
        <v>0</v>
      </c>
      <c r="DO537" s="106">
        <f t="shared" si="1983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10">IF(B537="","",B534*B537)</f>
        <v/>
      </c>
      <c r="C538" s="765" t="str">
        <f t="shared" si="2010"/>
        <v/>
      </c>
      <c r="D538" s="765" t="str">
        <f t="shared" si="2010"/>
        <v/>
      </c>
      <c r="E538" s="765" t="str">
        <f t="shared" si="2010"/>
        <v/>
      </c>
      <c r="F538" s="765" t="str">
        <f t="shared" si="2010"/>
        <v/>
      </c>
      <c r="G538" s="765" t="str">
        <f t="shared" si="2010"/>
        <v/>
      </c>
      <c r="H538" s="765" t="str">
        <f t="shared" si="2010"/>
        <v/>
      </c>
      <c r="I538" s="765" t="str">
        <f t="shared" si="2010"/>
        <v/>
      </c>
      <c r="J538" s="765" t="str">
        <f t="shared" si="2010"/>
        <v/>
      </c>
      <c r="K538" s="765" t="str">
        <f t="shared" si="2010"/>
        <v/>
      </c>
      <c r="L538" s="765" t="str">
        <f t="shared" si="2010"/>
        <v/>
      </c>
      <c r="M538" s="765" t="str">
        <f t="shared" si="2010"/>
        <v/>
      </c>
      <c r="N538" s="765" t="str">
        <f t="shared" si="2010"/>
        <v/>
      </c>
      <c r="O538" s="765" t="str">
        <f t="shared" si="2010"/>
        <v/>
      </c>
      <c r="P538" s="765" t="str">
        <f t="shared" si="2010"/>
        <v/>
      </c>
      <c r="Q538" s="765" t="str">
        <f t="shared" si="2010"/>
        <v/>
      </c>
      <c r="R538" s="765" t="str">
        <f t="shared" si="2010"/>
        <v/>
      </c>
      <c r="S538" s="771"/>
      <c r="T538" s="765" t="str">
        <f t="shared" ref="T538:AJ538" si="2011">IF(T537="","",T534*T537)</f>
        <v/>
      </c>
      <c r="U538" s="765" t="str">
        <f t="shared" si="2011"/>
        <v/>
      </c>
      <c r="V538" s="765" t="str">
        <f t="shared" si="2011"/>
        <v/>
      </c>
      <c r="W538" s="765" t="str">
        <f t="shared" si="2011"/>
        <v/>
      </c>
      <c r="X538" s="765" t="str">
        <f t="shared" si="2011"/>
        <v/>
      </c>
      <c r="Y538" s="765" t="str">
        <f t="shared" si="2011"/>
        <v/>
      </c>
      <c r="Z538" s="765" t="str">
        <f t="shared" si="2011"/>
        <v/>
      </c>
      <c r="AA538" s="765" t="str">
        <f t="shared" si="2011"/>
        <v/>
      </c>
      <c r="AB538" s="765" t="str">
        <f t="shared" si="2011"/>
        <v/>
      </c>
      <c r="AC538" s="765" t="str">
        <f t="shared" si="2011"/>
        <v/>
      </c>
      <c r="AD538" s="765" t="str">
        <f t="shared" si="2011"/>
        <v/>
      </c>
      <c r="AE538" s="765" t="str">
        <f t="shared" si="2011"/>
        <v/>
      </c>
      <c r="AF538" s="765" t="str">
        <f t="shared" si="2011"/>
        <v/>
      </c>
      <c r="AG538" s="765" t="str">
        <f t="shared" si="2011"/>
        <v/>
      </c>
      <c r="AH538" s="765" t="str">
        <f t="shared" si="2011"/>
        <v/>
      </c>
      <c r="AI538" s="765" t="str">
        <f t="shared" si="2011"/>
        <v/>
      </c>
      <c r="AJ538" s="765" t="str">
        <f t="shared" si="2011"/>
        <v/>
      </c>
      <c r="AK538" s="771"/>
      <c r="AL538" s="765" t="str">
        <f t="shared" ref="AL538:BB538" si="2012">IF(AL537="","",AL534*AL537)</f>
        <v/>
      </c>
      <c r="AM538" s="765" t="str">
        <f t="shared" si="2012"/>
        <v/>
      </c>
      <c r="AN538" s="765" t="str">
        <f t="shared" si="2012"/>
        <v/>
      </c>
      <c r="AO538" s="765" t="str">
        <f t="shared" si="2012"/>
        <v/>
      </c>
      <c r="AP538" s="765" t="str">
        <f t="shared" si="2012"/>
        <v/>
      </c>
      <c r="AQ538" s="765" t="str">
        <f t="shared" si="2012"/>
        <v/>
      </c>
      <c r="AR538" s="765" t="str">
        <f t="shared" si="2012"/>
        <v/>
      </c>
      <c r="AS538" s="765" t="str">
        <f t="shared" si="2012"/>
        <v/>
      </c>
      <c r="AT538" s="765" t="str">
        <f t="shared" si="2012"/>
        <v/>
      </c>
      <c r="AU538" s="765" t="str">
        <f t="shared" si="2012"/>
        <v/>
      </c>
      <c r="AV538" s="765" t="str">
        <f t="shared" si="2012"/>
        <v/>
      </c>
      <c r="AW538" s="765" t="str">
        <f t="shared" si="2012"/>
        <v/>
      </c>
      <c r="AX538" s="765" t="str">
        <f t="shared" si="2012"/>
        <v/>
      </c>
      <c r="AY538" s="765" t="str">
        <f t="shared" si="2012"/>
        <v/>
      </c>
      <c r="AZ538" s="765" t="str">
        <f t="shared" si="2012"/>
        <v/>
      </c>
      <c r="BA538" s="765" t="str">
        <f t="shared" si="2012"/>
        <v/>
      </c>
      <c r="BB538" s="765" t="str">
        <f t="shared" si="2012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13">IF(BF537="","",BF534*BF537)</f>
        <v/>
      </c>
      <c r="BG538" s="765" t="str">
        <f t="shared" si="2013"/>
        <v/>
      </c>
      <c r="BH538" s="765" t="str">
        <f t="shared" si="2013"/>
        <v/>
      </c>
      <c r="BI538" s="765" t="str">
        <f t="shared" si="2013"/>
        <v/>
      </c>
      <c r="BJ538" s="765" t="str">
        <f t="shared" si="2013"/>
        <v/>
      </c>
      <c r="BK538" s="765" t="str">
        <f t="shared" si="2013"/>
        <v/>
      </c>
      <c r="BL538" s="765" t="str">
        <f t="shared" si="2013"/>
        <v/>
      </c>
      <c r="BM538" s="765" t="str">
        <f t="shared" si="2013"/>
        <v/>
      </c>
      <c r="BN538" s="765" t="str">
        <f t="shared" si="2013"/>
        <v/>
      </c>
      <c r="BO538" s="765" t="str">
        <f t="shared" si="2013"/>
        <v/>
      </c>
      <c r="BP538" s="765" t="str">
        <f t="shared" si="2013"/>
        <v/>
      </c>
      <c r="BQ538" s="765" t="str">
        <f t="shared" si="2013"/>
        <v/>
      </c>
      <c r="BR538" s="765" t="str">
        <f t="shared" si="2013"/>
        <v/>
      </c>
      <c r="BS538" s="765" t="str">
        <f t="shared" si="2013"/>
        <v/>
      </c>
      <c r="BT538" s="765" t="str">
        <f t="shared" si="2013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84"/>
        <v/>
      </c>
      <c r="CA538" s="602" t="str">
        <f t="shared" si="1985"/>
        <v/>
      </c>
      <c r="CB538" s="602" t="str">
        <f t="shared" si="1986"/>
        <v/>
      </c>
      <c r="CC538" s="692" t="str">
        <f t="shared" si="1987"/>
        <v/>
      </c>
      <c r="CD538" s="1348" t="str">
        <f t="shared" si="2001"/>
        <v/>
      </c>
      <c r="CE538" s="1349" t="str">
        <f t="shared" si="1996"/>
        <v/>
      </c>
      <c r="CF538" s="1350" t="str">
        <f t="shared" si="1996"/>
        <v/>
      </c>
      <c r="CG538" s="1350" t="str">
        <f t="shared" si="1996"/>
        <v/>
      </c>
      <c r="CH538" s="1350" t="str">
        <f t="shared" si="1996"/>
        <v/>
      </c>
      <c r="CI538" s="1350" t="str">
        <f t="shared" si="1996"/>
        <v/>
      </c>
      <c r="CJ538" s="1350" t="str">
        <f t="shared" si="1996"/>
        <v/>
      </c>
      <c r="CK538" s="1351" t="str">
        <f t="shared" si="1996"/>
        <v/>
      </c>
      <c r="CL538" s="1351" t="str">
        <f t="shared" si="1996"/>
        <v/>
      </c>
      <c r="CM538" s="1351" t="str">
        <f t="shared" si="1996"/>
        <v/>
      </c>
      <c r="CN538" s="1350" t="str">
        <f t="shared" si="1996"/>
        <v/>
      </c>
      <c r="CO538" s="1350" t="str">
        <f t="shared" si="1996"/>
        <v/>
      </c>
      <c r="CP538" s="1350" t="str">
        <f t="shared" si="1996"/>
        <v/>
      </c>
      <c r="CQ538" s="1350" t="str">
        <f t="shared" si="1996"/>
        <v/>
      </c>
      <c r="CR538" s="1350" t="str">
        <f t="shared" si="1996"/>
        <v/>
      </c>
      <c r="CS538" s="1349" t="str">
        <f t="shared" si="1996"/>
        <v/>
      </c>
      <c r="CT538" s="1352" t="str">
        <f t="shared" si="1996"/>
        <v/>
      </c>
      <c r="CU538" s="553" t="str">
        <f t="shared" si="1872"/>
        <v/>
      </c>
      <c r="CV538" s="554" t="str">
        <f t="shared" si="1873"/>
        <v/>
      </c>
      <c r="CW538" s="555" t="str">
        <f t="shared" si="1874"/>
        <v/>
      </c>
      <c r="CX538" s="555" t="str">
        <f t="shared" si="1875"/>
        <v/>
      </c>
      <c r="CY538" s="555" t="str">
        <f t="shared" si="1876"/>
        <v/>
      </c>
      <c r="CZ538" s="555" t="str">
        <f t="shared" si="1877"/>
        <v/>
      </c>
      <c r="DA538" s="555" t="str">
        <f t="shared" si="1878"/>
        <v/>
      </c>
      <c r="DB538" s="556" t="str">
        <f t="shared" si="1879"/>
        <v/>
      </c>
      <c r="DC538" s="556" t="str">
        <f t="shared" si="1880"/>
        <v/>
      </c>
      <c r="DD538" s="556" t="str">
        <f t="shared" si="1881"/>
        <v/>
      </c>
      <c r="DE538" s="555" t="str">
        <f t="shared" si="1882"/>
        <v/>
      </c>
      <c r="DF538" s="555" t="str">
        <f t="shared" si="1883"/>
        <v/>
      </c>
      <c r="DG538" s="555" t="str">
        <f t="shared" si="1884"/>
        <v/>
      </c>
      <c r="DH538" s="555" t="str">
        <f t="shared" si="1885"/>
        <v/>
      </c>
      <c r="DI538" s="555" t="str">
        <f t="shared" si="1886"/>
        <v/>
      </c>
      <c r="DJ538" s="554" t="str">
        <f t="shared" si="1887"/>
        <v/>
      </c>
      <c r="DK538" s="553" t="str">
        <f t="shared" si="1888"/>
        <v/>
      </c>
      <c r="DL538" s="658">
        <f t="shared" si="1980"/>
        <v>0</v>
      </c>
      <c r="DM538" s="106">
        <f t="shared" si="1981"/>
        <v>0</v>
      </c>
      <c r="DN538" s="106">
        <f t="shared" si="1982"/>
        <v>0</v>
      </c>
      <c r="DO538" s="106">
        <f t="shared" si="1983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2" t="s">
        <v>738</v>
      </c>
      <c r="B539" s="683">
        <v>3</v>
      </c>
      <c r="C539" s="323"/>
      <c r="D539" s="323">
        <v>0.5</v>
      </c>
      <c r="E539" s="323"/>
      <c r="F539" s="323"/>
      <c r="G539" s="323"/>
      <c r="H539" s="323"/>
      <c r="I539" s="323">
        <v>0.5</v>
      </c>
      <c r="J539" s="323">
        <v>0.5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0.5</v>
      </c>
      <c r="BW539" s="323">
        <v>1</v>
      </c>
      <c r="BX539" s="323">
        <v>2</v>
      </c>
      <c r="BY539" s="323">
        <v>5</v>
      </c>
      <c r="BZ539" s="602">
        <f>IF(DL539&lt;3,"",(SUM(B539:R539)-MIN(B539:R539)-MAX(B539:R539))/(DL539-2))</f>
        <v>0.5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2001"/>
        <v/>
      </c>
      <c r="CE539" s="1349" t="str">
        <f t="shared" ref="CE539:CT539" si="201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14"/>
        <v/>
      </c>
      <c r="CG539" s="1350" t="str">
        <f t="shared" si="2014"/>
        <v/>
      </c>
      <c r="CH539" s="1350" t="str">
        <f t="shared" si="2014"/>
        <v/>
      </c>
      <c r="CI539" s="1350" t="str">
        <f t="shared" si="2014"/>
        <v/>
      </c>
      <c r="CJ539" s="1350" t="str">
        <f t="shared" si="2014"/>
        <v/>
      </c>
      <c r="CK539" s="1351">
        <f t="shared" si="2014"/>
        <v>0.5</v>
      </c>
      <c r="CL539" s="1351">
        <f t="shared" si="2014"/>
        <v>0.5</v>
      </c>
      <c r="CM539" s="1351">
        <f t="shared" si="2014"/>
        <v>0.5</v>
      </c>
      <c r="CN539" s="1350">
        <f t="shared" si="2014"/>
        <v>3</v>
      </c>
      <c r="CO539" s="1350" t="str">
        <f t="shared" si="2014"/>
        <v/>
      </c>
      <c r="CP539" s="1350" t="str">
        <f t="shared" si="2014"/>
        <v/>
      </c>
      <c r="CQ539" s="1350" t="str">
        <f t="shared" si="2014"/>
        <v/>
      </c>
      <c r="CR539" s="1350" t="str">
        <f t="shared" si="2014"/>
        <v/>
      </c>
      <c r="CS539" s="1349" t="str">
        <f t="shared" si="2014"/>
        <v/>
      </c>
      <c r="CT539" s="1352" t="str">
        <f t="shared" si="2014"/>
        <v/>
      </c>
      <c r="CU539" s="553" t="str">
        <f t="shared" si="1872"/>
        <v/>
      </c>
      <c r="CV539" s="554" t="str">
        <f t="shared" si="1873"/>
        <v/>
      </c>
      <c r="CW539" s="555" t="str">
        <f t="shared" si="1874"/>
        <v/>
      </c>
      <c r="CX539" s="555" t="str">
        <f t="shared" si="1875"/>
        <v/>
      </c>
      <c r="CY539" s="555" t="str">
        <f t="shared" si="1876"/>
        <v/>
      </c>
      <c r="CZ539" s="555" t="str">
        <f t="shared" si="1877"/>
        <v/>
      </c>
      <c r="DA539" s="555" t="str">
        <f t="shared" si="1878"/>
        <v/>
      </c>
      <c r="DB539" s="556" t="str">
        <f t="shared" si="1879"/>
        <v/>
      </c>
      <c r="DC539" s="556">
        <f t="shared" si="1880"/>
        <v>1</v>
      </c>
      <c r="DD539" s="556" t="str">
        <f t="shared" si="1881"/>
        <v/>
      </c>
      <c r="DE539" s="555" t="str">
        <f t="shared" si="1882"/>
        <v/>
      </c>
      <c r="DF539" s="555" t="str">
        <f t="shared" si="1883"/>
        <v/>
      </c>
      <c r="DG539" s="555" t="str">
        <f t="shared" si="1884"/>
        <v/>
      </c>
      <c r="DH539" s="555" t="str">
        <f t="shared" si="1885"/>
        <v/>
      </c>
      <c r="DI539" s="555" t="str">
        <f t="shared" si="1886"/>
        <v/>
      </c>
      <c r="DJ539" s="554" t="str">
        <f t="shared" si="1887"/>
        <v/>
      </c>
      <c r="DK539" s="553" t="str">
        <f t="shared" si="1888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6</v>
      </c>
      <c r="BZ540" s="602">
        <f t="shared" si="1984"/>
        <v>12</v>
      </c>
      <c r="CA540" s="602" t="str">
        <f t="shared" si="1985"/>
        <v/>
      </c>
      <c r="CB540" s="602">
        <f t="shared" si="1986"/>
        <v>12</v>
      </c>
      <c r="CC540" s="692">
        <f t="shared" si="1987"/>
        <v>5.5</v>
      </c>
      <c r="CD540" s="1348" t="str">
        <f t="shared" si="2001"/>
        <v/>
      </c>
      <c r="CE540" s="1349" t="str">
        <f t="shared" si="1996"/>
        <v/>
      </c>
      <c r="CF540" s="1350" t="str">
        <f t="shared" si="1996"/>
        <v/>
      </c>
      <c r="CG540" s="1350" t="str">
        <f t="shared" si="1996"/>
        <v/>
      </c>
      <c r="CH540" s="1350" t="str">
        <f t="shared" si="1996"/>
        <v/>
      </c>
      <c r="CI540" s="1350" t="str">
        <f t="shared" si="1996"/>
        <v/>
      </c>
      <c r="CJ540" s="1350" t="str">
        <f t="shared" si="1996"/>
        <v/>
      </c>
      <c r="CK540" s="1351">
        <f t="shared" si="1996"/>
        <v>6</v>
      </c>
      <c r="CL540" s="1351">
        <f t="shared" si="1996"/>
        <v>12</v>
      </c>
      <c r="CM540" s="1351">
        <f t="shared" si="1996"/>
        <v>12</v>
      </c>
      <c r="CN540" s="1350">
        <f t="shared" si="1996"/>
        <v>12</v>
      </c>
      <c r="CO540" s="1350" t="str">
        <f t="shared" si="1996"/>
        <v/>
      </c>
      <c r="CP540" s="1350" t="str">
        <f t="shared" si="1996"/>
        <v/>
      </c>
      <c r="CQ540" s="1350" t="str">
        <f t="shared" si="1996"/>
        <v/>
      </c>
      <c r="CR540" s="1350" t="str">
        <f t="shared" si="1996"/>
        <v/>
      </c>
      <c r="CS540" s="1349" t="str">
        <f t="shared" si="1996"/>
        <v/>
      </c>
      <c r="CT540" s="1352" t="str">
        <f t="shared" si="1996"/>
        <v/>
      </c>
      <c r="CU540" s="553" t="str">
        <f t="shared" si="1872"/>
        <v/>
      </c>
      <c r="CV540" s="554" t="str">
        <f t="shared" si="1873"/>
        <v/>
      </c>
      <c r="CW540" s="555" t="str">
        <f t="shared" si="1874"/>
        <v/>
      </c>
      <c r="CX540" s="555" t="str">
        <f t="shared" si="1875"/>
        <v/>
      </c>
      <c r="CY540" s="555" t="str">
        <f t="shared" si="1876"/>
        <v/>
      </c>
      <c r="CZ540" s="555" t="str">
        <f t="shared" si="1877"/>
        <v/>
      </c>
      <c r="DA540" s="555" t="str">
        <f t="shared" si="1878"/>
        <v/>
      </c>
      <c r="DB540" s="556" t="str">
        <f t="shared" si="1879"/>
        <v/>
      </c>
      <c r="DC540" s="556">
        <f t="shared" si="1880"/>
        <v>52</v>
      </c>
      <c r="DD540" s="556" t="str">
        <f t="shared" si="1881"/>
        <v/>
      </c>
      <c r="DE540" s="555" t="str">
        <f t="shared" si="1882"/>
        <v/>
      </c>
      <c r="DF540" s="555" t="str">
        <f t="shared" si="1883"/>
        <v/>
      </c>
      <c r="DG540" s="555" t="str">
        <f t="shared" si="1884"/>
        <v/>
      </c>
      <c r="DH540" s="555" t="str">
        <f t="shared" si="1885"/>
        <v/>
      </c>
      <c r="DI540" s="555" t="str">
        <f t="shared" si="1886"/>
        <v/>
      </c>
      <c r="DJ540" s="554" t="str">
        <f t="shared" si="1887"/>
        <v/>
      </c>
      <c r="DK540" s="553" t="str">
        <f t="shared" si="1888"/>
        <v/>
      </c>
      <c r="DL540" s="658">
        <f t="shared" si="1980"/>
        <v>4</v>
      </c>
      <c r="DM540" s="106">
        <f t="shared" si="1981"/>
        <v>1</v>
      </c>
      <c r="DN540" s="106">
        <f t="shared" si="1982"/>
        <v>3</v>
      </c>
      <c r="DO540" s="106">
        <f t="shared" si="1983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15">2350*$K$1</f>
        <v>2350</v>
      </c>
      <c r="E541" s="766">
        <f t="shared" si="2015"/>
        <v>2350</v>
      </c>
      <c r="F541" s="766">
        <f t="shared" si="2015"/>
        <v>2350</v>
      </c>
      <c r="G541" s="766">
        <f t="shared" si="2015"/>
        <v>2350</v>
      </c>
      <c r="H541" s="766">
        <f t="shared" si="2015"/>
        <v>2350</v>
      </c>
      <c r="I541" s="766">
        <f t="shared" si="2015"/>
        <v>2350</v>
      </c>
      <c r="J541" s="766">
        <f t="shared" si="2015"/>
        <v>2350</v>
      </c>
      <c r="K541" s="766">
        <f t="shared" si="2015"/>
        <v>2350</v>
      </c>
      <c r="L541" s="766">
        <f t="shared" si="2015"/>
        <v>2350</v>
      </c>
      <c r="M541" s="766">
        <f t="shared" si="2015"/>
        <v>2350</v>
      </c>
      <c r="N541" s="766">
        <f t="shared" si="2015"/>
        <v>2350</v>
      </c>
      <c r="O541" s="766">
        <f t="shared" si="2015"/>
        <v>2350</v>
      </c>
      <c r="P541" s="766">
        <f t="shared" si="2015"/>
        <v>2350</v>
      </c>
      <c r="Q541" s="766">
        <f t="shared" si="2015"/>
        <v>2350</v>
      </c>
      <c r="R541" s="766">
        <f t="shared" si="2015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16">2350*$K$1</f>
        <v>2350</v>
      </c>
      <c r="W541" s="766">
        <f t="shared" si="2016"/>
        <v>2350</v>
      </c>
      <c r="X541" s="766">
        <f t="shared" si="2016"/>
        <v>2350</v>
      </c>
      <c r="Y541" s="766">
        <f t="shared" si="2016"/>
        <v>2350</v>
      </c>
      <c r="Z541" s="766">
        <f t="shared" si="2016"/>
        <v>2350</v>
      </c>
      <c r="AA541" s="766">
        <f t="shared" si="2016"/>
        <v>2350</v>
      </c>
      <c r="AB541" s="766">
        <f t="shared" si="2016"/>
        <v>2350</v>
      </c>
      <c r="AC541" s="766">
        <f t="shared" si="2016"/>
        <v>2350</v>
      </c>
      <c r="AD541" s="766">
        <f t="shared" si="2016"/>
        <v>2350</v>
      </c>
      <c r="AE541" s="766">
        <f t="shared" si="2016"/>
        <v>2350</v>
      </c>
      <c r="AF541" s="766">
        <f t="shared" si="2016"/>
        <v>2350</v>
      </c>
      <c r="AG541" s="766">
        <f t="shared" si="2016"/>
        <v>2350</v>
      </c>
      <c r="AH541" s="766">
        <f t="shared" si="2016"/>
        <v>2350</v>
      </c>
      <c r="AI541" s="766">
        <f t="shared" si="2016"/>
        <v>2350</v>
      </c>
      <c r="AJ541" s="766">
        <f t="shared" si="2016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7">2350*$K$1</f>
        <v>2350</v>
      </c>
      <c r="AO541" s="766">
        <f t="shared" si="2017"/>
        <v>2350</v>
      </c>
      <c r="AP541" s="766">
        <f t="shared" si="2017"/>
        <v>2350</v>
      </c>
      <c r="AQ541" s="766">
        <f t="shared" si="2017"/>
        <v>2350</v>
      </c>
      <c r="AR541" s="766">
        <f t="shared" si="2017"/>
        <v>2350</v>
      </c>
      <c r="AS541" s="766">
        <f t="shared" si="2017"/>
        <v>2350</v>
      </c>
      <c r="AT541" s="766">
        <f t="shared" si="2017"/>
        <v>2350</v>
      </c>
      <c r="AU541" s="766">
        <f t="shared" si="2017"/>
        <v>2350</v>
      </c>
      <c r="AV541" s="766">
        <f t="shared" si="2017"/>
        <v>2350</v>
      </c>
      <c r="AW541" s="766">
        <f t="shared" si="2017"/>
        <v>2350</v>
      </c>
      <c r="AX541" s="766">
        <f t="shared" si="2017"/>
        <v>2350</v>
      </c>
      <c r="AY541" s="766">
        <f t="shared" si="2017"/>
        <v>2350</v>
      </c>
      <c r="AZ541" s="766">
        <f t="shared" si="2017"/>
        <v>2350</v>
      </c>
      <c r="BA541" s="766">
        <f t="shared" si="2017"/>
        <v>2350</v>
      </c>
      <c r="BB541" s="766">
        <f t="shared" si="2017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8">2350*$K$1</f>
        <v>2350</v>
      </c>
      <c r="BG541" s="766">
        <f t="shared" si="2018"/>
        <v>2350</v>
      </c>
      <c r="BH541" s="766">
        <f t="shared" si="2018"/>
        <v>2350</v>
      </c>
      <c r="BI541" s="766">
        <f t="shared" si="2018"/>
        <v>2350</v>
      </c>
      <c r="BJ541" s="766">
        <f t="shared" si="2018"/>
        <v>2350</v>
      </c>
      <c r="BK541" s="766">
        <f t="shared" si="2018"/>
        <v>2350</v>
      </c>
      <c r="BL541" s="766">
        <f t="shared" si="2018"/>
        <v>2350</v>
      </c>
      <c r="BM541" s="766">
        <f t="shared" si="2018"/>
        <v>2350</v>
      </c>
      <c r="BN541" s="766">
        <f t="shared" si="2018"/>
        <v>2350</v>
      </c>
      <c r="BO541" s="766">
        <f t="shared" si="2018"/>
        <v>2350</v>
      </c>
      <c r="BP541" s="766">
        <f t="shared" si="2018"/>
        <v>2350</v>
      </c>
      <c r="BQ541" s="766">
        <f t="shared" si="2018"/>
        <v>2350</v>
      </c>
      <c r="BR541" s="766">
        <f t="shared" si="2018"/>
        <v>2350</v>
      </c>
      <c r="BS541" s="766">
        <f t="shared" si="2018"/>
        <v>2350</v>
      </c>
      <c r="BT541" s="766">
        <f t="shared" si="2018"/>
        <v>2350</v>
      </c>
      <c r="BU541" s="760"/>
      <c r="BV541" s="766">
        <f t="shared" si="2018"/>
        <v>2350</v>
      </c>
      <c r="BW541" s="766">
        <f t="shared" si="2018"/>
        <v>2350</v>
      </c>
      <c r="BX541" s="766">
        <f t="shared" si="2018"/>
        <v>2350</v>
      </c>
      <c r="BY541" s="766">
        <f t="shared" si="2018"/>
        <v>2350</v>
      </c>
      <c r="BZ541" s="602">
        <f t="shared" si="1984"/>
        <v>2350</v>
      </c>
      <c r="CA541" s="602">
        <f t="shared" si="1985"/>
        <v>2350</v>
      </c>
      <c r="CB541" s="602">
        <f t="shared" si="1986"/>
        <v>2350</v>
      </c>
      <c r="CC541" s="692">
        <f t="shared" si="1987"/>
        <v>2350</v>
      </c>
      <c r="CD541" s="1348">
        <f t="shared" si="2001"/>
        <v>2350</v>
      </c>
      <c r="CE541" s="1349">
        <f t="shared" si="1996"/>
        <v>2350</v>
      </c>
      <c r="CF541" s="1350">
        <f t="shared" si="1996"/>
        <v>2350</v>
      </c>
      <c r="CG541" s="1350">
        <f t="shared" si="1996"/>
        <v>2350</v>
      </c>
      <c r="CH541" s="1350">
        <f t="shared" si="1996"/>
        <v>2350</v>
      </c>
      <c r="CI541" s="1350">
        <f t="shared" si="1996"/>
        <v>2350</v>
      </c>
      <c r="CJ541" s="1350">
        <f t="shared" si="1996"/>
        <v>2350</v>
      </c>
      <c r="CK541" s="1351">
        <f t="shared" si="1996"/>
        <v>2350</v>
      </c>
      <c r="CL541" s="1351">
        <f t="shared" si="1996"/>
        <v>2350</v>
      </c>
      <c r="CM541" s="1351">
        <f t="shared" si="1996"/>
        <v>2350</v>
      </c>
      <c r="CN541" s="1350">
        <f t="shared" si="1996"/>
        <v>2350</v>
      </c>
      <c r="CO541" s="1350">
        <f t="shared" si="1996"/>
        <v>2350</v>
      </c>
      <c r="CP541" s="1350">
        <f t="shared" si="1996"/>
        <v>2350</v>
      </c>
      <c r="CQ541" s="1350">
        <f t="shared" si="1996"/>
        <v>2350</v>
      </c>
      <c r="CR541" s="1350">
        <f t="shared" si="1996"/>
        <v>2350</v>
      </c>
      <c r="CS541" s="1349">
        <f t="shared" si="1996"/>
        <v>2350</v>
      </c>
      <c r="CT541" s="1352">
        <f t="shared" si="1996"/>
        <v>2350</v>
      </c>
      <c r="CU541" s="553">
        <f t="shared" si="1872"/>
        <v>2350</v>
      </c>
      <c r="CV541" s="554">
        <f t="shared" si="1873"/>
        <v>2350</v>
      </c>
      <c r="CW541" s="555">
        <f t="shared" si="1874"/>
        <v>2350</v>
      </c>
      <c r="CX541" s="555">
        <f t="shared" si="1875"/>
        <v>2350</v>
      </c>
      <c r="CY541" s="555">
        <f t="shared" si="1876"/>
        <v>2350</v>
      </c>
      <c r="CZ541" s="555">
        <f t="shared" si="1877"/>
        <v>2350</v>
      </c>
      <c r="DA541" s="555">
        <f t="shared" si="1878"/>
        <v>2350</v>
      </c>
      <c r="DB541" s="556">
        <f t="shared" si="1879"/>
        <v>2350</v>
      </c>
      <c r="DC541" s="556">
        <f t="shared" si="1880"/>
        <v>2350</v>
      </c>
      <c r="DD541" s="556">
        <f t="shared" si="1881"/>
        <v>2350</v>
      </c>
      <c r="DE541" s="555">
        <f t="shared" si="1882"/>
        <v>2350</v>
      </c>
      <c r="DF541" s="555">
        <f t="shared" si="1883"/>
        <v>2350</v>
      </c>
      <c r="DG541" s="555">
        <f t="shared" si="1884"/>
        <v>2350</v>
      </c>
      <c r="DH541" s="555">
        <f t="shared" si="1885"/>
        <v>2350</v>
      </c>
      <c r="DI541" s="555">
        <f t="shared" si="1886"/>
        <v>2350</v>
      </c>
      <c r="DJ541" s="554">
        <f t="shared" si="1887"/>
        <v>2350</v>
      </c>
      <c r="DK541" s="553">
        <f t="shared" si="1888"/>
        <v>2350</v>
      </c>
      <c r="DL541" s="658">
        <f t="shared" si="1980"/>
        <v>17</v>
      </c>
      <c r="DM541" s="106">
        <f t="shared" si="1981"/>
        <v>17</v>
      </c>
      <c r="DN541" s="106">
        <f t="shared" si="1982"/>
        <v>17</v>
      </c>
      <c r="DO541" s="106">
        <f t="shared" si="1983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9">IF(B539="","",B539*B540*B541/B$46/365/$G$1)</f>
        <v>4.5988258317025445E-3</v>
      </c>
      <c r="C542" s="637" t="str">
        <f t="shared" si="2019"/>
        <v/>
      </c>
      <c r="D542" s="770">
        <f t="shared" si="2019"/>
        <v>3.6790606653620351E-3</v>
      </c>
      <c r="E542" s="637" t="str">
        <f t="shared" si="2019"/>
        <v/>
      </c>
      <c r="F542" s="770" t="str">
        <f t="shared" si="2019"/>
        <v/>
      </c>
      <c r="G542" s="637" t="str">
        <f t="shared" si="2019"/>
        <v/>
      </c>
      <c r="H542" s="637" t="str">
        <f t="shared" si="2019"/>
        <v/>
      </c>
      <c r="I542" s="770">
        <f t="shared" si="2019"/>
        <v>3.6790606653620351E-3</v>
      </c>
      <c r="J542" s="770">
        <f t="shared" si="2019"/>
        <v>6.131767775603392E-3</v>
      </c>
      <c r="K542" s="637" t="str">
        <f t="shared" si="2019"/>
        <v/>
      </c>
      <c r="L542" s="770" t="str">
        <f t="shared" si="2019"/>
        <v/>
      </c>
      <c r="M542" s="637" t="str">
        <f t="shared" si="2019"/>
        <v/>
      </c>
      <c r="N542" s="770" t="str">
        <f t="shared" si="2019"/>
        <v/>
      </c>
      <c r="O542" s="637" t="str">
        <f t="shared" si="2019"/>
        <v/>
      </c>
      <c r="P542" s="770" t="str">
        <f t="shared" si="2019"/>
        <v/>
      </c>
      <c r="Q542" s="637" t="str">
        <f t="shared" si="2019"/>
        <v/>
      </c>
      <c r="R542" s="770" t="str">
        <f t="shared" si="2019"/>
        <v/>
      </c>
      <c r="S542" s="593"/>
      <c r="T542" s="637" t="str">
        <f t="shared" ref="T542:AJ542" si="2020">IF(T539="","",T539*T540*T541/T$46/365/$G$1)</f>
        <v/>
      </c>
      <c r="U542" s="637" t="str">
        <f t="shared" si="2020"/>
        <v/>
      </c>
      <c r="V542" s="637" t="str">
        <f t="shared" si="2020"/>
        <v/>
      </c>
      <c r="W542" s="637" t="str">
        <f t="shared" si="2020"/>
        <v/>
      </c>
      <c r="X542" s="637">
        <f t="shared" si="2020"/>
        <v>1.9928245270711024E-2</v>
      </c>
      <c r="Y542" s="637" t="str">
        <f t="shared" si="2020"/>
        <v/>
      </c>
      <c r="Z542" s="637" t="str">
        <f t="shared" si="2020"/>
        <v/>
      </c>
      <c r="AA542" s="637" t="str">
        <f t="shared" si="2020"/>
        <v/>
      </c>
      <c r="AB542" s="637" t="str">
        <f t="shared" si="2020"/>
        <v/>
      </c>
      <c r="AC542" s="637" t="str">
        <f t="shared" si="2020"/>
        <v/>
      </c>
      <c r="AD542" s="637" t="str">
        <f t="shared" si="2020"/>
        <v/>
      </c>
      <c r="AE542" s="637" t="str">
        <f t="shared" si="2020"/>
        <v/>
      </c>
      <c r="AF542" s="637" t="str">
        <f t="shared" si="2020"/>
        <v/>
      </c>
      <c r="AG542" s="637" t="str">
        <f t="shared" si="2020"/>
        <v/>
      </c>
      <c r="AH542" s="637" t="str">
        <f t="shared" si="2020"/>
        <v/>
      </c>
      <c r="AI542" s="637" t="str">
        <f t="shared" si="2020"/>
        <v/>
      </c>
      <c r="AJ542" s="637" t="str">
        <f t="shared" si="2020"/>
        <v/>
      </c>
      <c r="AK542" s="593"/>
      <c r="AL542" s="637">
        <f t="shared" ref="AL542:BB542" si="2021">IF(AL539="","",AL539*AL540*AL541/AL$46/365/$G$1)</f>
        <v>1.1037181996086104E-2</v>
      </c>
      <c r="AM542" s="637">
        <f t="shared" si="2021"/>
        <v>2.2994129158512719E-2</v>
      </c>
      <c r="AN542" s="637">
        <f t="shared" si="2021"/>
        <v>3.065883887801696E-3</v>
      </c>
      <c r="AO542" s="637" t="str">
        <f t="shared" si="2021"/>
        <v/>
      </c>
      <c r="AP542" s="637" t="str">
        <f t="shared" si="2021"/>
        <v/>
      </c>
      <c r="AQ542" s="637" t="str">
        <f t="shared" si="2021"/>
        <v/>
      </c>
      <c r="AR542" s="637" t="str">
        <f t="shared" si="2021"/>
        <v/>
      </c>
      <c r="AS542" s="637" t="str">
        <f t="shared" si="2021"/>
        <v/>
      </c>
      <c r="AT542" s="637" t="str">
        <f t="shared" si="2021"/>
        <v/>
      </c>
      <c r="AU542" s="637" t="str">
        <f t="shared" si="2021"/>
        <v/>
      </c>
      <c r="AV542" s="637" t="str">
        <f t="shared" si="2021"/>
        <v/>
      </c>
      <c r="AW542" s="637" t="str">
        <f t="shared" si="2021"/>
        <v/>
      </c>
      <c r="AX542" s="637" t="str">
        <f t="shared" si="2021"/>
        <v/>
      </c>
      <c r="AY542" s="637" t="str">
        <f t="shared" si="2021"/>
        <v/>
      </c>
      <c r="AZ542" s="637" t="str">
        <f t="shared" si="2021"/>
        <v/>
      </c>
      <c r="BA542" s="637" t="str">
        <f t="shared" si="2021"/>
        <v/>
      </c>
      <c r="BB542" s="637" t="str">
        <f t="shared" si="2021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22">IF(BF539="","",BF539*BF540*BF541/BF$46/365/$G$1)</f>
        <v>2.2994129158512722E-3</v>
      </c>
      <c r="BG542" s="637">
        <f t="shared" si="2022"/>
        <v>2.2994129158512719E-2</v>
      </c>
      <c r="BH542" s="637">
        <f t="shared" si="2022"/>
        <v>1.3796477495107632E-2</v>
      </c>
      <c r="BI542" s="637">
        <f t="shared" si="2022"/>
        <v>4.3798341254309946E-3</v>
      </c>
      <c r="BJ542" s="637" t="str">
        <f t="shared" si="2022"/>
        <v/>
      </c>
      <c r="BK542" s="637">
        <f t="shared" si="2022"/>
        <v>7.6647097195042405E-3</v>
      </c>
      <c r="BL542" s="637">
        <f t="shared" si="2022"/>
        <v>3.8323548597521202E-3</v>
      </c>
      <c r="BM542" s="637" t="str">
        <f t="shared" si="2022"/>
        <v/>
      </c>
      <c r="BN542" s="637" t="str">
        <f t="shared" si="2022"/>
        <v/>
      </c>
      <c r="BO542" s="637" t="str">
        <f t="shared" si="2022"/>
        <v/>
      </c>
      <c r="BP542" s="637" t="str">
        <f t="shared" si="2022"/>
        <v/>
      </c>
      <c r="BQ542" s="637" t="str">
        <f t="shared" si="2022"/>
        <v/>
      </c>
      <c r="BR542" s="637" t="str">
        <f t="shared" si="2022"/>
        <v/>
      </c>
      <c r="BS542" s="637" t="str">
        <f t="shared" si="2022"/>
        <v/>
      </c>
      <c r="BT542" s="637" t="str">
        <f t="shared" si="2022"/>
        <v/>
      </c>
      <c r="BU542" s="657"/>
      <c r="BV542" s="637">
        <f>IF(BV539="","",BV539*BV540*BV541/BV$46/365/$G$1)</f>
        <v>4.5988258317025445E-3</v>
      </c>
      <c r="BW542" s="637">
        <f>IF(BW539="","",BW539*BW540*BW541/BW$46/365/$G$1)</f>
        <v>6.131767775603392E-3</v>
      </c>
      <c r="BX542" s="637">
        <f>IF(BX539="","",BX539*BX540*BX541/BX$46/365/$G$1)</f>
        <v>1.0511601901034385E-2</v>
      </c>
      <c r="BY542" s="637">
        <f>IF(BY539="","",BY539*BY540*BY541/BY$46/365/$G$1)</f>
        <v>1.1497064579256359E-2</v>
      </c>
      <c r="BZ542" s="627">
        <f t="shared" si="1984"/>
        <v>4.1389432485322902E-3</v>
      </c>
      <c r="CA542" s="627" t="str">
        <f t="shared" si="1985"/>
        <v/>
      </c>
      <c r="CB542" s="627">
        <f t="shared" si="1986"/>
        <v>1.1037181996086103E-2</v>
      </c>
      <c r="CC542" s="627">
        <f t="shared" si="1987"/>
        <v>9.5078899139564525E-3</v>
      </c>
      <c r="CD542" s="1353" t="str">
        <f t="shared" si="2001"/>
        <v/>
      </c>
      <c r="CE542" s="1354" t="str">
        <f t="shared" si="1996"/>
        <v/>
      </c>
      <c r="CF542" s="1355" t="str">
        <f t="shared" si="1996"/>
        <v/>
      </c>
      <c r="CG542" s="1355" t="str">
        <f t="shared" si="1996"/>
        <v/>
      </c>
      <c r="CH542" s="1355" t="str">
        <f t="shared" si="1996"/>
        <v/>
      </c>
      <c r="CI542" s="1355" t="str">
        <f t="shared" si="1996"/>
        <v/>
      </c>
      <c r="CJ542" s="1355" t="str">
        <f t="shared" si="1996"/>
        <v/>
      </c>
      <c r="CK542" s="1356">
        <f t="shared" si="1996"/>
        <v>3.6790606653620351E-3</v>
      </c>
      <c r="CL542" s="1356">
        <f t="shared" si="1996"/>
        <v>3.6790606653620351E-3</v>
      </c>
      <c r="CM542" s="1356">
        <f t="shared" si="1996"/>
        <v>4.5988258317025445E-3</v>
      </c>
      <c r="CN542" s="1355">
        <f t="shared" si="1996"/>
        <v>6.131767775603392E-3</v>
      </c>
      <c r="CO542" s="1355" t="str">
        <f t="shared" si="1996"/>
        <v/>
      </c>
      <c r="CP542" s="1355" t="str">
        <f t="shared" si="1996"/>
        <v/>
      </c>
      <c r="CQ542" s="1355" t="str">
        <f t="shared" si="1996"/>
        <v/>
      </c>
      <c r="CR542" s="1355" t="str">
        <f t="shared" si="1996"/>
        <v/>
      </c>
      <c r="CS542" s="1354" t="str">
        <f t="shared" si="1996"/>
        <v/>
      </c>
      <c r="CT542" s="1357" t="str">
        <f t="shared" si="1996"/>
        <v/>
      </c>
      <c r="CU542" s="541" t="str">
        <f t="shared" si="1872"/>
        <v/>
      </c>
      <c r="CV542" s="542" t="str">
        <f t="shared" si="1873"/>
        <v/>
      </c>
      <c r="CW542" s="543" t="str">
        <f t="shared" si="1874"/>
        <v/>
      </c>
      <c r="CX542" s="543" t="str">
        <f t="shared" si="1875"/>
        <v/>
      </c>
      <c r="CY542" s="543" t="str">
        <f t="shared" si="1876"/>
        <v/>
      </c>
      <c r="CZ542" s="543" t="str">
        <f t="shared" si="1877"/>
        <v/>
      </c>
      <c r="DA542" s="543" t="str">
        <f t="shared" si="1878"/>
        <v/>
      </c>
      <c r="DB542" s="544" t="str">
        <f t="shared" si="1879"/>
        <v/>
      </c>
      <c r="DC542" s="544">
        <f t="shared" si="1880"/>
        <v>1.9928245270711024E-2</v>
      </c>
      <c r="DD542" s="544" t="str">
        <f t="shared" si="1881"/>
        <v/>
      </c>
      <c r="DE542" s="543" t="str">
        <f t="shared" si="1882"/>
        <v/>
      </c>
      <c r="DF542" s="543" t="str">
        <f t="shared" si="1883"/>
        <v/>
      </c>
      <c r="DG542" s="543" t="str">
        <f t="shared" si="1884"/>
        <v/>
      </c>
      <c r="DH542" s="543" t="str">
        <f t="shared" si="1885"/>
        <v/>
      </c>
      <c r="DI542" s="543" t="str">
        <f t="shared" si="1886"/>
        <v/>
      </c>
      <c r="DJ542" s="542" t="str">
        <f t="shared" si="1887"/>
        <v/>
      </c>
      <c r="DK542" s="541" t="str">
        <f t="shared" si="1888"/>
        <v/>
      </c>
      <c r="DL542" s="658">
        <f t="shared" si="1980"/>
        <v>4</v>
      </c>
      <c r="DM542" s="106">
        <f t="shared" si="1981"/>
        <v>1</v>
      </c>
      <c r="DN542" s="106">
        <f t="shared" si="1982"/>
        <v>3</v>
      </c>
      <c r="DO542" s="106">
        <f t="shared" si="1983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20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>
        <v>15</v>
      </c>
      <c r="BX543" s="646">
        <v>14</v>
      </c>
      <c r="BY543" s="646">
        <v>20</v>
      </c>
      <c r="BZ543" s="602">
        <f t="shared" si="1984"/>
        <v>12.5</v>
      </c>
      <c r="CA543" s="602" t="str">
        <f t="shared" si="1985"/>
        <v/>
      </c>
      <c r="CB543" s="602">
        <f t="shared" si="1986"/>
        <v>14</v>
      </c>
      <c r="CC543" s="692">
        <f t="shared" si="1987"/>
        <v>40</v>
      </c>
      <c r="CD543" s="1348" t="str">
        <f t="shared" si="2001"/>
        <v/>
      </c>
      <c r="CE543" s="1349" t="str">
        <f t="shared" si="1996"/>
        <v/>
      </c>
      <c r="CF543" s="1350" t="str">
        <f t="shared" si="1996"/>
        <v/>
      </c>
      <c r="CG543" s="1350" t="str">
        <f t="shared" si="1996"/>
        <v/>
      </c>
      <c r="CH543" s="1350" t="str">
        <f t="shared" si="1996"/>
        <v/>
      </c>
      <c r="CI543" s="1350" t="str">
        <f t="shared" si="1996"/>
        <v/>
      </c>
      <c r="CJ543" s="1350" t="str">
        <f t="shared" si="1996"/>
        <v/>
      </c>
      <c r="CK543" s="1351">
        <f t="shared" si="1996"/>
        <v>8</v>
      </c>
      <c r="CL543" s="1351">
        <f t="shared" si="1996"/>
        <v>12</v>
      </c>
      <c r="CM543" s="1351">
        <f t="shared" si="1996"/>
        <v>13</v>
      </c>
      <c r="CN543" s="1350">
        <f t="shared" si="1996"/>
        <v>20</v>
      </c>
      <c r="CO543" s="1350" t="str">
        <f t="shared" si="1996"/>
        <v/>
      </c>
      <c r="CP543" s="1350" t="str">
        <f t="shared" si="1996"/>
        <v/>
      </c>
      <c r="CQ543" s="1350" t="str">
        <f t="shared" si="1996"/>
        <v/>
      </c>
      <c r="CR543" s="1350" t="str">
        <f t="shared" si="1996"/>
        <v/>
      </c>
      <c r="CS543" s="1349" t="str">
        <f t="shared" si="1996"/>
        <v/>
      </c>
      <c r="CT543" s="1352" t="str">
        <f t="shared" si="1996"/>
        <v/>
      </c>
      <c r="CU543" s="553" t="str">
        <f t="shared" si="1872"/>
        <v/>
      </c>
      <c r="CV543" s="554" t="str">
        <f t="shared" si="1873"/>
        <v/>
      </c>
      <c r="CW543" s="555" t="str">
        <f t="shared" si="1874"/>
        <v/>
      </c>
      <c r="CX543" s="555" t="str">
        <f t="shared" si="1875"/>
        <v/>
      </c>
      <c r="CY543" s="555" t="str">
        <f t="shared" si="1876"/>
        <v/>
      </c>
      <c r="CZ543" s="555" t="str">
        <f t="shared" si="1877"/>
        <v/>
      </c>
      <c r="DA543" s="555" t="str">
        <f t="shared" si="1878"/>
        <v/>
      </c>
      <c r="DB543" s="556" t="str">
        <f t="shared" si="1879"/>
        <v/>
      </c>
      <c r="DC543" s="556">
        <f t="shared" si="1880"/>
        <v>15</v>
      </c>
      <c r="DD543" s="556" t="str">
        <f t="shared" si="1881"/>
        <v/>
      </c>
      <c r="DE543" s="555" t="str">
        <f t="shared" si="1882"/>
        <v/>
      </c>
      <c r="DF543" s="555" t="str">
        <f t="shared" si="1883"/>
        <v/>
      </c>
      <c r="DG543" s="555" t="str">
        <f t="shared" si="1884"/>
        <v/>
      </c>
      <c r="DH543" s="555" t="str">
        <f t="shared" si="1885"/>
        <v/>
      </c>
      <c r="DI543" s="555" t="str">
        <f t="shared" si="1886"/>
        <v/>
      </c>
      <c r="DJ543" s="554" t="str">
        <f t="shared" si="1887"/>
        <v/>
      </c>
      <c r="DK543" s="553" t="str">
        <f t="shared" si="1888"/>
        <v/>
      </c>
      <c r="DL543" s="658">
        <f t="shared" si="1980"/>
        <v>4</v>
      </c>
      <c r="DM543" s="106">
        <f t="shared" si="1981"/>
        <v>1</v>
      </c>
      <c r="DN543" s="106">
        <f t="shared" si="1982"/>
        <v>3</v>
      </c>
      <c r="DO543" s="106">
        <f t="shared" si="1983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23">IF(B543="","",B539*B540*B543)</f>
        <v>360</v>
      </c>
      <c r="C544" s="765" t="str">
        <f t="shared" si="2023"/>
        <v/>
      </c>
      <c r="D544" s="765">
        <f t="shared" si="2023"/>
        <v>48</v>
      </c>
      <c r="E544" s="765" t="str">
        <f t="shared" si="2023"/>
        <v/>
      </c>
      <c r="F544" s="765" t="str">
        <f t="shared" si="2023"/>
        <v/>
      </c>
      <c r="G544" s="765" t="str">
        <f t="shared" si="2023"/>
        <v/>
      </c>
      <c r="H544" s="765" t="str">
        <f t="shared" si="2023"/>
        <v/>
      </c>
      <c r="I544" s="765">
        <f t="shared" si="2023"/>
        <v>78</v>
      </c>
      <c r="J544" s="765">
        <f t="shared" si="2023"/>
        <v>72</v>
      </c>
      <c r="K544" s="765" t="str">
        <f t="shared" si="2023"/>
        <v/>
      </c>
      <c r="L544" s="765" t="str">
        <f t="shared" si="2023"/>
        <v/>
      </c>
      <c r="M544" s="765" t="str">
        <f t="shared" si="2023"/>
        <v/>
      </c>
      <c r="N544" s="765" t="str">
        <f t="shared" si="2023"/>
        <v/>
      </c>
      <c r="O544" s="765" t="str">
        <f t="shared" si="2023"/>
        <v/>
      </c>
      <c r="P544" s="765" t="str">
        <f t="shared" si="2023"/>
        <v/>
      </c>
      <c r="Q544" s="765" t="str">
        <f t="shared" si="2023"/>
        <v/>
      </c>
      <c r="R544" s="765" t="str">
        <f t="shared" si="2023"/>
        <v/>
      </c>
      <c r="S544" s="771"/>
      <c r="T544" s="765" t="str">
        <f t="shared" ref="T544:AJ544" si="2024">IF(T543="","",T539*T540*T543)</f>
        <v/>
      </c>
      <c r="U544" s="765" t="str">
        <f t="shared" si="2024"/>
        <v/>
      </c>
      <c r="V544" s="765" t="str">
        <f t="shared" si="2024"/>
        <v/>
      </c>
      <c r="W544" s="765" t="str">
        <f t="shared" si="2024"/>
        <v/>
      </c>
      <c r="X544" s="765">
        <f t="shared" si="2024"/>
        <v>780</v>
      </c>
      <c r="Y544" s="765" t="str">
        <f t="shared" si="2024"/>
        <v/>
      </c>
      <c r="Z544" s="765" t="str">
        <f t="shared" si="2024"/>
        <v/>
      </c>
      <c r="AA544" s="765" t="str">
        <f t="shared" si="2024"/>
        <v/>
      </c>
      <c r="AB544" s="765" t="str">
        <f t="shared" si="2024"/>
        <v/>
      </c>
      <c r="AC544" s="765" t="str">
        <f t="shared" si="2024"/>
        <v/>
      </c>
      <c r="AD544" s="765" t="str">
        <f t="shared" si="2024"/>
        <v/>
      </c>
      <c r="AE544" s="765" t="str">
        <f t="shared" si="2024"/>
        <v/>
      </c>
      <c r="AF544" s="765" t="str">
        <f t="shared" si="2024"/>
        <v/>
      </c>
      <c r="AG544" s="765" t="str">
        <f t="shared" si="2024"/>
        <v/>
      </c>
      <c r="AH544" s="765" t="str">
        <f t="shared" si="2024"/>
        <v/>
      </c>
      <c r="AI544" s="765" t="str">
        <f t="shared" si="2024"/>
        <v/>
      </c>
      <c r="AJ544" s="765" t="str">
        <f t="shared" si="2024"/>
        <v/>
      </c>
      <c r="AK544" s="771"/>
      <c r="AL544" s="765">
        <f t="shared" ref="AL544:BB544" si="2025">IF(AL543="","",AL539*AL540*AL543)</f>
        <v>432</v>
      </c>
      <c r="AM544" s="765">
        <f t="shared" si="2025"/>
        <v>420</v>
      </c>
      <c r="AN544" s="765">
        <f t="shared" si="2025"/>
        <v>270</v>
      </c>
      <c r="AO544" s="765" t="str">
        <f t="shared" si="2025"/>
        <v/>
      </c>
      <c r="AP544" s="765" t="str">
        <f t="shared" si="2025"/>
        <v/>
      </c>
      <c r="AQ544" s="765" t="str">
        <f t="shared" si="2025"/>
        <v/>
      </c>
      <c r="AR544" s="765" t="str">
        <f t="shared" si="2025"/>
        <v/>
      </c>
      <c r="AS544" s="765" t="str">
        <f t="shared" si="2025"/>
        <v/>
      </c>
      <c r="AT544" s="765" t="str">
        <f t="shared" si="2025"/>
        <v/>
      </c>
      <c r="AU544" s="765" t="str">
        <f t="shared" si="2025"/>
        <v/>
      </c>
      <c r="AV544" s="765" t="str">
        <f t="shared" si="2025"/>
        <v/>
      </c>
      <c r="AW544" s="765" t="str">
        <f t="shared" si="2025"/>
        <v/>
      </c>
      <c r="AX544" s="765" t="str">
        <f t="shared" si="2025"/>
        <v/>
      </c>
      <c r="AY544" s="765" t="str">
        <f t="shared" si="2025"/>
        <v/>
      </c>
      <c r="AZ544" s="765" t="str">
        <f t="shared" si="2025"/>
        <v/>
      </c>
      <c r="BA544" s="765" t="str">
        <f t="shared" si="2025"/>
        <v/>
      </c>
      <c r="BB544" s="765" t="str">
        <f t="shared" si="2025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26">IF(BF543="","",BF539*BF540*BF543)</f>
        <v>270</v>
      </c>
      <c r="BG544" s="765">
        <f t="shared" si="2026"/>
        <v>1200</v>
      </c>
      <c r="BH544" s="765">
        <f t="shared" si="2026"/>
        <v>720</v>
      </c>
      <c r="BI544" s="765">
        <f t="shared" si="2026"/>
        <v>450</v>
      </c>
      <c r="BJ544" s="765" t="str">
        <f t="shared" si="2026"/>
        <v/>
      </c>
      <c r="BK544" s="765">
        <f t="shared" si="2026"/>
        <v>400</v>
      </c>
      <c r="BL544" s="765">
        <f t="shared" si="2026"/>
        <v>450</v>
      </c>
      <c r="BM544" s="765" t="str">
        <f t="shared" si="2026"/>
        <v/>
      </c>
      <c r="BN544" s="765" t="str">
        <f t="shared" si="2026"/>
        <v/>
      </c>
      <c r="BO544" s="765" t="str">
        <f t="shared" si="2026"/>
        <v/>
      </c>
      <c r="BP544" s="765" t="str">
        <f t="shared" si="2026"/>
        <v/>
      </c>
      <c r="BQ544" s="765" t="str">
        <f t="shared" si="2026"/>
        <v/>
      </c>
      <c r="BR544" s="765" t="str">
        <f t="shared" si="2026"/>
        <v/>
      </c>
      <c r="BS544" s="765" t="str">
        <f t="shared" si="2026"/>
        <v/>
      </c>
      <c r="BT544" s="765" t="str">
        <f t="shared" si="2026"/>
        <v/>
      </c>
      <c r="BU544" s="771"/>
      <c r="BV544" s="765">
        <f>IF(BV543="","",BV539*BV540*BV543)</f>
        <v>72</v>
      </c>
      <c r="BW544" s="765">
        <f>IF(BW543="","",BW539*BW540*BW543)</f>
        <v>180</v>
      </c>
      <c r="BX544" s="765">
        <f>IF(BX543="","",BX539*BX540*BX543)</f>
        <v>336</v>
      </c>
      <c r="BY544" s="765">
        <f>IF(BY543="","",BY539*BY540*BY543)</f>
        <v>600</v>
      </c>
      <c r="BZ544" s="602">
        <f t="shared" si="1984"/>
        <v>75</v>
      </c>
      <c r="CA544" s="602" t="str">
        <f t="shared" si="1985"/>
        <v/>
      </c>
      <c r="CB544" s="602">
        <f t="shared" si="1986"/>
        <v>420</v>
      </c>
      <c r="CC544" s="692">
        <f t="shared" si="1987"/>
        <v>611.66666666666663</v>
      </c>
      <c r="CD544" s="1348" t="str">
        <f t="shared" si="2001"/>
        <v/>
      </c>
      <c r="CE544" s="1349" t="str">
        <f t="shared" si="1996"/>
        <v/>
      </c>
      <c r="CF544" s="1350" t="str">
        <f t="shared" si="1996"/>
        <v/>
      </c>
      <c r="CG544" s="1350" t="str">
        <f t="shared" si="1996"/>
        <v/>
      </c>
      <c r="CH544" s="1350" t="str">
        <f t="shared" si="1996"/>
        <v/>
      </c>
      <c r="CI544" s="1350" t="str">
        <f t="shared" si="1996"/>
        <v/>
      </c>
      <c r="CJ544" s="1350" t="str">
        <f t="shared" si="1996"/>
        <v/>
      </c>
      <c r="CK544" s="1351">
        <f t="shared" si="1996"/>
        <v>48</v>
      </c>
      <c r="CL544" s="1351">
        <f t="shared" si="1996"/>
        <v>72</v>
      </c>
      <c r="CM544" s="1351">
        <f t="shared" si="1996"/>
        <v>78</v>
      </c>
      <c r="CN544" s="1350">
        <f t="shared" si="1996"/>
        <v>360</v>
      </c>
      <c r="CO544" s="1350" t="str">
        <f t="shared" si="1996"/>
        <v/>
      </c>
      <c r="CP544" s="1350" t="str">
        <f t="shared" si="1996"/>
        <v/>
      </c>
      <c r="CQ544" s="1350" t="str">
        <f t="shared" si="1996"/>
        <v/>
      </c>
      <c r="CR544" s="1350" t="str">
        <f t="shared" si="1996"/>
        <v/>
      </c>
      <c r="CS544" s="1349" t="str">
        <f t="shared" si="1996"/>
        <v/>
      </c>
      <c r="CT544" s="1352" t="str">
        <f t="shared" si="1996"/>
        <v/>
      </c>
      <c r="CU544" s="553" t="str">
        <f t="shared" si="1872"/>
        <v/>
      </c>
      <c r="CV544" s="554" t="str">
        <f t="shared" si="1873"/>
        <v/>
      </c>
      <c r="CW544" s="555" t="str">
        <f t="shared" si="1874"/>
        <v/>
      </c>
      <c r="CX544" s="555" t="str">
        <f t="shared" si="1875"/>
        <v/>
      </c>
      <c r="CY544" s="555" t="str">
        <f t="shared" si="1876"/>
        <v/>
      </c>
      <c r="CZ544" s="555" t="str">
        <f t="shared" si="1877"/>
        <v/>
      </c>
      <c r="DA544" s="555" t="str">
        <f t="shared" si="1878"/>
        <v/>
      </c>
      <c r="DB544" s="556" t="str">
        <f t="shared" si="1879"/>
        <v/>
      </c>
      <c r="DC544" s="556">
        <f t="shared" si="1880"/>
        <v>780</v>
      </c>
      <c r="DD544" s="556" t="str">
        <f t="shared" si="1881"/>
        <v/>
      </c>
      <c r="DE544" s="555" t="str">
        <f t="shared" si="1882"/>
        <v/>
      </c>
      <c r="DF544" s="555" t="str">
        <f t="shared" si="1883"/>
        <v/>
      </c>
      <c r="DG544" s="555" t="str">
        <f t="shared" si="1884"/>
        <v/>
      </c>
      <c r="DH544" s="555" t="str">
        <f t="shared" si="1885"/>
        <v/>
      </c>
      <c r="DI544" s="555" t="str">
        <f t="shared" si="1886"/>
        <v/>
      </c>
      <c r="DJ544" s="554" t="str">
        <f t="shared" si="1887"/>
        <v/>
      </c>
      <c r="DK544" s="553" t="str">
        <f t="shared" si="1888"/>
        <v/>
      </c>
      <c r="DL544" s="658">
        <f t="shared" si="1980"/>
        <v>4</v>
      </c>
      <c r="DM544" s="106">
        <f t="shared" si="1981"/>
        <v>1</v>
      </c>
      <c r="DN544" s="106">
        <f t="shared" si="1982"/>
        <v>3</v>
      </c>
      <c r="DO544" s="106">
        <f t="shared" si="1983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2" t="s">
        <v>739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827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72"/>
        <v/>
      </c>
      <c r="CV545" s="554" t="str">
        <f t="shared" si="1873"/>
        <v/>
      </c>
      <c r="CW545" s="555" t="str">
        <f t="shared" si="1874"/>
        <v/>
      </c>
      <c r="CX545" s="555" t="str">
        <f t="shared" si="1875"/>
        <v/>
      </c>
      <c r="CY545" s="555" t="str">
        <f t="shared" si="1876"/>
        <v/>
      </c>
      <c r="CZ545" s="555" t="str">
        <f t="shared" si="1877"/>
        <v/>
      </c>
      <c r="DA545" s="555" t="str">
        <f t="shared" si="1878"/>
        <v/>
      </c>
      <c r="DB545" s="556" t="str">
        <f t="shared" si="1879"/>
        <v/>
      </c>
      <c r="DC545" s="556" t="str">
        <f t="shared" si="1880"/>
        <v/>
      </c>
      <c r="DD545" s="556" t="str">
        <f t="shared" si="1881"/>
        <v/>
      </c>
      <c r="DE545" s="555" t="str">
        <f t="shared" si="1882"/>
        <v/>
      </c>
      <c r="DF545" s="555" t="str">
        <f t="shared" si="1883"/>
        <v/>
      </c>
      <c r="DG545" s="555" t="str">
        <f t="shared" si="1884"/>
        <v/>
      </c>
      <c r="DH545" s="555" t="str">
        <f t="shared" si="1885"/>
        <v/>
      </c>
      <c r="DI545" s="555" t="str">
        <f t="shared" si="1886"/>
        <v/>
      </c>
      <c r="DJ545" s="554" t="str">
        <f t="shared" si="1887"/>
        <v/>
      </c>
      <c r="DK545" s="553" t="str">
        <f t="shared" si="1888"/>
        <v/>
      </c>
      <c r="DL545" s="658">
        <f t="shared" si="1980"/>
        <v>0</v>
      </c>
      <c r="DM545" s="106">
        <f t="shared" si="1981"/>
        <v>0</v>
      </c>
      <c r="DN545" s="106">
        <f t="shared" si="1982"/>
        <v>0</v>
      </c>
      <c r="DO545" s="106">
        <f t="shared" si="1983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10</v>
      </c>
      <c r="BW546" s="646">
        <v>15</v>
      </c>
      <c r="BX546" s="646">
        <v>15</v>
      </c>
      <c r="BY546" s="646">
        <v>35</v>
      </c>
      <c r="BZ546" s="602" t="str">
        <f t="shared" si="1984"/>
        <v/>
      </c>
      <c r="CA546" s="602">
        <f t="shared" si="1985"/>
        <v>24</v>
      </c>
      <c r="CB546" s="602">
        <f t="shared" si="1986"/>
        <v>9</v>
      </c>
      <c r="CC546" s="692">
        <f t="shared" si="1987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96"/>
        <v/>
      </c>
      <c r="CF546" s="1350" t="str">
        <f t="shared" si="1996"/>
        <v/>
      </c>
      <c r="CG546" s="1350" t="str">
        <f t="shared" si="1996"/>
        <v/>
      </c>
      <c r="CH546" s="1350" t="str">
        <f t="shared" si="1996"/>
        <v/>
      </c>
      <c r="CI546" s="1350" t="str">
        <f t="shared" si="1996"/>
        <v/>
      </c>
      <c r="CJ546" s="1350" t="str">
        <f t="shared" si="1996"/>
        <v/>
      </c>
      <c r="CK546" s="1351" t="str">
        <f t="shared" si="1996"/>
        <v/>
      </c>
      <c r="CL546" s="1351">
        <f t="shared" si="1996"/>
        <v>15</v>
      </c>
      <c r="CM546" s="1351">
        <f t="shared" si="1996"/>
        <v>15</v>
      </c>
      <c r="CN546" s="1350" t="str">
        <f t="shared" si="1996"/>
        <v/>
      </c>
      <c r="CO546" s="1350" t="str">
        <f t="shared" si="1996"/>
        <v/>
      </c>
      <c r="CP546" s="1350" t="str">
        <f t="shared" si="1996"/>
        <v/>
      </c>
      <c r="CQ546" s="1350" t="str">
        <f t="shared" si="1996"/>
        <v/>
      </c>
      <c r="CR546" s="1350" t="str">
        <f t="shared" si="1996"/>
        <v/>
      </c>
      <c r="CS546" s="1349" t="str">
        <f t="shared" si="1996"/>
        <v/>
      </c>
      <c r="CT546" s="1352" t="str">
        <f t="shared" si="1996"/>
        <v/>
      </c>
      <c r="CU546" s="553" t="str">
        <f t="shared" si="1872"/>
        <v/>
      </c>
      <c r="CV546" s="554" t="str">
        <f t="shared" si="1873"/>
        <v/>
      </c>
      <c r="CW546" s="555" t="str">
        <f t="shared" si="1874"/>
        <v/>
      </c>
      <c r="CX546" s="555" t="str">
        <f t="shared" si="1875"/>
        <v/>
      </c>
      <c r="CY546" s="555" t="str">
        <f t="shared" si="1876"/>
        <v/>
      </c>
      <c r="CZ546" s="555" t="str">
        <f t="shared" si="1877"/>
        <v/>
      </c>
      <c r="DA546" s="555" t="str">
        <f t="shared" si="1878"/>
        <v/>
      </c>
      <c r="DB546" s="556">
        <f t="shared" si="1879"/>
        <v>15</v>
      </c>
      <c r="DC546" s="556">
        <f t="shared" si="1880"/>
        <v>24</v>
      </c>
      <c r="DD546" s="556">
        <f t="shared" si="1881"/>
        <v>24</v>
      </c>
      <c r="DE546" s="555" t="str">
        <f t="shared" si="1882"/>
        <v/>
      </c>
      <c r="DF546" s="555" t="str">
        <f t="shared" si="1883"/>
        <v/>
      </c>
      <c r="DG546" s="555" t="str">
        <f t="shared" si="1884"/>
        <v/>
      </c>
      <c r="DH546" s="555" t="str">
        <f t="shared" si="1885"/>
        <v/>
      </c>
      <c r="DI546" s="555" t="str">
        <f t="shared" si="1886"/>
        <v/>
      </c>
      <c r="DJ546" s="554" t="str">
        <f t="shared" si="1887"/>
        <v/>
      </c>
      <c r="DK546" s="553" t="str">
        <f t="shared" si="1888"/>
        <v/>
      </c>
      <c r="DL546" s="658">
        <f t="shared" si="1980"/>
        <v>2</v>
      </c>
      <c r="DM546" s="106">
        <f t="shared" si="1981"/>
        <v>3</v>
      </c>
      <c r="DN546" s="106">
        <f t="shared" si="1982"/>
        <v>4</v>
      </c>
      <c r="DO546" s="106">
        <f t="shared" si="1983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7">1450*$K$1</f>
        <v>1450</v>
      </c>
      <c r="E547" s="766">
        <f t="shared" si="2027"/>
        <v>1450</v>
      </c>
      <c r="F547" s="766">
        <f t="shared" si="2027"/>
        <v>1450</v>
      </c>
      <c r="G547" s="766">
        <f t="shared" si="2027"/>
        <v>1450</v>
      </c>
      <c r="H547" s="766">
        <f t="shared" si="2027"/>
        <v>1450</v>
      </c>
      <c r="I547" s="766">
        <f t="shared" si="2027"/>
        <v>1450</v>
      </c>
      <c r="J547" s="766">
        <f t="shared" si="2027"/>
        <v>1450</v>
      </c>
      <c r="K547" s="766">
        <f t="shared" si="2027"/>
        <v>1450</v>
      </c>
      <c r="L547" s="766">
        <f t="shared" si="2027"/>
        <v>1450</v>
      </c>
      <c r="M547" s="766">
        <f t="shared" si="2027"/>
        <v>1450</v>
      </c>
      <c r="N547" s="766">
        <f t="shared" si="2027"/>
        <v>1450</v>
      </c>
      <c r="O547" s="766">
        <f t="shared" si="2027"/>
        <v>1450</v>
      </c>
      <c r="P547" s="766">
        <f t="shared" si="2027"/>
        <v>1450</v>
      </c>
      <c r="Q547" s="766">
        <f t="shared" si="2027"/>
        <v>1450</v>
      </c>
      <c r="R547" s="766">
        <f t="shared" si="2027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8">1450*$K$1</f>
        <v>1450</v>
      </c>
      <c r="W547" s="766">
        <f t="shared" si="2028"/>
        <v>1450</v>
      </c>
      <c r="X547" s="766">
        <f t="shared" si="2028"/>
        <v>1450</v>
      </c>
      <c r="Y547" s="766">
        <f t="shared" si="2028"/>
        <v>1450</v>
      </c>
      <c r="Z547" s="766">
        <f t="shared" si="2028"/>
        <v>1450</v>
      </c>
      <c r="AA547" s="766">
        <f t="shared" si="2028"/>
        <v>1450</v>
      </c>
      <c r="AB547" s="766">
        <f t="shared" si="2028"/>
        <v>1450</v>
      </c>
      <c r="AC547" s="766">
        <f t="shared" si="2028"/>
        <v>1450</v>
      </c>
      <c r="AD547" s="766">
        <f t="shared" si="2028"/>
        <v>1450</v>
      </c>
      <c r="AE547" s="766">
        <f t="shared" si="2028"/>
        <v>1450</v>
      </c>
      <c r="AF547" s="766">
        <f t="shared" si="2028"/>
        <v>1450</v>
      </c>
      <c r="AG547" s="766">
        <f t="shared" si="2028"/>
        <v>1450</v>
      </c>
      <c r="AH547" s="766">
        <f t="shared" si="2028"/>
        <v>1450</v>
      </c>
      <c r="AI547" s="766">
        <f t="shared" si="2028"/>
        <v>1450</v>
      </c>
      <c r="AJ547" s="766">
        <f t="shared" si="2028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9">1450*$K$1</f>
        <v>1450</v>
      </c>
      <c r="AO547" s="766">
        <f t="shared" si="2029"/>
        <v>1450</v>
      </c>
      <c r="AP547" s="766">
        <f t="shared" si="2029"/>
        <v>1450</v>
      </c>
      <c r="AQ547" s="766">
        <f t="shared" si="2029"/>
        <v>1450</v>
      </c>
      <c r="AR547" s="766">
        <f t="shared" si="2029"/>
        <v>1450</v>
      </c>
      <c r="AS547" s="766">
        <f t="shared" si="2029"/>
        <v>1450</v>
      </c>
      <c r="AT547" s="766">
        <f t="shared" si="2029"/>
        <v>1450</v>
      </c>
      <c r="AU547" s="766">
        <f t="shared" si="2029"/>
        <v>1450</v>
      </c>
      <c r="AV547" s="766">
        <f t="shared" si="2029"/>
        <v>1450</v>
      </c>
      <c r="AW547" s="766">
        <f t="shared" si="2029"/>
        <v>1450</v>
      </c>
      <c r="AX547" s="766">
        <f t="shared" si="2029"/>
        <v>1450</v>
      </c>
      <c r="AY547" s="766">
        <f t="shared" si="2029"/>
        <v>1450</v>
      </c>
      <c r="AZ547" s="766">
        <f t="shared" si="2029"/>
        <v>1450</v>
      </c>
      <c r="BA547" s="766">
        <f t="shared" si="2029"/>
        <v>1450</v>
      </c>
      <c r="BB547" s="766">
        <f t="shared" si="2029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30">1450*$K$1</f>
        <v>1450</v>
      </c>
      <c r="BG547" s="766">
        <f t="shared" si="2030"/>
        <v>1450</v>
      </c>
      <c r="BH547" s="766">
        <f t="shared" si="2030"/>
        <v>1450</v>
      </c>
      <c r="BI547" s="766">
        <f t="shared" si="2030"/>
        <v>1450</v>
      </c>
      <c r="BJ547" s="766">
        <f t="shared" si="2030"/>
        <v>1450</v>
      </c>
      <c r="BK547" s="766">
        <f t="shared" si="2030"/>
        <v>1450</v>
      </c>
      <c r="BL547" s="766">
        <f t="shared" si="2030"/>
        <v>1450</v>
      </c>
      <c r="BM547" s="766">
        <f t="shared" si="2030"/>
        <v>1450</v>
      </c>
      <c r="BN547" s="766">
        <f t="shared" si="2030"/>
        <v>1450</v>
      </c>
      <c r="BO547" s="766">
        <f t="shared" si="2030"/>
        <v>1450</v>
      </c>
      <c r="BP547" s="766">
        <f t="shared" si="2030"/>
        <v>1450</v>
      </c>
      <c r="BQ547" s="766">
        <f t="shared" si="2030"/>
        <v>1450</v>
      </c>
      <c r="BR547" s="766">
        <f t="shared" si="2030"/>
        <v>1450</v>
      </c>
      <c r="BS547" s="766">
        <f t="shared" si="2030"/>
        <v>1450</v>
      </c>
      <c r="BT547" s="766">
        <f t="shared" si="2030"/>
        <v>1450</v>
      </c>
      <c r="BU547" s="760"/>
      <c r="BV547" s="766">
        <f t="shared" si="2030"/>
        <v>1450</v>
      </c>
      <c r="BW547" s="766">
        <f t="shared" si="2030"/>
        <v>1450</v>
      </c>
      <c r="BX547" s="766">
        <f t="shared" si="2030"/>
        <v>1450</v>
      </c>
      <c r="BY547" s="766">
        <f t="shared" si="2030"/>
        <v>1450</v>
      </c>
      <c r="BZ547" s="602">
        <f t="shared" si="1984"/>
        <v>1450</v>
      </c>
      <c r="CA547" s="602">
        <f t="shared" si="1985"/>
        <v>1450</v>
      </c>
      <c r="CB547" s="602">
        <f t="shared" si="1986"/>
        <v>1450</v>
      </c>
      <c r="CC547" s="692">
        <f t="shared" si="1987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96"/>
        <v>1450</v>
      </c>
      <c r="CF547" s="1350">
        <f t="shared" si="1996"/>
        <v>1450</v>
      </c>
      <c r="CG547" s="1350">
        <f t="shared" si="1996"/>
        <v>1450</v>
      </c>
      <c r="CH547" s="1350">
        <f t="shared" si="1996"/>
        <v>1450</v>
      </c>
      <c r="CI547" s="1350">
        <f t="shared" si="1996"/>
        <v>1450</v>
      </c>
      <c r="CJ547" s="1350">
        <f t="shared" si="1996"/>
        <v>1450</v>
      </c>
      <c r="CK547" s="1351">
        <f t="shared" si="1996"/>
        <v>1450</v>
      </c>
      <c r="CL547" s="1351">
        <f t="shared" si="1996"/>
        <v>1450</v>
      </c>
      <c r="CM547" s="1351">
        <f t="shared" si="1996"/>
        <v>1450</v>
      </c>
      <c r="CN547" s="1350">
        <f t="shared" si="1996"/>
        <v>1450</v>
      </c>
      <c r="CO547" s="1350">
        <f t="shared" si="1996"/>
        <v>1450</v>
      </c>
      <c r="CP547" s="1350">
        <f t="shared" si="1996"/>
        <v>1450</v>
      </c>
      <c r="CQ547" s="1350">
        <f t="shared" si="1996"/>
        <v>1450</v>
      </c>
      <c r="CR547" s="1350">
        <f t="shared" ref="CE547:CT562" si="2031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31"/>
        <v>1450</v>
      </c>
      <c r="CT547" s="1352">
        <f t="shared" si="2031"/>
        <v>1450</v>
      </c>
      <c r="CU547" s="553">
        <f t="shared" si="1872"/>
        <v>1450</v>
      </c>
      <c r="CV547" s="554">
        <f t="shared" si="1873"/>
        <v>1450</v>
      </c>
      <c r="CW547" s="555">
        <f t="shared" si="1874"/>
        <v>1450</v>
      </c>
      <c r="CX547" s="555">
        <f t="shared" si="1875"/>
        <v>1450</v>
      </c>
      <c r="CY547" s="555">
        <f t="shared" si="1876"/>
        <v>1450</v>
      </c>
      <c r="CZ547" s="555">
        <f t="shared" si="1877"/>
        <v>1450</v>
      </c>
      <c r="DA547" s="555">
        <f t="shared" si="1878"/>
        <v>1450</v>
      </c>
      <c r="DB547" s="556">
        <f t="shared" si="1879"/>
        <v>1450</v>
      </c>
      <c r="DC547" s="556">
        <f t="shared" si="1880"/>
        <v>1450</v>
      </c>
      <c r="DD547" s="556">
        <f t="shared" si="1881"/>
        <v>1450</v>
      </c>
      <c r="DE547" s="555">
        <f t="shared" si="1882"/>
        <v>1450</v>
      </c>
      <c r="DF547" s="555">
        <f t="shared" si="1883"/>
        <v>1450</v>
      </c>
      <c r="DG547" s="555">
        <f t="shared" si="1884"/>
        <v>1450</v>
      </c>
      <c r="DH547" s="555">
        <f t="shared" si="1885"/>
        <v>1450</v>
      </c>
      <c r="DI547" s="555">
        <f t="shared" si="1886"/>
        <v>1450</v>
      </c>
      <c r="DJ547" s="554">
        <f t="shared" si="1887"/>
        <v>1450</v>
      </c>
      <c r="DK547" s="553">
        <f t="shared" si="1888"/>
        <v>1450</v>
      </c>
      <c r="DL547" s="658">
        <f t="shared" si="1980"/>
        <v>17</v>
      </c>
      <c r="DM547" s="106">
        <f t="shared" si="1981"/>
        <v>17</v>
      </c>
      <c r="DN547" s="106">
        <f t="shared" si="1982"/>
        <v>17</v>
      </c>
      <c r="DO547" s="106">
        <f t="shared" si="1983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32">IF(B546="","",B546*B547/B$46/365/$G$1)</f>
        <v/>
      </c>
      <c r="C548" s="770" t="str">
        <f t="shared" si="2032"/>
        <v/>
      </c>
      <c r="D548" s="770" t="str">
        <f t="shared" si="2032"/>
        <v/>
      </c>
      <c r="E548" s="770" t="str">
        <f t="shared" si="2032"/>
        <v/>
      </c>
      <c r="F548" s="770">
        <f t="shared" si="2032"/>
        <v>5.6751467710371819E-3</v>
      </c>
      <c r="G548" s="770" t="str">
        <f t="shared" si="2032"/>
        <v/>
      </c>
      <c r="H548" s="770">
        <f t="shared" si="2032"/>
        <v>7.0939334637964771E-3</v>
      </c>
      <c r="I548" s="770" t="str">
        <f t="shared" si="2032"/>
        <v/>
      </c>
      <c r="J548" s="770" t="str">
        <f t="shared" si="2032"/>
        <v/>
      </c>
      <c r="K548" s="770" t="str">
        <f t="shared" si="2032"/>
        <v/>
      </c>
      <c r="L548" s="770" t="str">
        <f t="shared" si="2032"/>
        <v/>
      </c>
      <c r="M548" s="770" t="str">
        <f t="shared" si="2032"/>
        <v/>
      </c>
      <c r="N548" s="770" t="str">
        <f t="shared" si="2032"/>
        <v/>
      </c>
      <c r="O548" s="770" t="str">
        <f t="shared" si="2032"/>
        <v/>
      </c>
      <c r="P548" s="770" t="str">
        <f t="shared" si="2032"/>
        <v/>
      </c>
      <c r="Q548" s="770" t="str">
        <f t="shared" si="2032"/>
        <v/>
      </c>
      <c r="R548" s="770" t="str">
        <f t="shared" si="2032"/>
        <v/>
      </c>
      <c r="S548" s="593"/>
      <c r="T548" s="770" t="str">
        <f t="shared" ref="T548:AJ548" si="2033">IF(T546="","",T546*T547/T$46/365/$G$1)</f>
        <v/>
      </c>
      <c r="U548" s="770" t="str">
        <f t="shared" si="2033"/>
        <v/>
      </c>
      <c r="V548" s="770">
        <f t="shared" si="2033"/>
        <v>7.5668623613829094E-3</v>
      </c>
      <c r="W548" s="770" t="str">
        <f t="shared" si="2033"/>
        <v/>
      </c>
      <c r="X548" s="770" t="str">
        <f t="shared" si="2033"/>
        <v/>
      </c>
      <c r="Y548" s="770" t="str">
        <f t="shared" si="2033"/>
        <v/>
      </c>
      <c r="Z548" s="770">
        <f t="shared" si="2033"/>
        <v>4.0536762650265588E-3</v>
      </c>
      <c r="AA548" s="770">
        <f t="shared" si="2033"/>
        <v>6.4858820240424938E-3</v>
      </c>
      <c r="AB548" s="770" t="str">
        <f t="shared" si="2033"/>
        <v/>
      </c>
      <c r="AC548" s="770" t="str">
        <f t="shared" si="2033"/>
        <v/>
      </c>
      <c r="AD548" s="770" t="str">
        <f t="shared" si="2033"/>
        <v/>
      </c>
      <c r="AE548" s="770" t="str">
        <f t="shared" si="2033"/>
        <v/>
      </c>
      <c r="AF548" s="770" t="str">
        <f t="shared" si="2033"/>
        <v/>
      </c>
      <c r="AG548" s="770" t="str">
        <f t="shared" si="2033"/>
        <v/>
      </c>
      <c r="AH548" s="770" t="str">
        <f t="shared" si="2033"/>
        <v/>
      </c>
      <c r="AI548" s="770" t="str">
        <f t="shared" si="2033"/>
        <v/>
      </c>
      <c r="AJ548" s="770" t="str">
        <f t="shared" si="2033"/>
        <v/>
      </c>
      <c r="AK548" s="593"/>
      <c r="AL548" s="770">
        <f t="shared" ref="AL548:BB548" si="2034">IF(AL546="","",AL546*AL547/AL$46/365/$G$1)</f>
        <v>4.1617742987606009E-4</v>
      </c>
      <c r="AM548" s="770" t="str">
        <f t="shared" si="2034"/>
        <v/>
      </c>
      <c r="AN548" s="770" t="str">
        <f t="shared" si="2034"/>
        <v/>
      </c>
      <c r="AO548" s="770" t="str">
        <f t="shared" si="2034"/>
        <v/>
      </c>
      <c r="AP548" s="770">
        <f t="shared" si="2034"/>
        <v>7.5668623613829094E-3</v>
      </c>
      <c r="AQ548" s="770">
        <f t="shared" si="2034"/>
        <v>4.5401174168297458E-3</v>
      </c>
      <c r="AR548" s="770" t="str">
        <f t="shared" si="2034"/>
        <v/>
      </c>
      <c r="AS548" s="770" t="str">
        <f t="shared" si="2034"/>
        <v/>
      </c>
      <c r="AT548" s="770">
        <f t="shared" si="2034"/>
        <v>2.2700587084148729E-3</v>
      </c>
      <c r="AU548" s="770" t="str">
        <f t="shared" si="2034"/>
        <v/>
      </c>
      <c r="AV548" s="770" t="str">
        <f t="shared" si="2034"/>
        <v/>
      </c>
      <c r="AW548" s="770" t="str">
        <f t="shared" si="2034"/>
        <v/>
      </c>
      <c r="AX548" s="770" t="str">
        <f t="shared" si="2034"/>
        <v/>
      </c>
      <c r="AY548" s="770" t="str">
        <f t="shared" si="2034"/>
        <v/>
      </c>
      <c r="AZ548" s="770" t="str">
        <f t="shared" si="2034"/>
        <v/>
      </c>
      <c r="BA548" s="770" t="str">
        <f t="shared" si="2034"/>
        <v/>
      </c>
      <c r="BB548" s="770" t="str">
        <f t="shared" si="2034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35">IF(BF546="","",BF546*BF547/BF$46/365/$G$1)</f>
        <v/>
      </c>
      <c r="BG548" s="770" t="str">
        <f t="shared" si="2035"/>
        <v/>
      </c>
      <c r="BH548" s="770" t="str">
        <f t="shared" si="2035"/>
        <v/>
      </c>
      <c r="BI548" s="770" t="str">
        <f t="shared" si="2035"/>
        <v/>
      </c>
      <c r="BJ548" s="770">
        <f t="shared" si="2035"/>
        <v>1.6552511415525113E-2</v>
      </c>
      <c r="BK548" s="770">
        <f t="shared" si="2035"/>
        <v>1.7025440313111546E-2</v>
      </c>
      <c r="BL548" s="770">
        <f t="shared" si="2035"/>
        <v>4.2563600782778866E-3</v>
      </c>
      <c r="BM548" s="770" t="str">
        <f t="shared" si="2035"/>
        <v/>
      </c>
      <c r="BN548" s="770" t="str">
        <f t="shared" si="2035"/>
        <v/>
      </c>
      <c r="BO548" s="770" t="str">
        <f t="shared" si="2035"/>
        <v/>
      </c>
      <c r="BP548" s="770" t="str">
        <f t="shared" si="2035"/>
        <v/>
      </c>
      <c r="BQ548" s="770" t="str">
        <f t="shared" si="2035"/>
        <v/>
      </c>
      <c r="BR548" s="770" t="str">
        <f t="shared" si="2035"/>
        <v/>
      </c>
      <c r="BS548" s="770" t="str">
        <f t="shared" si="2035"/>
        <v/>
      </c>
      <c r="BT548" s="770" t="str">
        <f t="shared" si="2035"/>
        <v/>
      </c>
      <c r="BU548" s="657"/>
      <c r="BV548" s="770">
        <f>IF(BV546="","",BV546*BV547/BV$46/365/$G$1)</f>
        <v>4.7292889758643181E-3</v>
      </c>
      <c r="BW548" s="770">
        <f>IF(BW546="","",BW546*BW547/BW$46/365/$G$1)</f>
        <v>4.7292889758643181E-3</v>
      </c>
      <c r="BX548" s="770">
        <f>IF(BX546="","",BX546*BX547/BX$46/365/$G$1)</f>
        <v>4.0536762650265588E-3</v>
      </c>
      <c r="BY548" s="770">
        <f>IF(BY546="","",BY546*BY547/BY$46/365/$G$1)</f>
        <v>8.2762557077625566E-3</v>
      </c>
      <c r="BZ548" s="627" t="str">
        <f t="shared" si="1984"/>
        <v/>
      </c>
      <c r="CA548" s="627">
        <f t="shared" si="1985"/>
        <v>6.4858820240424929E-3</v>
      </c>
      <c r="CB548" s="627">
        <f t="shared" si="1986"/>
        <v>3.4050880626223085E-3</v>
      </c>
      <c r="CC548" s="627">
        <f t="shared" si="1987"/>
        <v>1.6552511415525113E-2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3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36"/>
        <v/>
      </c>
      <c r="CG548" s="1355" t="str">
        <f t="shared" si="2036"/>
        <v/>
      </c>
      <c r="CH548" s="1355" t="str">
        <f t="shared" si="2036"/>
        <v/>
      </c>
      <c r="CI548" s="1355" t="str">
        <f t="shared" si="2036"/>
        <v/>
      </c>
      <c r="CJ548" s="1355" t="str">
        <f t="shared" si="2036"/>
        <v/>
      </c>
      <c r="CK548" s="1356" t="str">
        <f t="shared" si="2036"/>
        <v/>
      </c>
      <c r="CL548" s="1356">
        <f t="shared" si="2036"/>
        <v>5.6751467710371819E-3</v>
      </c>
      <c r="CM548" s="1356">
        <f t="shared" si="2036"/>
        <v>7.0939334637964771E-3</v>
      </c>
      <c r="CN548" s="1355" t="str">
        <f t="shared" si="2036"/>
        <v/>
      </c>
      <c r="CO548" s="1355" t="str">
        <f t="shared" si="2036"/>
        <v/>
      </c>
      <c r="CP548" s="1355" t="str">
        <f t="shared" si="2036"/>
        <v/>
      </c>
      <c r="CQ548" s="1355" t="str">
        <f t="shared" si="2036"/>
        <v/>
      </c>
      <c r="CR548" s="1355" t="str">
        <f t="shared" si="2036"/>
        <v/>
      </c>
      <c r="CS548" s="1354" t="str">
        <f t="shared" si="2036"/>
        <v/>
      </c>
      <c r="CT548" s="1357" t="str">
        <f t="shared" si="2036"/>
        <v/>
      </c>
      <c r="CU548" s="541" t="str">
        <f t="shared" si="1872"/>
        <v/>
      </c>
      <c r="CV548" s="542" t="str">
        <f t="shared" si="1873"/>
        <v/>
      </c>
      <c r="CW548" s="543" t="str">
        <f t="shared" si="1874"/>
        <v/>
      </c>
      <c r="CX548" s="543" t="str">
        <f t="shared" si="1875"/>
        <v/>
      </c>
      <c r="CY548" s="543" t="str">
        <f t="shared" si="1876"/>
        <v/>
      </c>
      <c r="CZ548" s="543" t="str">
        <f t="shared" si="1877"/>
        <v/>
      </c>
      <c r="DA548" s="543" t="str">
        <f t="shared" si="1878"/>
        <v/>
      </c>
      <c r="DB548" s="544">
        <f t="shared" si="1879"/>
        <v>4.0536762650265588E-3</v>
      </c>
      <c r="DC548" s="544">
        <f t="shared" si="1880"/>
        <v>6.4858820240424938E-3</v>
      </c>
      <c r="DD548" s="544">
        <f t="shared" si="1881"/>
        <v>7.5668623613829094E-3</v>
      </c>
      <c r="DE548" s="543" t="str">
        <f t="shared" si="1882"/>
        <v/>
      </c>
      <c r="DF548" s="543" t="str">
        <f t="shared" si="1883"/>
        <v/>
      </c>
      <c r="DG548" s="543" t="str">
        <f t="shared" si="1884"/>
        <v/>
      </c>
      <c r="DH548" s="543" t="str">
        <f t="shared" si="1885"/>
        <v/>
      </c>
      <c r="DI548" s="543" t="str">
        <f t="shared" si="1886"/>
        <v/>
      </c>
      <c r="DJ548" s="542" t="str">
        <f t="shared" si="1887"/>
        <v/>
      </c>
      <c r="DK548" s="541" t="str">
        <f t="shared" si="1888"/>
        <v/>
      </c>
      <c r="DL548" s="658">
        <f t="shared" si="1980"/>
        <v>2</v>
      </c>
      <c r="DM548" s="106">
        <f t="shared" si="1981"/>
        <v>3</v>
      </c>
      <c r="DN548" s="106">
        <f t="shared" si="1982"/>
        <v>4</v>
      </c>
      <c r="DO548" s="106">
        <f t="shared" si="1983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>
        <v>15</v>
      </c>
      <c r="BX549" s="646">
        <v>20</v>
      </c>
      <c r="BY549" s="646">
        <v>30</v>
      </c>
      <c r="BZ549" s="602" t="str">
        <f t="shared" si="1984"/>
        <v/>
      </c>
      <c r="CA549" s="602">
        <f t="shared" si="1985"/>
        <v>15</v>
      </c>
      <c r="CB549" s="602">
        <f t="shared" si="1986"/>
        <v>22</v>
      </c>
      <c r="CC549" s="692">
        <f t="shared" si="1987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31"/>
        <v/>
      </c>
      <c r="CF549" s="1350" t="str">
        <f t="shared" si="2031"/>
        <v/>
      </c>
      <c r="CG549" s="1350" t="str">
        <f t="shared" si="2031"/>
        <v/>
      </c>
      <c r="CH549" s="1350" t="str">
        <f t="shared" si="2031"/>
        <v/>
      </c>
      <c r="CI549" s="1350" t="str">
        <f t="shared" si="2031"/>
        <v/>
      </c>
      <c r="CJ549" s="1350" t="str">
        <f t="shared" si="2031"/>
        <v/>
      </c>
      <c r="CK549" s="1351" t="str">
        <f t="shared" si="2031"/>
        <v/>
      </c>
      <c r="CL549" s="1351">
        <f t="shared" si="2031"/>
        <v>7</v>
      </c>
      <c r="CM549" s="1351">
        <f t="shared" si="2031"/>
        <v>8</v>
      </c>
      <c r="CN549" s="1350" t="str">
        <f t="shared" si="2031"/>
        <v/>
      </c>
      <c r="CO549" s="1350" t="str">
        <f t="shared" si="2031"/>
        <v/>
      </c>
      <c r="CP549" s="1350" t="str">
        <f t="shared" si="2031"/>
        <v/>
      </c>
      <c r="CQ549" s="1350" t="str">
        <f t="shared" si="2031"/>
        <v/>
      </c>
      <c r="CR549" s="1350" t="str">
        <f t="shared" si="2031"/>
        <v/>
      </c>
      <c r="CS549" s="1349" t="str">
        <f t="shared" si="2031"/>
        <v/>
      </c>
      <c r="CT549" s="1352" t="str">
        <f t="shared" si="2031"/>
        <v/>
      </c>
      <c r="CU549" s="553" t="str">
        <f t="shared" si="1872"/>
        <v/>
      </c>
      <c r="CV549" s="554" t="str">
        <f t="shared" si="1873"/>
        <v/>
      </c>
      <c r="CW549" s="555" t="str">
        <f t="shared" si="1874"/>
        <v/>
      </c>
      <c r="CX549" s="555" t="str">
        <f t="shared" si="1875"/>
        <v/>
      </c>
      <c r="CY549" s="555" t="str">
        <f t="shared" si="1876"/>
        <v/>
      </c>
      <c r="CZ549" s="555" t="str">
        <f t="shared" si="1877"/>
        <v/>
      </c>
      <c r="DA549" s="555" t="str">
        <f t="shared" si="1878"/>
        <v/>
      </c>
      <c r="DB549" s="556">
        <f t="shared" si="1879"/>
        <v>8</v>
      </c>
      <c r="DC549" s="556">
        <f t="shared" si="1880"/>
        <v>15</v>
      </c>
      <c r="DD549" s="556">
        <f t="shared" si="1881"/>
        <v>25</v>
      </c>
      <c r="DE549" s="555" t="str">
        <f t="shared" si="1882"/>
        <v/>
      </c>
      <c r="DF549" s="555" t="str">
        <f t="shared" si="1883"/>
        <v/>
      </c>
      <c r="DG549" s="555" t="str">
        <f t="shared" si="1884"/>
        <v/>
      </c>
      <c r="DH549" s="555" t="str">
        <f t="shared" si="1885"/>
        <v/>
      </c>
      <c r="DI549" s="555" t="str">
        <f t="shared" si="1886"/>
        <v/>
      </c>
      <c r="DJ549" s="554" t="str">
        <f t="shared" si="1887"/>
        <v/>
      </c>
      <c r="DK549" s="553" t="str">
        <f t="shared" si="1888"/>
        <v/>
      </c>
      <c r="DL549" s="658">
        <f t="shared" si="1980"/>
        <v>2</v>
      </c>
      <c r="DM549" s="106">
        <f t="shared" si="1981"/>
        <v>3</v>
      </c>
      <c r="DN549" s="106">
        <f t="shared" si="1982"/>
        <v>4</v>
      </c>
      <c r="DO549" s="106">
        <f t="shared" si="1983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7">IF(B549="","",B546*B549)</f>
        <v/>
      </c>
      <c r="C550" s="765" t="str">
        <f t="shared" si="2037"/>
        <v/>
      </c>
      <c r="D550" s="765" t="str">
        <f t="shared" si="2037"/>
        <v/>
      </c>
      <c r="E550" s="765" t="str">
        <f t="shared" si="2037"/>
        <v/>
      </c>
      <c r="F550" s="765">
        <f t="shared" si="2037"/>
        <v>105</v>
      </c>
      <c r="G550" s="765" t="str">
        <f t="shared" si="2037"/>
        <v/>
      </c>
      <c r="H550" s="765">
        <f t="shared" si="2037"/>
        <v>120</v>
      </c>
      <c r="I550" s="765" t="str">
        <f t="shared" si="2037"/>
        <v/>
      </c>
      <c r="J550" s="765" t="str">
        <f t="shared" si="2037"/>
        <v/>
      </c>
      <c r="K550" s="765" t="str">
        <f t="shared" si="2037"/>
        <v/>
      </c>
      <c r="L550" s="765" t="str">
        <f t="shared" si="2037"/>
        <v/>
      </c>
      <c r="M550" s="765" t="str">
        <f t="shared" si="2037"/>
        <v/>
      </c>
      <c r="N550" s="765" t="str">
        <f t="shared" si="2037"/>
        <v/>
      </c>
      <c r="O550" s="765" t="str">
        <f t="shared" si="2037"/>
        <v/>
      </c>
      <c r="P550" s="765" t="str">
        <f t="shared" si="2037"/>
        <v/>
      </c>
      <c r="Q550" s="765" t="str">
        <f t="shared" si="2037"/>
        <v/>
      </c>
      <c r="R550" s="765" t="str">
        <f t="shared" si="2037"/>
        <v/>
      </c>
      <c r="S550" s="771"/>
      <c r="T550" s="765" t="str">
        <f t="shared" ref="T550:AJ550" si="2038">IF(T549="","",T546*T549)</f>
        <v/>
      </c>
      <c r="U550" s="765" t="str">
        <f t="shared" si="2038"/>
        <v/>
      </c>
      <c r="V550" s="765">
        <f t="shared" si="2038"/>
        <v>600</v>
      </c>
      <c r="W550" s="765" t="str">
        <f t="shared" si="2038"/>
        <v/>
      </c>
      <c r="X550" s="765" t="str">
        <f t="shared" si="2038"/>
        <v/>
      </c>
      <c r="Y550" s="765" t="str">
        <f t="shared" si="2038"/>
        <v/>
      </c>
      <c r="Z550" s="765">
        <f t="shared" si="2038"/>
        <v>120</v>
      </c>
      <c r="AA550" s="765">
        <f t="shared" si="2038"/>
        <v>360</v>
      </c>
      <c r="AB550" s="765" t="str">
        <f t="shared" si="2038"/>
        <v/>
      </c>
      <c r="AC550" s="765" t="str">
        <f t="shared" si="2038"/>
        <v/>
      </c>
      <c r="AD550" s="765" t="str">
        <f t="shared" si="2038"/>
        <v/>
      </c>
      <c r="AE550" s="765" t="str">
        <f t="shared" si="2038"/>
        <v/>
      </c>
      <c r="AF550" s="765" t="str">
        <f t="shared" si="2038"/>
        <v/>
      </c>
      <c r="AG550" s="765" t="str">
        <f t="shared" si="2038"/>
        <v/>
      </c>
      <c r="AH550" s="765" t="str">
        <f t="shared" si="2038"/>
        <v/>
      </c>
      <c r="AI550" s="765" t="str">
        <f t="shared" si="2038"/>
        <v/>
      </c>
      <c r="AJ550" s="765" t="str">
        <f t="shared" si="2038"/>
        <v/>
      </c>
      <c r="AK550" s="771"/>
      <c r="AL550" s="765">
        <f t="shared" ref="AL550:BB550" si="2039">IF(AL549="","",AL546*AL549)</f>
        <v>52.800000000000004</v>
      </c>
      <c r="AM550" s="765" t="str">
        <f t="shared" si="2039"/>
        <v/>
      </c>
      <c r="AN550" s="765" t="str">
        <f t="shared" si="2039"/>
        <v/>
      </c>
      <c r="AO550" s="765" t="str">
        <f t="shared" si="2039"/>
        <v/>
      </c>
      <c r="AP550" s="765">
        <f t="shared" si="2039"/>
        <v>480</v>
      </c>
      <c r="AQ550" s="765">
        <f t="shared" si="2039"/>
        <v>0</v>
      </c>
      <c r="AR550" s="765" t="str">
        <f t="shared" si="2039"/>
        <v/>
      </c>
      <c r="AS550" s="765" t="str">
        <f t="shared" si="2039"/>
        <v/>
      </c>
      <c r="AT550" s="765">
        <f t="shared" si="2039"/>
        <v>180</v>
      </c>
      <c r="AU550" s="765" t="str">
        <f t="shared" si="2039"/>
        <v/>
      </c>
      <c r="AV550" s="765" t="str">
        <f t="shared" si="2039"/>
        <v/>
      </c>
      <c r="AW550" s="765" t="str">
        <f t="shared" si="2039"/>
        <v/>
      </c>
      <c r="AX550" s="765" t="str">
        <f t="shared" si="2039"/>
        <v/>
      </c>
      <c r="AY550" s="765" t="str">
        <f t="shared" si="2039"/>
        <v/>
      </c>
      <c r="AZ550" s="765" t="str">
        <f t="shared" si="2039"/>
        <v/>
      </c>
      <c r="BA550" s="765" t="str">
        <f t="shared" si="2039"/>
        <v/>
      </c>
      <c r="BB550" s="765" t="str">
        <f t="shared" si="2039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40">IF(BF549="","",BF546*BF549)</f>
        <v/>
      </c>
      <c r="BG550" s="765" t="str">
        <f t="shared" si="2040"/>
        <v/>
      </c>
      <c r="BH550" s="765" t="str">
        <f t="shared" si="2040"/>
        <v/>
      </c>
      <c r="BI550" s="765" t="str">
        <f t="shared" si="2040"/>
        <v/>
      </c>
      <c r="BJ550" s="765">
        <f t="shared" si="2040"/>
        <v>875</v>
      </c>
      <c r="BK550" s="765">
        <f t="shared" si="2040"/>
        <v>1800</v>
      </c>
      <c r="BL550" s="765">
        <f t="shared" si="2040"/>
        <v>540</v>
      </c>
      <c r="BM550" s="765" t="str">
        <f t="shared" si="2040"/>
        <v/>
      </c>
      <c r="BN550" s="765" t="str">
        <f t="shared" si="2040"/>
        <v/>
      </c>
      <c r="BO550" s="765" t="str">
        <f t="shared" si="2040"/>
        <v/>
      </c>
      <c r="BP550" s="765" t="str">
        <f t="shared" si="2040"/>
        <v/>
      </c>
      <c r="BQ550" s="765" t="str">
        <f t="shared" si="2040"/>
        <v/>
      </c>
      <c r="BR550" s="765" t="str">
        <f t="shared" si="2040"/>
        <v/>
      </c>
      <c r="BS550" s="765" t="str">
        <f t="shared" si="2040"/>
        <v/>
      </c>
      <c r="BT550" s="765" t="str">
        <f t="shared" si="2040"/>
        <v/>
      </c>
      <c r="BU550" s="771"/>
      <c r="BV550" s="765">
        <f>IF(BV549="","",BV546*BV549)</f>
        <v>70</v>
      </c>
      <c r="BW550" s="765">
        <f>IF(BW549="","",BW546*BW549)</f>
        <v>225</v>
      </c>
      <c r="BX550" s="765">
        <f>IF(BX549="","",BX546*BX549)</f>
        <v>300</v>
      </c>
      <c r="BY550" s="765">
        <f>IF(BY549="","",BY546*BY549)</f>
        <v>1050</v>
      </c>
      <c r="BZ550" s="602" t="str">
        <f t="shared" si="1984"/>
        <v/>
      </c>
      <c r="CA550" s="602">
        <f t="shared" si="1985"/>
        <v>360</v>
      </c>
      <c r="CB550" s="602">
        <f t="shared" si="1986"/>
        <v>116.39999999999998</v>
      </c>
      <c r="CC550" s="692">
        <f t="shared" si="1987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31"/>
        <v/>
      </c>
      <c r="CF550" s="1350" t="str">
        <f t="shared" si="2031"/>
        <v/>
      </c>
      <c r="CG550" s="1350" t="str">
        <f t="shared" si="2031"/>
        <v/>
      </c>
      <c r="CH550" s="1350" t="str">
        <f t="shared" si="2031"/>
        <v/>
      </c>
      <c r="CI550" s="1350" t="str">
        <f t="shared" si="2031"/>
        <v/>
      </c>
      <c r="CJ550" s="1350" t="str">
        <f t="shared" si="2031"/>
        <v/>
      </c>
      <c r="CK550" s="1351" t="str">
        <f t="shared" si="2031"/>
        <v/>
      </c>
      <c r="CL550" s="1351">
        <f t="shared" si="2031"/>
        <v>105</v>
      </c>
      <c r="CM550" s="1351">
        <f t="shared" si="2031"/>
        <v>120</v>
      </c>
      <c r="CN550" s="1350" t="str">
        <f t="shared" si="2031"/>
        <v/>
      </c>
      <c r="CO550" s="1350" t="str">
        <f t="shared" si="2031"/>
        <v/>
      </c>
      <c r="CP550" s="1350" t="str">
        <f t="shared" si="2031"/>
        <v/>
      </c>
      <c r="CQ550" s="1350" t="str">
        <f t="shared" si="2031"/>
        <v/>
      </c>
      <c r="CR550" s="1350" t="str">
        <f t="shared" si="2031"/>
        <v/>
      </c>
      <c r="CS550" s="1349" t="str">
        <f t="shared" si="2031"/>
        <v/>
      </c>
      <c r="CT550" s="1352" t="str">
        <f t="shared" si="2031"/>
        <v/>
      </c>
      <c r="CU550" s="553" t="str">
        <f t="shared" si="1872"/>
        <v/>
      </c>
      <c r="CV550" s="554" t="str">
        <f t="shared" si="1873"/>
        <v/>
      </c>
      <c r="CW550" s="555" t="str">
        <f t="shared" si="1874"/>
        <v/>
      </c>
      <c r="CX550" s="555" t="str">
        <f t="shared" si="1875"/>
        <v/>
      </c>
      <c r="CY550" s="555" t="str">
        <f t="shared" si="1876"/>
        <v/>
      </c>
      <c r="CZ550" s="555" t="str">
        <f t="shared" si="1877"/>
        <v/>
      </c>
      <c r="DA550" s="555" t="str">
        <f t="shared" si="1878"/>
        <v/>
      </c>
      <c r="DB550" s="556">
        <f t="shared" si="1879"/>
        <v>120</v>
      </c>
      <c r="DC550" s="556">
        <f t="shared" si="1880"/>
        <v>360</v>
      </c>
      <c r="DD550" s="556">
        <f t="shared" si="1881"/>
        <v>600</v>
      </c>
      <c r="DE550" s="555" t="str">
        <f t="shared" si="1882"/>
        <v/>
      </c>
      <c r="DF550" s="555" t="str">
        <f t="shared" si="1883"/>
        <v/>
      </c>
      <c r="DG550" s="555" t="str">
        <f t="shared" si="1884"/>
        <v/>
      </c>
      <c r="DH550" s="555" t="str">
        <f t="shared" si="1885"/>
        <v/>
      </c>
      <c r="DI550" s="555" t="str">
        <f t="shared" si="1886"/>
        <v/>
      </c>
      <c r="DJ550" s="554" t="str">
        <f t="shared" si="1887"/>
        <v/>
      </c>
      <c r="DK550" s="553" t="str">
        <f t="shared" si="1888"/>
        <v/>
      </c>
      <c r="DL550" s="658">
        <f t="shared" si="1980"/>
        <v>2</v>
      </c>
      <c r="DM550" s="106">
        <f t="shared" si="1981"/>
        <v>3</v>
      </c>
      <c r="DN550" s="106">
        <f t="shared" si="1982"/>
        <v>4</v>
      </c>
      <c r="DO550" s="106">
        <f t="shared" si="1983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2" t="s">
        <v>742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827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72"/>
        <v/>
      </c>
      <c r="CV551" s="554" t="str">
        <f t="shared" si="1873"/>
        <v/>
      </c>
      <c r="CW551" s="555" t="str">
        <f t="shared" si="1874"/>
        <v/>
      </c>
      <c r="CX551" s="555" t="str">
        <f t="shared" si="1875"/>
        <v/>
      </c>
      <c r="CY551" s="555" t="str">
        <f t="shared" si="1876"/>
        <v/>
      </c>
      <c r="CZ551" s="555" t="str">
        <f t="shared" si="1877"/>
        <v/>
      </c>
      <c r="DA551" s="555" t="str">
        <f t="shared" si="1878"/>
        <v/>
      </c>
      <c r="DB551" s="556" t="str">
        <f t="shared" si="1879"/>
        <v/>
      </c>
      <c r="DC551" s="556" t="str">
        <f t="shared" si="1880"/>
        <v/>
      </c>
      <c r="DD551" s="556" t="str">
        <f t="shared" si="1881"/>
        <v/>
      </c>
      <c r="DE551" s="555" t="str">
        <f t="shared" si="1882"/>
        <v/>
      </c>
      <c r="DF551" s="555" t="str">
        <f t="shared" si="1883"/>
        <v/>
      </c>
      <c r="DG551" s="555" t="str">
        <f t="shared" si="1884"/>
        <v/>
      </c>
      <c r="DH551" s="555" t="str">
        <f t="shared" si="1885"/>
        <v/>
      </c>
      <c r="DI551" s="555" t="str">
        <f t="shared" si="1886"/>
        <v/>
      </c>
      <c r="DJ551" s="554" t="str">
        <f t="shared" si="1887"/>
        <v/>
      </c>
      <c r="DK551" s="553" t="str">
        <f t="shared" si="1888"/>
        <v/>
      </c>
      <c r="DL551" s="658">
        <f t="shared" si="1980"/>
        <v>0</v>
      </c>
      <c r="DM551" s="106">
        <f t="shared" si="1981"/>
        <v>0</v>
      </c>
      <c r="DN551" s="106">
        <f t="shared" si="1982"/>
        <v>0</v>
      </c>
      <c r="DO551" s="106">
        <f t="shared" si="1983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84"/>
        <v/>
      </c>
      <c r="CA552" s="602" t="str">
        <f t="shared" si="1985"/>
        <v/>
      </c>
      <c r="CB552" s="602" t="str">
        <f t="shared" si="1986"/>
        <v/>
      </c>
      <c r="CC552" s="692" t="str">
        <f t="shared" si="1987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31"/>
        <v/>
      </c>
      <c r="CF552" s="1350" t="str">
        <f t="shared" si="2031"/>
        <v/>
      </c>
      <c r="CG552" s="1350" t="str">
        <f t="shared" si="2031"/>
        <v/>
      </c>
      <c r="CH552" s="1350" t="str">
        <f t="shared" si="2031"/>
        <v/>
      </c>
      <c r="CI552" s="1350" t="str">
        <f t="shared" si="2031"/>
        <v/>
      </c>
      <c r="CJ552" s="1350" t="str">
        <f t="shared" si="2031"/>
        <v/>
      </c>
      <c r="CK552" s="1351" t="str">
        <f t="shared" si="2031"/>
        <v/>
      </c>
      <c r="CL552" s="1351" t="str">
        <f t="shared" si="2031"/>
        <v/>
      </c>
      <c r="CM552" s="1351" t="str">
        <f t="shared" si="2031"/>
        <v/>
      </c>
      <c r="CN552" s="1350" t="str">
        <f t="shared" si="2031"/>
        <v/>
      </c>
      <c r="CO552" s="1350" t="str">
        <f t="shared" si="2031"/>
        <v/>
      </c>
      <c r="CP552" s="1350" t="str">
        <f t="shared" si="2031"/>
        <v/>
      </c>
      <c r="CQ552" s="1350" t="str">
        <f t="shared" si="2031"/>
        <v/>
      </c>
      <c r="CR552" s="1350" t="str">
        <f t="shared" si="2031"/>
        <v/>
      </c>
      <c r="CS552" s="1349" t="str">
        <f t="shared" si="2031"/>
        <v/>
      </c>
      <c r="CT552" s="1352" t="str">
        <f t="shared" si="2031"/>
        <v/>
      </c>
      <c r="CU552" s="553" t="str">
        <f t="shared" si="1872"/>
        <v/>
      </c>
      <c r="CV552" s="554" t="str">
        <f t="shared" si="1873"/>
        <v/>
      </c>
      <c r="CW552" s="555" t="str">
        <f t="shared" si="1874"/>
        <v/>
      </c>
      <c r="CX552" s="555" t="str">
        <f t="shared" si="1875"/>
        <v/>
      </c>
      <c r="CY552" s="555" t="str">
        <f t="shared" si="1876"/>
        <v/>
      </c>
      <c r="CZ552" s="555" t="str">
        <f t="shared" si="1877"/>
        <v/>
      </c>
      <c r="DA552" s="555" t="str">
        <f t="shared" si="1878"/>
        <v/>
      </c>
      <c r="DB552" s="556" t="str">
        <f t="shared" si="1879"/>
        <v/>
      </c>
      <c r="DC552" s="556" t="str">
        <f t="shared" si="1880"/>
        <v/>
      </c>
      <c r="DD552" s="556" t="str">
        <f t="shared" si="1881"/>
        <v/>
      </c>
      <c r="DE552" s="555" t="str">
        <f t="shared" si="1882"/>
        <v/>
      </c>
      <c r="DF552" s="555" t="str">
        <f t="shared" si="1883"/>
        <v/>
      </c>
      <c r="DG552" s="555" t="str">
        <f t="shared" si="1884"/>
        <v/>
      </c>
      <c r="DH552" s="555" t="str">
        <f t="shared" si="1885"/>
        <v/>
      </c>
      <c r="DI552" s="555" t="str">
        <f t="shared" si="1886"/>
        <v/>
      </c>
      <c r="DJ552" s="554" t="str">
        <f t="shared" si="1887"/>
        <v/>
      </c>
      <c r="DK552" s="553" t="str">
        <f t="shared" si="1888"/>
        <v/>
      </c>
      <c r="DL552" s="658">
        <f t="shared" si="1980"/>
        <v>0</v>
      </c>
      <c r="DM552" s="106">
        <f t="shared" si="1981"/>
        <v>0</v>
      </c>
      <c r="DN552" s="106">
        <f t="shared" si="1982"/>
        <v>0</v>
      </c>
      <c r="DO552" s="106">
        <f t="shared" si="1983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41">630*$K$1</f>
        <v>630</v>
      </c>
      <c r="E553" s="766">
        <f t="shared" si="2041"/>
        <v>630</v>
      </c>
      <c r="F553" s="766">
        <f t="shared" si="2041"/>
        <v>630</v>
      </c>
      <c r="G553" s="766">
        <f t="shared" si="2041"/>
        <v>630</v>
      </c>
      <c r="H553" s="766">
        <f t="shared" si="2041"/>
        <v>630</v>
      </c>
      <c r="I553" s="766">
        <f t="shared" si="2041"/>
        <v>630</v>
      </c>
      <c r="J553" s="766">
        <f t="shared" si="2041"/>
        <v>630</v>
      </c>
      <c r="K553" s="766">
        <f t="shared" si="2041"/>
        <v>630</v>
      </c>
      <c r="L553" s="766">
        <f t="shared" si="2041"/>
        <v>630</v>
      </c>
      <c r="M553" s="766">
        <f t="shared" si="2041"/>
        <v>630</v>
      </c>
      <c r="N553" s="766">
        <f t="shared" si="2041"/>
        <v>630</v>
      </c>
      <c r="O553" s="766">
        <f t="shared" si="2041"/>
        <v>630</v>
      </c>
      <c r="P553" s="766">
        <f t="shared" si="2041"/>
        <v>630</v>
      </c>
      <c r="Q553" s="766">
        <f t="shared" si="2041"/>
        <v>630</v>
      </c>
      <c r="R553" s="766">
        <f t="shared" si="2041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42">630*$K$1</f>
        <v>630</v>
      </c>
      <c r="W553" s="766">
        <f t="shared" si="2042"/>
        <v>630</v>
      </c>
      <c r="X553" s="766">
        <f t="shared" si="2042"/>
        <v>630</v>
      </c>
      <c r="Y553" s="766">
        <f t="shared" si="2042"/>
        <v>630</v>
      </c>
      <c r="Z553" s="766">
        <f t="shared" si="2042"/>
        <v>630</v>
      </c>
      <c r="AA553" s="766">
        <f t="shared" si="2042"/>
        <v>630</v>
      </c>
      <c r="AB553" s="766">
        <f t="shared" si="2042"/>
        <v>630</v>
      </c>
      <c r="AC553" s="766">
        <f t="shared" si="2042"/>
        <v>630</v>
      </c>
      <c r="AD553" s="766">
        <f t="shared" si="2042"/>
        <v>630</v>
      </c>
      <c r="AE553" s="766">
        <f t="shared" si="2042"/>
        <v>630</v>
      </c>
      <c r="AF553" s="766">
        <f t="shared" si="2042"/>
        <v>630</v>
      </c>
      <c r="AG553" s="766">
        <f t="shared" si="2042"/>
        <v>630</v>
      </c>
      <c r="AH553" s="766">
        <f t="shared" si="2042"/>
        <v>630</v>
      </c>
      <c r="AI553" s="766">
        <f t="shared" si="2042"/>
        <v>630</v>
      </c>
      <c r="AJ553" s="766">
        <f t="shared" si="2042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43">630*$K$1</f>
        <v>630</v>
      </c>
      <c r="AO553" s="766">
        <f t="shared" si="2043"/>
        <v>630</v>
      </c>
      <c r="AP553" s="766">
        <f t="shared" si="2043"/>
        <v>630</v>
      </c>
      <c r="AQ553" s="766">
        <f t="shared" si="2043"/>
        <v>630</v>
      </c>
      <c r="AR553" s="766">
        <f t="shared" si="2043"/>
        <v>630</v>
      </c>
      <c r="AS553" s="766">
        <f t="shared" si="2043"/>
        <v>630</v>
      </c>
      <c r="AT553" s="766">
        <f t="shared" si="2043"/>
        <v>630</v>
      </c>
      <c r="AU553" s="766">
        <f t="shared" si="2043"/>
        <v>630</v>
      </c>
      <c r="AV553" s="766">
        <f t="shared" si="2043"/>
        <v>630</v>
      </c>
      <c r="AW553" s="766">
        <f t="shared" si="2043"/>
        <v>630</v>
      </c>
      <c r="AX553" s="766">
        <f t="shared" si="2043"/>
        <v>630</v>
      </c>
      <c r="AY553" s="766">
        <f t="shared" si="2043"/>
        <v>630</v>
      </c>
      <c r="AZ553" s="766">
        <f t="shared" si="2043"/>
        <v>630</v>
      </c>
      <c r="BA553" s="766">
        <f t="shared" si="2043"/>
        <v>630</v>
      </c>
      <c r="BB553" s="766">
        <f t="shared" si="2043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44">630*$K$1</f>
        <v>630</v>
      </c>
      <c r="BG553" s="766">
        <f t="shared" si="2044"/>
        <v>630</v>
      </c>
      <c r="BH553" s="766">
        <f t="shared" si="2044"/>
        <v>630</v>
      </c>
      <c r="BI553" s="766">
        <f t="shared" si="2044"/>
        <v>630</v>
      </c>
      <c r="BJ553" s="766">
        <f t="shared" si="2044"/>
        <v>630</v>
      </c>
      <c r="BK553" s="766">
        <f t="shared" si="2044"/>
        <v>630</v>
      </c>
      <c r="BL553" s="766">
        <f t="shared" si="2044"/>
        <v>630</v>
      </c>
      <c r="BM553" s="766">
        <f t="shared" si="2044"/>
        <v>630</v>
      </c>
      <c r="BN553" s="766">
        <f t="shared" si="2044"/>
        <v>630</v>
      </c>
      <c r="BO553" s="766">
        <f t="shared" si="2044"/>
        <v>630</v>
      </c>
      <c r="BP553" s="766">
        <f t="shared" si="2044"/>
        <v>630</v>
      </c>
      <c r="BQ553" s="766">
        <f t="shared" si="2044"/>
        <v>630</v>
      </c>
      <c r="BR553" s="766">
        <f t="shared" si="2044"/>
        <v>630</v>
      </c>
      <c r="BS553" s="766">
        <f t="shared" si="2044"/>
        <v>630</v>
      </c>
      <c r="BT553" s="766">
        <f t="shared" si="2044"/>
        <v>630</v>
      </c>
      <c r="BU553" s="760"/>
      <c r="BV553" s="766">
        <f t="shared" si="2044"/>
        <v>630</v>
      </c>
      <c r="BW553" s="766">
        <f t="shared" si="2044"/>
        <v>630</v>
      </c>
      <c r="BX553" s="766">
        <f t="shared" si="2044"/>
        <v>630</v>
      </c>
      <c r="BY553" s="766">
        <f t="shared" si="2044"/>
        <v>630</v>
      </c>
      <c r="BZ553" s="602">
        <f t="shared" si="1984"/>
        <v>630</v>
      </c>
      <c r="CA553" s="602">
        <f t="shared" si="1985"/>
        <v>630</v>
      </c>
      <c r="CB553" s="602">
        <f t="shared" si="1986"/>
        <v>630</v>
      </c>
      <c r="CC553" s="692">
        <f t="shared" si="1987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31"/>
        <v>630</v>
      </c>
      <c r="CF553" s="1350">
        <f t="shared" si="2031"/>
        <v>630</v>
      </c>
      <c r="CG553" s="1350">
        <f t="shared" si="2031"/>
        <v>630</v>
      </c>
      <c r="CH553" s="1350">
        <f t="shared" si="2031"/>
        <v>630</v>
      </c>
      <c r="CI553" s="1350">
        <f t="shared" si="2031"/>
        <v>630</v>
      </c>
      <c r="CJ553" s="1350">
        <f t="shared" si="2031"/>
        <v>630</v>
      </c>
      <c r="CK553" s="1351">
        <f t="shared" si="2031"/>
        <v>630</v>
      </c>
      <c r="CL553" s="1351">
        <f t="shared" si="2031"/>
        <v>630</v>
      </c>
      <c r="CM553" s="1351">
        <f t="shared" si="2031"/>
        <v>630</v>
      </c>
      <c r="CN553" s="1350">
        <f t="shared" si="2031"/>
        <v>630</v>
      </c>
      <c r="CO553" s="1350">
        <f t="shared" si="2031"/>
        <v>630</v>
      </c>
      <c r="CP553" s="1350">
        <f t="shared" si="2031"/>
        <v>630</v>
      </c>
      <c r="CQ553" s="1350">
        <f t="shared" si="2031"/>
        <v>630</v>
      </c>
      <c r="CR553" s="1350">
        <f t="shared" si="2031"/>
        <v>630</v>
      </c>
      <c r="CS553" s="1349">
        <f t="shared" si="2031"/>
        <v>630</v>
      </c>
      <c r="CT553" s="1352">
        <f t="shared" si="2031"/>
        <v>630</v>
      </c>
      <c r="CU553" s="553">
        <f t="shared" si="1872"/>
        <v>630</v>
      </c>
      <c r="CV553" s="554">
        <f t="shared" si="1873"/>
        <v>630</v>
      </c>
      <c r="CW553" s="555">
        <f t="shared" si="1874"/>
        <v>630</v>
      </c>
      <c r="CX553" s="555">
        <f t="shared" si="1875"/>
        <v>630</v>
      </c>
      <c r="CY553" s="555">
        <f t="shared" si="1876"/>
        <v>630</v>
      </c>
      <c r="CZ553" s="555">
        <f t="shared" si="1877"/>
        <v>630</v>
      </c>
      <c r="DA553" s="555">
        <f t="shared" si="1878"/>
        <v>630</v>
      </c>
      <c r="DB553" s="556">
        <f t="shared" si="1879"/>
        <v>630</v>
      </c>
      <c r="DC553" s="556">
        <f t="shared" si="1880"/>
        <v>630</v>
      </c>
      <c r="DD553" s="556">
        <f t="shared" si="1881"/>
        <v>630</v>
      </c>
      <c r="DE553" s="555">
        <f t="shared" si="1882"/>
        <v>630</v>
      </c>
      <c r="DF553" s="555">
        <f t="shared" si="1883"/>
        <v>630</v>
      </c>
      <c r="DG553" s="555">
        <f t="shared" si="1884"/>
        <v>630</v>
      </c>
      <c r="DH553" s="555">
        <f t="shared" si="1885"/>
        <v>630</v>
      </c>
      <c r="DI553" s="555">
        <f t="shared" si="1886"/>
        <v>630</v>
      </c>
      <c r="DJ553" s="554">
        <f t="shared" si="1887"/>
        <v>630</v>
      </c>
      <c r="DK553" s="553">
        <f t="shared" si="1888"/>
        <v>630</v>
      </c>
      <c r="DL553" s="658">
        <f t="shared" si="1980"/>
        <v>17</v>
      </c>
      <c r="DM553" s="106">
        <f t="shared" si="1981"/>
        <v>17</v>
      </c>
      <c r="DN553" s="106">
        <f t="shared" si="1982"/>
        <v>17</v>
      </c>
      <c r="DO553" s="106">
        <f t="shared" si="1983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45">IF(B552="","",B552*B553/B$46/365/$G$1)</f>
        <v/>
      </c>
      <c r="C554" s="770" t="str">
        <f t="shared" si="2045"/>
        <v/>
      </c>
      <c r="D554" s="770" t="str">
        <f t="shared" si="2045"/>
        <v/>
      </c>
      <c r="E554" s="770" t="str">
        <f t="shared" si="2045"/>
        <v/>
      </c>
      <c r="F554" s="770" t="str">
        <f t="shared" si="2045"/>
        <v/>
      </c>
      <c r="G554" s="770" t="str">
        <f t="shared" si="2045"/>
        <v/>
      </c>
      <c r="H554" s="770" t="str">
        <f t="shared" si="2045"/>
        <v/>
      </c>
      <c r="I554" s="770" t="str">
        <f t="shared" si="2045"/>
        <v/>
      </c>
      <c r="J554" s="770" t="str">
        <f t="shared" si="2045"/>
        <v/>
      </c>
      <c r="K554" s="770" t="str">
        <f t="shared" si="2045"/>
        <v/>
      </c>
      <c r="L554" s="770" t="str">
        <f t="shared" si="2045"/>
        <v/>
      </c>
      <c r="M554" s="770" t="str">
        <f t="shared" si="2045"/>
        <v/>
      </c>
      <c r="N554" s="770" t="str">
        <f t="shared" si="2045"/>
        <v/>
      </c>
      <c r="O554" s="770" t="str">
        <f t="shared" si="2045"/>
        <v/>
      </c>
      <c r="P554" s="770" t="str">
        <f t="shared" si="2045"/>
        <v/>
      </c>
      <c r="Q554" s="770" t="str">
        <f t="shared" si="2045"/>
        <v/>
      </c>
      <c r="R554" s="770" t="str">
        <f t="shared" si="2045"/>
        <v/>
      </c>
      <c r="S554" s="593"/>
      <c r="T554" s="770" t="str">
        <f t="shared" ref="T554:AJ554" si="2046">IF(T552="","",T552*T553/T$46/365/$G$1)</f>
        <v/>
      </c>
      <c r="U554" s="770" t="str">
        <f t="shared" si="2046"/>
        <v/>
      </c>
      <c r="V554" s="770" t="str">
        <f t="shared" si="2046"/>
        <v/>
      </c>
      <c r="W554" s="770" t="str">
        <f t="shared" si="2046"/>
        <v/>
      </c>
      <c r="X554" s="770" t="str">
        <f t="shared" si="2046"/>
        <v/>
      </c>
      <c r="Y554" s="770" t="str">
        <f t="shared" si="2046"/>
        <v/>
      </c>
      <c r="Z554" s="770" t="str">
        <f t="shared" si="2046"/>
        <v/>
      </c>
      <c r="AA554" s="770" t="str">
        <f t="shared" si="2046"/>
        <v/>
      </c>
      <c r="AB554" s="770" t="str">
        <f t="shared" si="2046"/>
        <v/>
      </c>
      <c r="AC554" s="770" t="str">
        <f t="shared" si="2046"/>
        <v/>
      </c>
      <c r="AD554" s="770" t="str">
        <f t="shared" si="2046"/>
        <v/>
      </c>
      <c r="AE554" s="770" t="str">
        <f t="shared" si="2046"/>
        <v/>
      </c>
      <c r="AF554" s="770" t="str">
        <f t="shared" si="2046"/>
        <v/>
      </c>
      <c r="AG554" s="770" t="str">
        <f t="shared" si="2046"/>
        <v/>
      </c>
      <c r="AH554" s="770" t="str">
        <f t="shared" si="2046"/>
        <v/>
      </c>
      <c r="AI554" s="770" t="str">
        <f t="shared" si="2046"/>
        <v/>
      </c>
      <c r="AJ554" s="770" t="str">
        <f t="shared" si="2046"/>
        <v/>
      </c>
      <c r="AK554" s="593"/>
      <c r="AL554" s="770" t="str">
        <f t="shared" ref="AL554:BB554" si="2047">IF(AL552="","",AL552*AL553/AL$46/365/$G$1)</f>
        <v/>
      </c>
      <c r="AM554" s="770" t="str">
        <f t="shared" si="2047"/>
        <v/>
      </c>
      <c r="AN554" s="770" t="str">
        <f t="shared" si="2047"/>
        <v/>
      </c>
      <c r="AO554" s="770" t="str">
        <f t="shared" si="2047"/>
        <v/>
      </c>
      <c r="AP554" s="770" t="str">
        <f t="shared" si="2047"/>
        <v/>
      </c>
      <c r="AQ554" s="770" t="str">
        <f t="shared" si="2047"/>
        <v/>
      </c>
      <c r="AR554" s="770" t="str">
        <f t="shared" si="2047"/>
        <v/>
      </c>
      <c r="AS554" s="770" t="str">
        <f t="shared" si="2047"/>
        <v/>
      </c>
      <c r="AT554" s="770" t="str">
        <f t="shared" si="2047"/>
        <v/>
      </c>
      <c r="AU554" s="770" t="str">
        <f t="shared" si="2047"/>
        <v/>
      </c>
      <c r="AV554" s="770" t="str">
        <f t="shared" si="2047"/>
        <v/>
      </c>
      <c r="AW554" s="770" t="str">
        <f t="shared" si="2047"/>
        <v/>
      </c>
      <c r="AX554" s="770" t="str">
        <f t="shared" si="2047"/>
        <v/>
      </c>
      <c r="AY554" s="770" t="str">
        <f t="shared" si="2047"/>
        <v/>
      </c>
      <c r="AZ554" s="770" t="str">
        <f t="shared" si="2047"/>
        <v/>
      </c>
      <c r="BA554" s="770" t="str">
        <f t="shared" si="2047"/>
        <v/>
      </c>
      <c r="BB554" s="770" t="str">
        <f t="shared" si="2047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8">IF(BF552="","",BF552*BF553/BF$46/365/$G$1)</f>
        <v/>
      </c>
      <c r="BG554" s="770" t="str">
        <f t="shared" si="2048"/>
        <v/>
      </c>
      <c r="BH554" s="770" t="str">
        <f t="shared" si="2048"/>
        <v/>
      </c>
      <c r="BI554" s="770" t="str">
        <f t="shared" si="2048"/>
        <v/>
      </c>
      <c r="BJ554" s="770" t="str">
        <f t="shared" si="2048"/>
        <v/>
      </c>
      <c r="BK554" s="770" t="str">
        <f t="shared" si="2048"/>
        <v/>
      </c>
      <c r="BL554" s="770" t="str">
        <f t="shared" si="2048"/>
        <v/>
      </c>
      <c r="BM554" s="770" t="str">
        <f t="shared" si="2048"/>
        <v/>
      </c>
      <c r="BN554" s="770" t="str">
        <f t="shared" si="2048"/>
        <v/>
      </c>
      <c r="BO554" s="770" t="str">
        <f t="shared" si="2048"/>
        <v/>
      </c>
      <c r="BP554" s="770" t="str">
        <f t="shared" si="2048"/>
        <v/>
      </c>
      <c r="BQ554" s="770" t="str">
        <f t="shared" si="2048"/>
        <v/>
      </c>
      <c r="BR554" s="770" t="str">
        <f t="shared" si="2048"/>
        <v/>
      </c>
      <c r="BS554" s="770" t="str">
        <f t="shared" si="2048"/>
        <v/>
      </c>
      <c r="BT554" s="770" t="str">
        <f t="shared" si="2048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84"/>
        <v/>
      </c>
      <c r="CA554" s="627" t="str">
        <f t="shared" si="1985"/>
        <v/>
      </c>
      <c r="CB554" s="627" t="str">
        <f t="shared" si="1986"/>
        <v/>
      </c>
      <c r="CC554" s="627" t="str">
        <f t="shared" si="1987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31"/>
        <v/>
      </c>
      <c r="CF554" s="1355" t="str">
        <f t="shared" si="2031"/>
        <v/>
      </c>
      <c r="CG554" s="1355" t="str">
        <f t="shared" si="2031"/>
        <v/>
      </c>
      <c r="CH554" s="1355" t="str">
        <f t="shared" si="2031"/>
        <v/>
      </c>
      <c r="CI554" s="1355" t="str">
        <f t="shared" si="2031"/>
        <v/>
      </c>
      <c r="CJ554" s="1355" t="str">
        <f t="shared" si="2031"/>
        <v/>
      </c>
      <c r="CK554" s="1356" t="str">
        <f t="shared" si="2031"/>
        <v/>
      </c>
      <c r="CL554" s="1356" t="str">
        <f t="shared" si="2031"/>
        <v/>
      </c>
      <c r="CM554" s="1356" t="str">
        <f t="shared" si="2031"/>
        <v/>
      </c>
      <c r="CN554" s="1355" t="str">
        <f t="shared" si="2031"/>
        <v/>
      </c>
      <c r="CO554" s="1355" t="str">
        <f t="shared" si="2031"/>
        <v/>
      </c>
      <c r="CP554" s="1355" t="str">
        <f t="shared" si="2031"/>
        <v/>
      </c>
      <c r="CQ554" s="1355" t="str">
        <f t="shared" si="2031"/>
        <v/>
      </c>
      <c r="CR554" s="1355" t="str">
        <f t="shared" si="2031"/>
        <v/>
      </c>
      <c r="CS554" s="1354" t="str">
        <f t="shared" si="2031"/>
        <v/>
      </c>
      <c r="CT554" s="1357" t="str">
        <f t="shared" si="2031"/>
        <v/>
      </c>
      <c r="CU554" s="541" t="str">
        <f t="shared" si="1872"/>
        <v/>
      </c>
      <c r="CV554" s="542" t="str">
        <f t="shared" si="1873"/>
        <v/>
      </c>
      <c r="CW554" s="543" t="str">
        <f t="shared" si="1874"/>
        <v/>
      </c>
      <c r="CX554" s="543" t="str">
        <f t="shared" si="1875"/>
        <v/>
      </c>
      <c r="CY554" s="543" t="str">
        <f t="shared" si="1876"/>
        <v/>
      </c>
      <c r="CZ554" s="543" t="str">
        <f t="shared" si="1877"/>
        <v/>
      </c>
      <c r="DA554" s="543" t="str">
        <f t="shared" si="1878"/>
        <v/>
      </c>
      <c r="DB554" s="544" t="str">
        <f t="shared" si="1879"/>
        <v/>
      </c>
      <c r="DC554" s="544" t="str">
        <f t="shared" si="1880"/>
        <v/>
      </c>
      <c r="DD554" s="544" t="str">
        <f t="shared" si="1881"/>
        <v/>
      </c>
      <c r="DE554" s="543" t="str">
        <f t="shared" si="1882"/>
        <v/>
      </c>
      <c r="DF554" s="543" t="str">
        <f t="shared" si="1883"/>
        <v/>
      </c>
      <c r="DG554" s="543" t="str">
        <f t="shared" si="1884"/>
        <v/>
      </c>
      <c r="DH554" s="543" t="str">
        <f t="shared" si="1885"/>
        <v/>
      </c>
      <c r="DI554" s="543" t="str">
        <f t="shared" si="1886"/>
        <v/>
      </c>
      <c r="DJ554" s="542" t="str">
        <f t="shared" si="1887"/>
        <v/>
      </c>
      <c r="DK554" s="541" t="str">
        <f t="shared" si="1888"/>
        <v/>
      </c>
      <c r="DL554" s="658">
        <f t="shared" si="1980"/>
        <v>0</v>
      </c>
      <c r="DM554" s="106">
        <f t="shared" si="1981"/>
        <v>0</v>
      </c>
      <c r="DN554" s="106">
        <f t="shared" si="1982"/>
        <v>0</v>
      </c>
      <c r="DO554" s="106">
        <f t="shared" si="1983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84"/>
        <v/>
      </c>
      <c r="CA555" s="602" t="str">
        <f t="shared" si="1985"/>
        <v/>
      </c>
      <c r="CB555" s="602" t="str">
        <f t="shared" si="1986"/>
        <v/>
      </c>
      <c r="CC555" s="692" t="str">
        <f t="shared" si="1987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31"/>
        <v/>
      </c>
      <c r="CF555" s="1350" t="str">
        <f t="shared" si="2031"/>
        <v/>
      </c>
      <c r="CG555" s="1350" t="str">
        <f t="shared" si="2031"/>
        <v/>
      </c>
      <c r="CH555" s="1350" t="str">
        <f t="shared" si="2031"/>
        <v/>
      </c>
      <c r="CI555" s="1350" t="str">
        <f t="shared" si="2031"/>
        <v/>
      </c>
      <c r="CJ555" s="1350" t="str">
        <f t="shared" si="2031"/>
        <v/>
      </c>
      <c r="CK555" s="1351" t="str">
        <f t="shared" si="2031"/>
        <v/>
      </c>
      <c r="CL555" s="1351" t="str">
        <f t="shared" si="2031"/>
        <v/>
      </c>
      <c r="CM555" s="1351" t="str">
        <f t="shared" si="2031"/>
        <v/>
      </c>
      <c r="CN555" s="1350" t="str">
        <f t="shared" si="2031"/>
        <v/>
      </c>
      <c r="CO555" s="1350" t="str">
        <f t="shared" si="2031"/>
        <v/>
      </c>
      <c r="CP555" s="1350" t="str">
        <f t="shared" si="2031"/>
        <v/>
      </c>
      <c r="CQ555" s="1350" t="str">
        <f t="shared" si="2031"/>
        <v/>
      </c>
      <c r="CR555" s="1350" t="str">
        <f t="shared" si="2031"/>
        <v/>
      </c>
      <c r="CS555" s="1349" t="str">
        <f t="shared" si="2031"/>
        <v/>
      </c>
      <c r="CT555" s="1352" t="str">
        <f t="shared" si="2031"/>
        <v/>
      </c>
      <c r="CU555" s="553" t="str">
        <f t="shared" si="1872"/>
        <v/>
      </c>
      <c r="CV555" s="554" t="str">
        <f t="shared" si="1873"/>
        <v/>
      </c>
      <c r="CW555" s="555" t="str">
        <f t="shared" si="1874"/>
        <v/>
      </c>
      <c r="CX555" s="555" t="str">
        <f t="shared" si="1875"/>
        <v/>
      </c>
      <c r="CY555" s="555" t="str">
        <f t="shared" si="1876"/>
        <v/>
      </c>
      <c r="CZ555" s="555" t="str">
        <f t="shared" si="1877"/>
        <v/>
      </c>
      <c r="DA555" s="555" t="str">
        <f t="shared" si="1878"/>
        <v/>
      </c>
      <c r="DB555" s="556" t="str">
        <f t="shared" si="1879"/>
        <v/>
      </c>
      <c r="DC555" s="556" t="str">
        <f t="shared" si="1880"/>
        <v/>
      </c>
      <c r="DD555" s="556" t="str">
        <f t="shared" si="1881"/>
        <v/>
      </c>
      <c r="DE555" s="555" t="str">
        <f t="shared" si="1882"/>
        <v/>
      </c>
      <c r="DF555" s="555" t="str">
        <f t="shared" si="1883"/>
        <v/>
      </c>
      <c r="DG555" s="555" t="str">
        <f t="shared" si="1884"/>
        <v/>
      </c>
      <c r="DH555" s="555" t="str">
        <f t="shared" si="1885"/>
        <v/>
      </c>
      <c r="DI555" s="555" t="str">
        <f t="shared" si="1886"/>
        <v/>
      </c>
      <c r="DJ555" s="554" t="str">
        <f t="shared" si="1887"/>
        <v/>
      </c>
      <c r="DK555" s="553" t="str">
        <f t="shared" si="1888"/>
        <v/>
      </c>
      <c r="DL555" s="658">
        <f t="shared" si="1980"/>
        <v>0</v>
      </c>
      <c r="DM555" s="106">
        <f t="shared" si="1981"/>
        <v>0</v>
      </c>
      <c r="DN555" s="106">
        <f t="shared" si="1982"/>
        <v>0</v>
      </c>
      <c r="DO555" s="106">
        <f t="shared" si="1983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9">IF(B555="","",B552*B555)</f>
        <v/>
      </c>
      <c r="C556" s="765" t="str">
        <f t="shared" si="2049"/>
        <v/>
      </c>
      <c r="D556" s="765" t="str">
        <f t="shared" si="2049"/>
        <v/>
      </c>
      <c r="E556" s="765" t="str">
        <f t="shared" si="2049"/>
        <v/>
      </c>
      <c r="F556" s="765" t="str">
        <f t="shared" si="2049"/>
        <v/>
      </c>
      <c r="G556" s="765" t="str">
        <f t="shared" si="2049"/>
        <v/>
      </c>
      <c r="H556" s="765" t="str">
        <f t="shared" si="2049"/>
        <v/>
      </c>
      <c r="I556" s="765" t="str">
        <f t="shared" si="2049"/>
        <v/>
      </c>
      <c r="J556" s="765" t="str">
        <f t="shared" si="2049"/>
        <v/>
      </c>
      <c r="K556" s="765" t="str">
        <f t="shared" si="2049"/>
        <v/>
      </c>
      <c r="L556" s="765" t="str">
        <f t="shared" si="2049"/>
        <v/>
      </c>
      <c r="M556" s="765" t="str">
        <f t="shared" si="2049"/>
        <v/>
      </c>
      <c r="N556" s="765" t="str">
        <f t="shared" si="2049"/>
        <v/>
      </c>
      <c r="O556" s="765" t="str">
        <f t="shared" si="2049"/>
        <v/>
      </c>
      <c r="P556" s="765" t="str">
        <f t="shared" si="2049"/>
        <v/>
      </c>
      <c r="Q556" s="765" t="str">
        <f t="shared" si="2049"/>
        <v/>
      </c>
      <c r="R556" s="765" t="str">
        <f t="shared" si="2049"/>
        <v/>
      </c>
      <c r="S556" s="771"/>
      <c r="T556" s="765" t="str">
        <f t="shared" ref="T556:AJ556" si="2050">IF(T555="","",T552*T555)</f>
        <v/>
      </c>
      <c r="U556" s="765" t="str">
        <f t="shared" si="2050"/>
        <v/>
      </c>
      <c r="V556" s="765" t="str">
        <f t="shared" si="2050"/>
        <v/>
      </c>
      <c r="W556" s="765" t="str">
        <f t="shared" si="2050"/>
        <v/>
      </c>
      <c r="X556" s="765" t="str">
        <f t="shared" si="2050"/>
        <v/>
      </c>
      <c r="Y556" s="765" t="str">
        <f t="shared" si="2050"/>
        <v/>
      </c>
      <c r="Z556" s="765" t="str">
        <f t="shared" si="2050"/>
        <v/>
      </c>
      <c r="AA556" s="765" t="str">
        <f t="shared" si="2050"/>
        <v/>
      </c>
      <c r="AB556" s="765" t="str">
        <f t="shared" si="2050"/>
        <v/>
      </c>
      <c r="AC556" s="765" t="str">
        <f t="shared" si="2050"/>
        <v/>
      </c>
      <c r="AD556" s="765" t="str">
        <f t="shared" si="2050"/>
        <v/>
      </c>
      <c r="AE556" s="765" t="str">
        <f t="shared" si="2050"/>
        <v/>
      </c>
      <c r="AF556" s="765" t="str">
        <f t="shared" si="2050"/>
        <v/>
      </c>
      <c r="AG556" s="765" t="str">
        <f t="shared" si="2050"/>
        <v/>
      </c>
      <c r="AH556" s="765" t="str">
        <f t="shared" si="2050"/>
        <v/>
      </c>
      <c r="AI556" s="765" t="str">
        <f t="shared" si="2050"/>
        <v/>
      </c>
      <c r="AJ556" s="765" t="str">
        <f t="shared" si="2050"/>
        <v/>
      </c>
      <c r="AK556" s="771"/>
      <c r="AL556" s="765" t="str">
        <f t="shared" ref="AL556:BB556" si="2051">IF(AL555="","",AL552*AL555)</f>
        <v/>
      </c>
      <c r="AM556" s="765" t="str">
        <f t="shared" si="2051"/>
        <v/>
      </c>
      <c r="AN556" s="765" t="str">
        <f t="shared" si="2051"/>
        <v/>
      </c>
      <c r="AO556" s="765" t="str">
        <f t="shared" si="2051"/>
        <v/>
      </c>
      <c r="AP556" s="765" t="str">
        <f t="shared" si="2051"/>
        <v/>
      </c>
      <c r="AQ556" s="765" t="str">
        <f t="shared" si="2051"/>
        <v/>
      </c>
      <c r="AR556" s="765" t="str">
        <f t="shared" si="2051"/>
        <v/>
      </c>
      <c r="AS556" s="765" t="str">
        <f t="shared" si="2051"/>
        <v/>
      </c>
      <c r="AT556" s="765" t="str">
        <f t="shared" si="2051"/>
        <v/>
      </c>
      <c r="AU556" s="765" t="str">
        <f t="shared" si="2051"/>
        <v/>
      </c>
      <c r="AV556" s="765" t="str">
        <f t="shared" si="2051"/>
        <v/>
      </c>
      <c r="AW556" s="765" t="str">
        <f t="shared" si="2051"/>
        <v/>
      </c>
      <c r="AX556" s="765" t="str">
        <f t="shared" si="2051"/>
        <v/>
      </c>
      <c r="AY556" s="765" t="str">
        <f t="shared" si="2051"/>
        <v/>
      </c>
      <c r="AZ556" s="765" t="str">
        <f t="shared" si="2051"/>
        <v/>
      </c>
      <c r="BA556" s="765" t="str">
        <f t="shared" si="2051"/>
        <v/>
      </c>
      <c r="BB556" s="765" t="str">
        <f t="shared" si="2051"/>
        <v/>
      </c>
      <c r="BC556" s="771"/>
      <c r="BD556" s="765" t="str">
        <f t="shared" ref="BD556:BM556" si="2052">IF(BD555="","",BD552*BD555)</f>
        <v/>
      </c>
      <c r="BE556" s="765" t="str">
        <f t="shared" si="2052"/>
        <v/>
      </c>
      <c r="BF556" s="765" t="str">
        <f t="shared" si="2052"/>
        <v/>
      </c>
      <c r="BG556" s="765" t="str">
        <f t="shared" si="2052"/>
        <v/>
      </c>
      <c r="BH556" s="765" t="str">
        <f t="shared" si="2052"/>
        <v/>
      </c>
      <c r="BI556" s="765" t="str">
        <f t="shared" si="2052"/>
        <v/>
      </c>
      <c r="BJ556" s="765" t="str">
        <f t="shared" si="2052"/>
        <v/>
      </c>
      <c r="BK556" s="765" t="str">
        <f t="shared" si="2052"/>
        <v/>
      </c>
      <c r="BL556" s="765" t="str">
        <f t="shared" si="2052"/>
        <v/>
      </c>
      <c r="BM556" s="765" t="str">
        <f t="shared" si="2052"/>
        <v/>
      </c>
      <c r="BN556" s="765" t="str">
        <f t="shared" ref="BN556:BT556" si="2053">IF(BN555="","",BN552*BN555)</f>
        <v/>
      </c>
      <c r="BO556" s="765" t="str">
        <f t="shared" si="2053"/>
        <v/>
      </c>
      <c r="BP556" s="765" t="str">
        <f t="shared" si="2053"/>
        <v/>
      </c>
      <c r="BQ556" s="765" t="str">
        <f t="shared" si="2053"/>
        <v/>
      </c>
      <c r="BR556" s="765" t="str">
        <f t="shared" si="2053"/>
        <v/>
      </c>
      <c r="BS556" s="765" t="str">
        <f t="shared" si="2053"/>
        <v/>
      </c>
      <c r="BT556" s="765" t="str">
        <f t="shared" si="2053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84"/>
        <v/>
      </c>
      <c r="CA556" s="602" t="str">
        <f t="shared" si="1985"/>
        <v/>
      </c>
      <c r="CB556" s="602" t="str">
        <f t="shared" si="1986"/>
        <v/>
      </c>
      <c r="CC556" s="692" t="str">
        <f t="shared" si="1987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31"/>
        <v/>
      </c>
      <c r="CF556" s="1350" t="str">
        <f t="shared" si="2031"/>
        <v/>
      </c>
      <c r="CG556" s="1350" t="str">
        <f t="shared" si="2031"/>
        <v/>
      </c>
      <c r="CH556" s="1350" t="str">
        <f t="shared" si="2031"/>
        <v/>
      </c>
      <c r="CI556" s="1350" t="str">
        <f t="shared" si="2031"/>
        <v/>
      </c>
      <c r="CJ556" s="1350" t="str">
        <f t="shared" si="2031"/>
        <v/>
      </c>
      <c r="CK556" s="1351" t="str">
        <f t="shared" si="2031"/>
        <v/>
      </c>
      <c r="CL556" s="1351" t="str">
        <f t="shared" si="2031"/>
        <v/>
      </c>
      <c r="CM556" s="1351" t="str">
        <f t="shared" si="2031"/>
        <v/>
      </c>
      <c r="CN556" s="1350" t="str">
        <f t="shared" si="2031"/>
        <v/>
      </c>
      <c r="CO556" s="1350" t="str">
        <f t="shared" si="2031"/>
        <v/>
      </c>
      <c r="CP556" s="1350" t="str">
        <f t="shared" si="2031"/>
        <v/>
      </c>
      <c r="CQ556" s="1350" t="str">
        <f t="shared" si="2031"/>
        <v/>
      </c>
      <c r="CR556" s="1350" t="str">
        <f t="shared" si="2031"/>
        <v/>
      </c>
      <c r="CS556" s="1349" t="str">
        <f t="shared" si="2031"/>
        <v/>
      </c>
      <c r="CT556" s="1352" t="str">
        <f t="shared" si="2031"/>
        <v/>
      </c>
      <c r="CU556" s="553" t="str">
        <f t="shared" si="1872"/>
        <v/>
      </c>
      <c r="CV556" s="554" t="str">
        <f t="shared" si="1873"/>
        <v/>
      </c>
      <c r="CW556" s="555" t="str">
        <f t="shared" si="1874"/>
        <v/>
      </c>
      <c r="CX556" s="555" t="str">
        <f t="shared" si="1875"/>
        <v/>
      </c>
      <c r="CY556" s="555" t="str">
        <f t="shared" si="1876"/>
        <v/>
      </c>
      <c r="CZ556" s="555" t="str">
        <f t="shared" si="1877"/>
        <v/>
      </c>
      <c r="DA556" s="555" t="str">
        <f t="shared" si="1878"/>
        <v/>
      </c>
      <c r="DB556" s="556" t="str">
        <f t="shared" si="1879"/>
        <v/>
      </c>
      <c r="DC556" s="556" t="str">
        <f t="shared" si="1880"/>
        <v/>
      </c>
      <c r="DD556" s="556" t="str">
        <f t="shared" si="1881"/>
        <v/>
      </c>
      <c r="DE556" s="555" t="str">
        <f t="shared" si="1882"/>
        <v/>
      </c>
      <c r="DF556" s="555" t="str">
        <f t="shared" si="1883"/>
        <v/>
      </c>
      <c r="DG556" s="555" t="str">
        <f t="shared" si="1884"/>
        <v/>
      </c>
      <c r="DH556" s="555" t="str">
        <f t="shared" si="1885"/>
        <v/>
      </c>
      <c r="DI556" s="555" t="str">
        <f t="shared" si="1886"/>
        <v/>
      </c>
      <c r="DJ556" s="554" t="str">
        <f t="shared" si="1887"/>
        <v/>
      </c>
      <c r="DK556" s="553" t="str">
        <f t="shared" si="1888"/>
        <v/>
      </c>
      <c r="DL556" s="658">
        <f t="shared" si="1980"/>
        <v>0</v>
      </c>
      <c r="DM556" s="106">
        <f t="shared" si="1981"/>
        <v>0</v>
      </c>
      <c r="DN556" s="106">
        <f t="shared" si="1982"/>
        <v>0</v>
      </c>
      <c r="DO556" s="106">
        <f t="shared" si="1983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2" t="s">
        <v>740</v>
      </c>
      <c r="B557" s="683" t="s">
        <v>821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828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72"/>
        <v/>
      </c>
      <c r="CV557" s="554" t="str">
        <f t="shared" si="1873"/>
        <v/>
      </c>
      <c r="CW557" s="555" t="str">
        <f t="shared" si="1874"/>
        <v/>
      </c>
      <c r="CX557" s="555" t="str">
        <f t="shared" si="1875"/>
        <v/>
      </c>
      <c r="CY557" s="555" t="str">
        <f t="shared" si="1876"/>
        <v/>
      </c>
      <c r="CZ557" s="555" t="str">
        <f t="shared" si="1877"/>
        <v/>
      </c>
      <c r="DA557" s="555" t="str">
        <f t="shared" si="1878"/>
        <v/>
      </c>
      <c r="DB557" s="556" t="str">
        <f t="shared" si="1879"/>
        <v/>
      </c>
      <c r="DC557" s="556" t="str">
        <f t="shared" si="1880"/>
        <v/>
      </c>
      <c r="DD557" s="556" t="str">
        <f t="shared" si="1881"/>
        <v/>
      </c>
      <c r="DE557" s="555" t="str">
        <f t="shared" si="1882"/>
        <v/>
      </c>
      <c r="DF557" s="555" t="str">
        <f t="shared" si="1883"/>
        <v/>
      </c>
      <c r="DG557" s="555" t="str">
        <f t="shared" si="1884"/>
        <v/>
      </c>
      <c r="DH557" s="555" t="str">
        <f t="shared" si="1885"/>
        <v/>
      </c>
      <c r="DI557" s="555" t="str">
        <f t="shared" si="1886"/>
        <v/>
      </c>
      <c r="DJ557" s="554" t="str">
        <f t="shared" si="1887"/>
        <v/>
      </c>
      <c r="DK557" s="553" t="str">
        <f t="shared" si="1888"/>
        <v/>
      </c>
      <c r="DL557" s="658">
        <f t="shared" si="1980"/>
        <v>0</v>
      </c>
      <c r="DM557" s="106">
        <f t="shared" si="1981"/>
        <v>0</v>
      </c>
      <c r="DN557" s="106">
        <f t="shared" si="1982"/>
        <v>0</v>
      </c>
      <c r="DO557" s="106">
        <f t="shared" si="1983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80</v>
      </c>
      <c r="BW558" s="227">
        <v>120</v>
      </c>
      <c r="BX558" s="227">
        <v>140</v>
      </c>
      <c r="BY558" s="227">
        <v>160</v>
      </c>
      <c r="BZ558" s="602" t="str">
        <f t="shared" si="1984"/>
        <v/>
      </c>
      <c r="CA558" s="602" t="str">
        <f t="shared" si="1985"/>
        <v/>
      </c>
      <c r="CB558" s="602">
        <f t="shared" si="1986"/>
        <v>209.16666666666666</v>
      </c>
      <c r="CC558" s="692">
        <f t="shared" si="1987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31"/>
        <v/>
      </c>
      <c r="CF558" s="1350" t="str">
        <f t="shared" si="2031"/>
        <v/>
      </c>
      <c r="CG558" s="1350" t="str">
        <f t="shared" si="2031"/>
        <v/>
      </c>
      <c r="CH558" s="1350" t="str">
        <f t="shared" si="2031"/>
        <v/>
      </c>
      <c r="CI558" s="1350" t="str">
        <f t="shared" si="2031"/>
        <v/>
      </c>
      <c r="CJ558" s="1350" t="str">
        <f t="shared" si="2031"/>
        <v/>
      </c>
      <c r="CK558" s="1351" t="str">
        <f t="shared" si="2031"/>
        <v/>
      </c>
      <c r="CL558" s="1351">
        <f t="shared" si="2031"/>
        <v>120</v>
      </c>
      <c r="CM558" s="1351" t="str">
        <f t="shared" si="2031"/>
        <v/>
      </c>
      <c r="CN558" s="1350" t="str">
        <f t="shared" si="2031"/>
        <v/>
      </c>
      <c r="CO558" s="1350" t="str">
        <f t="shared" si="2031"/>
        <v/>
      </c>
      <c r="CP558" s="1350" t="str">
        <f t="shared" si="2031"/>
        <v/>
      </c>
      <c r="CQ558" s="1350" t="str">
        <f t="shared" si="2031"/>
        <v/>
      </c>
      <c r="CR558" s="1350" t="str">
        <f t="shared" si="2031"/>
        <v/>
      </c>
      <c r="CS558" s="1349" t="str">
        <f t="shared" si="2031"/>
        <v/>
      </c>
      <c r="CT558" s="1352" t="str">
        <f t="shared" si="2031"/>
        <v/>
      </c>
      <c r="CU558" s="553" t="str">
        <f t="shared" si="1872"/>
        <v/>
      </c>
      <c r="CV558" s="554" t="str">
        <f t="shared" si="1873"/>
        <v/>
      </c>
      <c r="CW558" s="555" t="str">
        <f t="shared" si="1874"/>
        <v/>
      </c>
      <c r="CX558" s="555" t="str">
        <f t="shared" si="1875"/>
        <v/>
      </c>
      <c r="CY558" s="555" t="str">
        <f t="shared" si="1876"/>
        <v/>
      </c>
      <c r="CZ558" s="555" t="str">
        <f t="shared" si="1877"/>
        <v/>
      </c>
      <c r="DA558" s="555" t="str">
        <f t="shared" si="1878"/>
        <v/>
      </c>
      <c r="DB558" s="556" t="str">
        <f t="shared" si="1879"/>
        <v/>
      </c>
      <c r="DC558" s="556" t="str">
        <f t="shared" si="1880"/>
        <v/>
      </c>
      <c r="DD558" s="556" t="str">
        <f t="shared" si="1881"/>
        <v/>
      </c>
      <c r="DE558" s="555" t="str">
        <f t="shared" si="1882"/>
        <v/>
      </c>
      <c r="DF558" s="555" t="str">
        <f t="shared" si="1883"/>
        <v/>
      </c>
      <c r="DG558" s="555" t="str">
        <f t="shared" si="1884"/>
        <v/>
      </c>
      <c r="DH558" s="555" t="str">
        <f t="shared" si="1885"/>
        <v/>
      </c>
      <c r="DI558" s="555" t="str">
        <f t="shared" si="1886"/>
        <v/>
      </c>
      <c r="DJ558" s="554" t="str">
        <f t="shared" si="1887"/>
        <v/>
      </c>
      <c r="DK558" s="553" t="str">
        <f t="shared" si="1888"/>
        <v/>
      </c>
      <c r="DL558" s="658">
        <f t="shared" si="1980"/>
        <v>1</v>
      </c>
      <c r="DM558" s="106">
        <f t="shared" si="1981"/>
        <v>0</v>
      </c>
      <c r="DN558" s="106">
        <f t="shared" si="1982"/>
        <v>8</v>
      </c>
      <c r="DO558" s="106">
        <f t="shared" si="1983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54">200*$K$1</f>
        <v>200</v>
      </c>
      <c r="E559" s="766">
        <f t="shared" si="2054"/>
        <v>200</v>
      </c>
      <c r="F559" s="766">
        <f t="shared" si="2054"/>
        <v>200</v>
      </c>
      <c r="G559" s="766">
        <f t="shared" si="2054"/>
        <v>200</v>
      </c>
      <c r="H559" s="766">
        <f t="shared" si="2054"/>
        <v>200</v>
      </c>
      <c r="I559" s="766">
        <f t="shared" si="2054"/>
        <v>200</v>
      </c>
      <c r="J559" s="766">
        <f t="shared" si="2054"/>
        <v>200</v>
      </c>
      <c r="K559" s="766">
        <f t="shared" si="2054"/>
        <v>200</v>
      </c>
      <c r="L559" s="766">
        <f t="shared" si="2054"/>
        <v>200</v>
      </c>
      <c r="M559" s="766">
        <f t="shared" si="2054"/>
        <v>200</v>
      </c>
      <c r="N559" s="766">
        <f t="shared" si="2054"/>
        <v>200</v>
      </c>
      <c r="O559" s="766">
        <f t="shared" si="2054"/>
        <v>200</v>
      </c>
      <c r="P559" s="766">
        <f t="shared" si="2054"/>
        <v>200</v>
      </c>
      <c r="Q559" s="766">
        <f t="shared" si="2054"/>
        <v>200</v>
      </c>
      <c r="R559" s="766">
        <f t="shared" si="2054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55">200*$K$1</f>
        <v>200</v>
      </c>
      <c r="W559" s="766">
        <f t="shared" si="2055"/>
        <v>200</v>
      </c>
      <c r="X559" s="766">
        <f t="shared" si="2055"/>
        <v>200</v>
      </c>
      <c r="Y559" s="766">
        <f t="shared" si="2055"/>
        <v>200</v>
      </c>
      <c r="Z559" s="766">
        <f t="shared" si="2055"/>
        <v>200</v>
      </c>
      <c r="AA559" s="766">
        <f t="shared" si="2055"/>
        <v>200</v>
      </c>
      <c r="AB559" s="766">
        <f t="shared" si="2055"/>
        <v>200</v>
      </c>
      <c r="AC559" s="766">
        <f t="shared" si="2055"/>
        <v>200</v>
      </c>
      <c r="AD559" s="766">
        <f t="shared" si="2055"/>
        <v>200</v>
      </c>
      <c r="AE559" s="766">
        <f t="shared" si="2055"/>
        <v>200</v>
      </c>
      <c r="AF559" s="766">
        <f t="shared" si="2055"/>
        <v>200</v>
      </c>
      <c r="AG559" s="766">
        <f t="shared" si="2055"/>
        <v>200</v>
      </c>
      <c r="AH559" s="766">
        <f t="shared" si="2055"/>
        <v>200</v>
      </c>
      <c r="AI559" s="766">
        <f t="shared" si="2055"/>
        <v>200</v>
      </c>
      <c r="AJ559" s="766">
        <f t="shared" si="2055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56">200*$K$1</f>
        <v>200</v>
      </c>
      <c r="AO559" s="766">
        <f t="shared" si="2056"/>
        <v>200</v>
      </c>
      <c r="AP559" s="766">
        <f t="shared" si="2056"/>
        <v>200</v>
      </c>
      <c r="AQ559" s="766">
        <f t="shared" si="2056"/>
        <v>200</v>
      </c>
      <c r="AR559" s="766">
        <f t="shared" si="2056"/>
        <v>200</v>
      </c>
      <c r="AS559" s="766">
        <f t="shared" si="2056"/>
        <v>200</v>
      </c>
      <c r="AT559" s="766">
        <f t="shared" si="2056"/>
        <v>200</v>
      </c>
      <c r="AU559" s="766">
        <f t="shared" si="2056"/>
        <v>200</v>
      </c>
      <c r="AV559" s="766">
        <f t="shared" si="2056"/>
        <v>200</v>
      </c>
      <c r="AW559" s="766">
        <f t="shared" si="2056"/>
        <v>200</v>
      </c>
      <c r="AX559" s="766">
        <f t="shared" si="2056"/>
        <v>200</v>
      </c>
      <c r="AY559" s="766">
        <f t="shared" si="2056"/>
        <v>200</v>
      </c>
      <c r="AZ559" s="766">
        <f t="shared" si="2056"/>
        <v>200</v>
      </c>
      <c r="BA559" s="766">
        <f t="shared" si="2056"/>
        <v>200</v>
      </c>
      <c r="BB559" s="766">
        <f t="shared" si="2056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7">200*$K$1</f>
        <v>200</v>
      </c>
      <c r="BG559" s="766">
        <f t="shared" si="2057"/>
        <v>200</v>
      </c>
      <c r="BH559" s="766">
        <f t="shared" si="2057"/>
        <v>200</v>
      </c>
      <c r="BI559" s="766">
        <f t="shared" si="2057"/>
        <v>200</v>
      </c>
      <c r="BJ559" s="766">
        <f t="shared" si="2057"/>
        <v>200</v>
      </c>
      <c r="BK559" s="766">
        <f t="shared" si="2057"/>
        <v>200</v>
      </c>
      <c r="BL559" s="766">
        <f t="shared" si="2057"/>
        <v>200</v>
      </c>
      <c r="BM559" s="766">
        <f t="shared" si="2057"/>
        <v>200</v>
      </c>
      <c r="BN559" s="766">
        <f t="shared" si="2057"/>
        <v>200</v>
      </c>
      <c r="BO559" s="766">
        <f t="shared" si="2057"/>
        <v>200</v>
      </c>
      <c r="BP559" s="766">
        <f t="shared" si="2057"/>
        <v>200</v>
      </c>
      <c r="BQ559" s="766">
        <f t="shared" si="2057"/>
        <v>200</v>
      </c>
      <c r="BR559" s="766">
        <f t="shared" si="2057"/>
        <v>200</v>
      </c>
      <c r="BS559" s="766">
        <f t="shared" si="2057"/>
        <v>200</v>
      </c>
      <c r="BT559" s="766">
        <f t="shared" si="2057"/>
        <v>200</v>
      </c>
      <c r="BU559" s="760"/>
      <c r="BV559" s="766">
        <f t="shared" si="2057"/>
        <v>200</v>
      </c>
      <c r="BW559" s="766">
        <f t="shared" si="2057"/>
        <v>200</v>
      </c>
      <c r="BX559" s="766">
        <f t="shared" si="2057"/>
        <v>200</v>
      </c>
      <c r="BY559" s="766">
        <f t="shared" si="2057"/>
        <v>200</v>
      </c>
      <c r="BZ559" s="602">
        <f t="shared" si="1984"/>
        <v>200</v>
      </c>
      <c r="CA559" s="602">
        <f t="shared" si="1985"/>
        <v>200</v>
      </c>
      <c r="CB559" s="602">
        <f t="shared" si="1986"/>
        <v>200</v>
      </c>
      <c r="CC559" s="692">
        <f t="shared" si="1987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31"/>
        <v>200</v>
      </c>
      <c r="CF559" s="1350">
        <f t="shared" si="2031"/>
        <v>200</v>
      </c>
      <c r="CG559" s="1350">
        <f t="shared" si="2031"/>
        <v>200</v>
      </c>
      <c r="CH559" s="1350">
        <f t="shared" si="2031"/>
        <v>200</v>
      </c>
      <c r="CI559" s="1350">
        <f t="shared" si="2031"/>
        <v>200</v>
      </c>
      <c r="CJ559" s="1350">
        <f t="shared" si="2031"/>
        <v>200</v>
      </c>
      <c r="CK559" s="1351">
        <f t="shared" si="2031"/>
        <v>200</v>
      </c>
      <c r="CL559" s="1351">
        <f t="shared" si="2031"/>
        <v>200</v>
      </c>
      <c r="CM559" s="1351">
        <f t="shared" si="2031"/>
        <v>200</v>
      </c>
      <c r="CN559" s="1350">
        <f t="shared" si="2031"/>
        <v>200</v>
      </c>
      <c r="CO559" s="1350">
        <f t="shared" si="2031"/>
        <v>200</v>
      </c>
      <c r="CP559" s="1350">
        <f t="shared" si="2031"/>
        <v>200</v>
      </c>
      <c r="CQ559" s="1350">
        <f t="shared" si="2031"/>
        <v>200</v>
      </c>
      <c r="CR559" s="1350">
        <f t="shared" si="2031"/>
        <v>200</v>
      </c>
      <c r="CS559" s="1349">
        <f t="shared" si="2031"/>
        <v>200</v>
      </c>
      <c r="CT559" s="1352">
        <f t="shared" si="2031"/>
        <v>200</v>
      </c>
      <c r="CU559" s="553">
        <f t="shared" ref="CU559:DJ562" si="205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8"/>
        <v>200</v>
      </c>
      <c r="CW559" s="555">
        <f t="shared" si="2058"/>
        <v>200</v>
      </c>
      <c r="CX559" s="555">
        <f t="shared" si="2058"/>
        <v>200</v>
      </c>
      <c r="CY559" s="555">
        <f t="shared" si="2058"/>
        <v>200</v>
      </c>
      <c r="CZ559" s="555">
        <f t="shared" si="2058"/>
        <v>200</v>
      </c>
      <c r="DA559" s="555">
        <f t="shared" si="2058"/>
        <v>200</v>
      </c>
      <c r="DB559" s="556">
        <f t="shared" si="2058"/>
        <v>200</v>
      </c>
      <c r="DC559" s="556">
        <f t="shared" si="2058"/>
        <v>200</v>
      </c>
      <c r="DD559" s="556">
        <f t="shared" si="2058"/>
        <v>200</v>
      </c>
      <c r="DE559" s="555">
        <f t="shared" si="2058"/>
        <v>200</v>
      </c>
      <c r="DF559" s="555">
        <f t="shared" si="2058"/>
        <v>200</v>
      </c>
      <c r="DG559" s="555">
        <f t="shared" si="2058"/>
        <v>200</v>
      </c>
      <c r="DH559" s="555">
        <f t="shared" si="2058"/>
        <v>200</v>
      </c>
      <c r="DI559" s="555">
        <f t="shared" si="2058"/>
        <v>200</v>
      </c>
      <c r="DJ559" s="554">
        <f t="shared" si="2058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80"/>
        <v>17</v>
      </c>
      <c r="DM559" s="106">
        <f t="shared" si="1981"/>
        <v>17</v>
      </c>
      <c r="DN559" s="106">
        <f t="shared" si="1982"/>
        <v>17</v>
      </c>
      <c r="DO559" s="106">
        <f t="shared" si="1983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9">IF(B558="","",B558*B559/B$46/365/$G$1)</f>
        <v>2.6092628832354858E-3</v>
      </c>
      <c r="C560" s="770" t="str">
        <f t="shared" si="2059"/>
        <v/>
      </c>
      <c r="D560" s="770" t="str">
        <f t="shared" si="2059"/>
        <v/>
      </c>
      <c r="E560" s="770" t="str">
        <f t="shared" si="2059"/>
        <v/>
      </c>
      <c r="F560" s="770" t="str">
        <f t="shared" si="2059"/>
        <v/>
      </c>
      <c r="G560" s="770" t="str">
        <f t="shared" si="2059"/>
        <v/>
      </c>
      <c r="H560" s="770" t="str">
        <f t="shared" si="2059"/>
        <v/>
      </c>
      <c r="I560" s="770" t="str">
        <f t="shared" si="2059"/>
        <v/>
      </c>
      <c r="J560" s="770" t="str">
        <f t="shared" si="2059"/>
        <v/>
      </c>
      <c r="K560" s="770" t="str">
        <f t="shared" si="2059"/>
        <v/>
      </c>
      <c r="L560" s="770" t="str">
        <f t="shared" si="2059"/>
        <v/>
      </c>
      <c r="M560" s="770" t="str">
        <f t="shared" si="2059"/>
        <v/>
      </c>
      <c r="N560" s="770" t="str">
        <f t="shared" si="2059"/>
        <v/>
      </c>
      <c r="O560" s="770" t="str">
        <f t="shared" si="2059"/>
        <v/>
      </c>
      <c r="P560" s="770" t="str">
        <f t="shared" si="2059"/>
        <v/>
      </c>
      <c r="Q560" s="770" t="str">
        <f t="shared" si="2059"/>
        <v/>
      </c>
      <c r="R560" s="770" t="str">
        <f t="shared" si="2059"/>
        <v/>
      </c>
      <c r="S560" s="593"/>
      <c r="T560" s="770" t="str">
        <f t="shared" ref="T560:AJ560" si="2060">IF(T558="","",T558*T559/T$46/365/$G$1)</f>
        <v/>
      </c>
      <c r="U560" s="770" t="str">
        <f t="shared" si="2060"/>
        <v/>
      </c>
      <c r="V560" s="770" t="str">
        <f t="shared" si="2060"/>
        <v/>
      </c>
      <c r="W560" s="770" t="str">
        <f t="shared" si="2060"/>
        <v/>
      </c>
      <c r="X560" s="770" t="str">
        <f t="shared" si="2060"/>
        <v/>
      </c>
      <c r="Y560" s="770" t="str">
        <f t="shared" si="2060"/>
        <v/>
      </c>
      <c r="Z560" s="770" t="str">
        <f t="shared" si="2060"/>
        <v/>
      </c>
      <c r="AA560" s="770" t="str">
        <f t="shared" si="2060"/>
        <v/>
      </c>
      <c r="AB560" s="770" t="str">
        <f t="shared" si="2060"/>
        <v/>
      </c>
      <c r="AC560" s="770" t="str">
        <f t="shared" si="2060"/>
        <v/>
      </c>
      <c r="AD560" s="770" t="str">
        <f t="shared" si="2060"/>
        <v/>
      </c>
      <c r="AE560" s="770" t="str">
        <f t="shared" si="2060"/>
        <v/>
      </c>
      <c r="AF560" s="770" t="str">
        <f t="shared" si="2060"/>
        <v/>
      </c>
      <c r="AG560" s="770" t="str">
        <f t="shared" si="2060"/>
        <v/>
      </c>
      <c r="AH560" s="770" t="str">
        <f t="shared" si="2060"/>
        <v/>
      </c>
      <c r="AI560" s="770" t="str">
        <f t="shared" si="2060"/>
        <v/>
      </c>
      <c r="AJ560" s="770" t="str">
        <f t="shared" si="2060"/>
        <v/>
      </c>
      <c r="AK560" s="593"/>
      <c r="AL560" s="770">
        <f t="shared" ref="AL560:BB560" si="2061">IF(AL558="","",AL558*AL559/AL$46/365/$G$1)</f>
        <v>9.3933463796477487E-4</v>
      </c>
      <c r="AM560" s="770">
        <f t="shared" si="2061"/>
        <v>1.0176125244618396E-2</v>
      </c>
      <c r="AN560" s="770" t="str">
        <f t="shared" si="2061"/>
        <v/>
      </c>
      <c r="AO560" s="770">
        <f t="shared" si="2061"/>
        <v>1.1306805827353772E-2</v>
      </c>
      <c r="AP560" s="770">
        <f t="shared" si="2061"/>
        <v>9.0454446618830169E-3</v>
      </c>
      <c r="AQ560" s="770">
        <f t="shared" si="2061"/>
        <v>1.492498369210698E-2</v>
      </c>
      <c r="AR560" s="770">
        <f t="shared" si="2061"/>
        <v>2.0352250489236792E-2</v>
      </c>
      <c r="AS560" s="770">
        <f t="shared" si="2061"/>
        <v>4.4357469015003257E-3</v>
      </c>
      <c r="AT560" s="770">
        <f t="shared" si="2061"/>
        <v>1.3568166992824527E-2</v>
      </c>
      <c r="AU560" s="770" t="str">
        <f t="shared" si="2061"/>
        <v/>
      </c>
      <c r="AV560" s="770" t="str">
        <f t="shared" si="2061"/>
        <v/>
      </c>
      <c r="AW560" s="770" t="str">
        <f t="shared" si="2061"/>
        <v/>
      </c>
      <c r="AX560" s="770" t="str">
        <f t="shared" si="2061"/>
        <v/>
      </c>
      <c r="AY560" s="770" t="str">
        <f t="shared" si="2061"/>
        <v/>
      </c>
      <c r="AZ560" s="770" t="str">
        <f t="shared" si="2061"/>
        <v/>
      </c>
      <c r="BA560" s="770" t="str">
        <f t="shared" si="2061"/>
        <v/>
      </c>
      <c r="BB560" s="770" t="str">
        <f t="shared" si="2061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62">IF(BF558="","",BF558*BF559/BF$46/365/$G$1)</f>
        <v/>
      </c>
      <c r="BG560" s="770">
        <f t="shared" si="2062"/>
        <v>3.3920417482061318E-3</v>
      </c>
      <c r="BH560" s="770">
        <f t="shared" si="2062"/>
        <v>1.6960208741030658E-2</v>
      </c>
      <c r="BI560" s="770">
        <f t="shared" si="2062"/>
        <v>1.1182555213866368E-4</v>
      </c>
      <c r="BJ560" s="770">
        <f t="shared" si="2062"/>
        <v>3.9138943248532296E-3</v>
      </c>
      <c r="BK560" s="770">
        <f t="shared" si="2062"/>
        <v>1.0176125244618396E-2</v>
      </c>
      <c r="BL560" s="770">
        <f t="shared" si="2062"/>
        <v>5.0880626223091981E-3</v>
      </c>
      <c r="BM560" s="770" t="str">
        <f t="shared" si="2062"/>
        <v/>
      </c>
      <c r="BN560" s="770" t="str">
        <f t="shared" si="2062"/>
        <v/>
      </c>
      <c r="BO560" s="770" t="str">
        <f t="shared" si="2062"/>
        <v/>
      </c>
      <c r="BP560" s="770" t="str">
        <f t="shared" si="2062"/>
        <v/>
      </c>
      <c r="BQ560" s="770" t="str">
        <f t="shared" si="2062"/>
        <v/>
      </c>
      <c r="BR560" s="770" t="str">
        <f t="shared" si="2062"/>
        <v/>
      </c>
      <c r="BS560" s="770" t="str">
        <f t="shared" si="2062"/>
        <v/>
      </c>
      <c r="BT560" s="770" t="str">
        <f t="shared" si="2062"/>
        <v/>
      </c>
      <c r="BU560" s="657"/>
      <c r="BV560" s="770">
        <f>IF(BV558="","",BV558*BV559/BV$46/365/$G$1)</f>
        <v>5.2185257664709717E-3</v>
      </c>
      <c r="BW560" s="770">
        <f>IF(BW558="","",BW558*BW559/BW$46/365/$G$1)</f>
        <v>5.2185257664709717E-3</v>
      </c>
      <c r="BX560" s="770">
        <f>IF(BX558="","",BX558*BX559/BX$46/365/$G$1)</f>
        <v>5.2185257664709717E-3</v>
      </c>
      <c r="BY560" s="770">
        <f>IF(BY558="","",BY558*BY559/BY$46/365/$G$1)</f>
        <v>5.2185257664709717E-3</v>
      </c>
      <c r="BZ560" s="627" t="str">
        <f t="shared" si="1984"/>
        <v/>
      </c>
      <c r="CA560" s="627" t="str">
        <f t="shared" si="1985"/>
        <v/>
      </c>
      <c r="CB560" s="627">
        <f t="shared" si="1986"/>
        <v>1.0576212220047836E-2</v>
      </c>
      <c r="CC560" s="627">
        <f t="shared" si="1987"/>
        <v>4.5736650824713451E-3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31"/>
        <v/>
      </c>
      <c r="CF560" s="1355" t="str">
        <f t="shared" si="2031"/>
        <v/>
      </c>
      <c r="CG560" s="1355" t="str">
        <f t="shared" si="2031"/>
        <v/>
      </c>
      <c r="CH560" s="1355" t="str">
        <f t="shared" si="2031"/>
        <v/>
      </c>
      <c r="CI560" s="1355" t="str">
        <f t="shared" si="2031"/>
        <v/>
      </c>
      <c r="CJ560" s="1355" t="str">
        <f t="shared" si="2031"/>
        <v/>
      </c>
      <c r="CK560" s="1356" t="str">
        <f t="shared" si="2031"/>
        <v/>
      </c>
      <c r="CL560" s="1356">
        <f t="shared" si="2031"/>
        <v>2.6092628832354858E-3</v>
      </c>
      <c r="CM560" s="1356" t="str">
        <f t="shared" si="2031"/>
        <v/>
      </c>
      <c r="CN560" s="1355" t="str">
        <f t="shared" si="2031"/>
        <v/>
      </c>
      <c r="CO560" s="1355" t="str">
        <f t="shared" si="2031"/>
        <v/>
      </c>
      <c r="CP560" s="1355" t="str">
        <f t="shared" si="2031"/>
        <v/>
      </c>
      <c r="CQ560" s="1355" t="str">
        <f t="shared" si="2031"/>
        <v/>
      </c>
      <c r="CR560" s="1355" t="str">
        <f t="shared" si="2031"/>
        <v/>
      </c>
      <c r="CS560" s="1354" t="str">
        <f t="shared" si="2031"/>
        <v/>
      </c>
      <c r="CT560" s="1357" t="str">
        <f t="shared" si="2031"/>
        <v/>
      </c>
      <c r="CU560" s="541" t="str">
        <f t="shared" si="2058"/>
        <v/>
      </c>
      <c r="CV560" s="542" t="str">
        <f t="shared" si="2058"/>
        <v/>
      </c>
      <c r="CW560" s="543" t="str">
        <f t="shared" si="2058"/>
        <v/>
      </c>
      <c r="CX560" s="543" t="str">
        <f t="shared" si="2058"/>
        <v/>
      </c>
      <c r="CY560" s="543" t="str">
        <f t="shared" si="2058"/>
        <v/>
      </c>
      <c r="CZ560" s="543" t="str">
        <f t="shared" si="2058"/>
        <v/>
      </c>
      <c r="DA560" s="543" t="str">
        <f t="shared" si="2058"/>
        <v/>
      </c>
      <c r="DB560" s="544" t="str">
        <f t="shared" si="2058"/>
        <v/>
      </c>
      <c r="DC560" s="544" t="str">
        <f t="shared" si="2058"/>
        <v/>
      </c>
      <c r="DD560" s="544" t="str">
        <f t="shared" si="2058"/>
        <v/>
      </c>
      <c r="DE560" s="543" t="str">
        <f t="shared" si="2058"/>
        <v/>
      </c>
      <c r="DF560" s="543" t="str">
        <f t="shared" si="2058"/>
        <v/>
      </c>
      <c r="DG560" s="543" t="str">
        <f t="shared" si="2058"/>
        <v/>
      </c>
      <c r="DH560" s="543" t="str">
        <f t="shared" si="2058"/>
        <v/>
      </c>
      <c r="DI560" s="543" t="str">
        <f t="shared" si="2058"/>
        <v/>
      </c>
      <c r="DJ560" s="542" t="str">
        <f t="shared" si="2058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80"/>
        <v>1</v>
      </c>
      <c r="DM560" s="106">
        <f t="shared" si="1981"/>
        <v>0</v>
      </c>
      <c r="DN560" s="106">
        <f t="shared" si="1982"/>
        <v>8</v>
      </c>
      <c r="DO560" s="106">
        <f t="shared" si="1983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>
        <v>2</v>
      </c>
      <c r="BX561" s="323">
        <v>2</v>
      </c>
      <c r="BY561" s="323">
        <v>5</v>
      </c>
      <c r="BZ561" s="602" t="str">
        <f t="shared" si="1984"/>
        <v/>
      </c>
      <c r="CA561" s="602" t="str">
        <f t="shared" si="1985"/>
        <v/>
      </c>
      <c r="CB561" s="602">
        <f t="shared" si="1986"/>
        <v>3.0160999999999998</v>
      </c>
      <c r="CC561" s="692">
        <f t="shared" si="1987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31"/>
        <v/>
      </c>
      <c r="CF561" s="1350" t="str">
        <f t="shared" si="2031"/>
        <v/>
      </c>
      <c r="CG561" s="1350" t="str">
        <f t="shared" si="2031"/>
        <v/>
      </c>
      <c r="CH561" s="1350" t="str">
        <f t="shared" si="2031"/>
        <v/>
      </c>
      <c r="CI561" s="1350" t="str">
        <f t="shared" si="2031"/>
        <v/>
      </c>
      <c r="CJ561" s="1350" t="str">
        <f t="shared" si="2031"/>
        <v/>
      </c>
      <c r="CK561" s="1351" t="str">
        <f t="shared" si="2031"/>
        <v/>
      </c>
      <c r="CL561" s="1351">
        <f t="shared" si="2031"/>
        <v>1.6</v>
      </c>
      <c r="CM561" s="1351" t="str">
        <f t="shared" si="2031"/>
        <v/>
      </c>
      <c r="CN561" s="1350" t="str">
        <f t="shared" si="2031"/>
        <v/>
      </c>
      <c r="CO561" s="1350" t="str">
        <f t="shared" si="2031"/>
        <v/>
      </c>
      <c r="CP561" s="1350" t="str">
        <f t="shared" si="2031"/>
        <v/>
      </c>
      <c r="CQ561" s="1350" t="str">
        <f t="shared" si="2031"/>
        <v/>
      </c>
      <c r="CR561" s="1350" t="str">
        <f t="shared" si="2031"/>
        <v/>
      </c>
      <c r="CS561" s="1349" t="str">
        <f t="shared" si="2031"/>
        <v/>
      </c>
      <c r="CT561" s="1352" t="str">
        <f t="shared" si="2031"/>
        <v/>
      </c>
      <c r="CU561" s="553" t="str">
        <f t="shared" si="2058"/>
        <v/>
      </c>
      <c r="CV561" s="554" t="str">
        <f t="shared" si="2058"/>
        <v/>
      </c>
      <c r="CW561" s="555" t="str">
        <f t="shared" si="2058"/>
        <v/>
      </c>
      <c r="CX561" s="555" t="str">
        <f t="shared" si="2058"/>
        <v/>
      </c>
      <c r="CY561" s="555" t="str">
        <f t="shared" si="2058"/>
        <v/>
      </c>
      <c r="CZ561" s="555" t="str">
        <f t="shared" si="2058"/>
        <v/>
      </c>
      <c r="DA561" s="555" t="str">
        <f t="shared" si="2058"/>
        <v/>
      </c>
      <c r="DB561" s="556" t="str">
        <f t="shared" si="2058"/>
        <v/>
      </c>
      <c r="DC561" s="556" t="str">
        <f t="shared" si="2058"/>
        <v/>
      </c>
      <c r="DD561" s="556" t="str">
        <f t="shared" si="2058"/>
        <v/>
      </c>
      <c r="DE561" s="555" t="str">
        <f t="shared" si="2058"/>
        <v/>
      </c>
      <c r="DF561" s="555" t="str">
        <f t="shared" si="2058"/>
        <v/>
      </c>
      <c r="DG561" s="555" t="str">
        <f t="shared" si="2058"/>
        <v/>
      </c>
      <c r="DH561" s="555" t="str">
        <f t="shared" si="2058"/>
        <v/>
      </c>
      <c r="DI561" s="555" t="str">
        <f t="shared" si="2058"/>
        <v/>
      </c>
      <c r="DJ561" s="554" t="str">
        <f t="shared" si="2058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80"/>
        <v>1</v>
      </c>
      <c r="DM561" s="106">
        <f t="shared" si="1981"/>
        <v>0</v>
      </c>
      <c r="DN561" s="106">
        <f t="shared" si="1982"/>
        <v>8</v>
      </c>
      <c r="DO561" s="106">
        <f t="shared" si="1983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63">IF(B561="","",B558*B561)</f>
        <v>192</v>
      </c>
      <c r="C562" s="765" t="str">
        <f t="shared" si="2063"/>
        <v/>
      </c>
      <c r="D562" s="765" t="str">
        <f t="shared" si="2063"/>
        <v/>
      </c>
      <c r="E562" s="765" t="str">
        <f t="shared" si="2063"/>
        <v/>
      </c>
      <c r="F562" s="765" t="str">
        <f t="shared" si="2063"/>
        <v/>
      </c>
      <c r="G562" s="765" t="str">
        <f t="shared" si="2063"/>
        <v/>
      </c>
      <c r="H562" s="765" t="str">
        <f t="shared" si="2063"/>
        <v/>
      </c>
      <c r="I562" s="765" t="str">
        <f t="shared" si="2063"/>
        <v/>
      </c>
      <c r="J562" s="765" t="str">
        <f t="shared" si="2063"/>
        <v/>
      </c>
      <c r="K562" s="765" t="str">
        <f t="shared" si="2063"/>
        <v/>
      </c>
      <c r="L562" s="765" t="str">
        <f t="shared" si="2063"/>
        <v/>
      </c>
      <c r="M562" s="765" t="str">
        <f t="shared" si="2063"/>
        <v/>
      </c>
      <c r="N562" s="765" t="str">
        <f t="shared" si="2063"/>
        <v/>
      </c>
      <c r="O562" s="765" t="str">
        <f t="shared" si="2063"/>
        <v/>
      </c>
      <c r="P562" s="765" t="str">
        <f t="shared" si="2063"/>
        <v/>
      </c>
      <c r="Q562" s="765" t="str">
        <f t="shared" si="2063"/>
        <v/>
      </c>
      <c r="R562" s="765" t="str">
        <f t="shared" si="2063"/>
        <v/>
      </c>
      <c r="S562" s="771"/>
      <c r="T562" s="765" t="str">
        <f t="shared" ref="T562:AJ562" si="2064">IF(T561="","",T558*T561)</f>
        <v/>
      </c>
      <c r="U562" s="765" t="str">
        <f t="shared" si="2064"/>
        <v/>
      </c>
      <c r="V562" s="765" t="str">
        <f t="shared" si="2064"/>
        <v/>
      </c>
      <c r="W562" s="765" t="str">
        <f t="shared" si="2064"/>
        <v/>
      </c>
      <c r="X562" s="765" t="str">
        <f t="shared" si="2064"/>
        <v/>
      </c>
      <c r="Y562" s="765" t="str">
        <f t="shared" si="2064"/>
        <v/>
      </c>
      <c r="Z562" s="765" t="str">
        <f t="shared" si="2064"/>
        <v/>
      </c>
      <c r="AA562" s="765" t="str">
        <f t="shared" si="2064"/>
        <v/>
      </c>
      <c r="AB562" s="765" t="str">
        <f t="shared" si="2064"/>
        <v/>
      </c>
      <c r="AC562" s="765" t="str">
        <f t="shared" si="2064"/>
        <v/>
      </c>
      <c r="AD562" s="765" t="str">
        <f t="shared" si="2064"/>
        <v/>
      </c>
      <c r="AE562" s="765" t="str">
        <f t="shared" si="2064"/>
        <v/>
      </c>
      <c r="AF562" s="765" t="str">
        <f t="shared" si="2064"/>
        <v/>
      </c>
      <c r="AG562" s="765" t="str">
        <f t="shared" si="2064"/>
        <v/>
      </c>
      <c r="AH562" s="765" t="str">
        <f t="shared" si="2064"/>
        <v/>
      </c>
      <c r="AI562" s="765" t="str">
        <f t="shared" si="2064"/>
        <v/>
      </c>
      <c r="AJ562" s="765" t="str">
        <f t="shared" si="2064"/>
        <v/>
      </c>
      <c r="AK562" s="771"/>
      <c r="AL562" s="765">
        <f t="shared" ref="AL562:BB562" si="2065">IF(AL561="","",AL558*AL561)</f>
        <v>414</v>
      </c>
      <c r="AM562" s="765">
        <f t="shared" si="2065"/>
        <v>259.9896</v>
      </c>
      <c r="AN562" s="765" t="str">
        <f t="shared" si="2065"/>
        <v/>
      </c>
      <c r="AO562" s="765">
        <f t="shared" si="2065"/>
        <v>416</v>
      </c>
      <c r="AP562" s="765">
        <f t="shared" si="2065"/>
        <v>260</v>
      </c>
      <c r="AQ562" s="765">
        <f t="shared" si="2065"/>
        <v>520.52</v>
      </c>
      <c r="AR562" s="765">
        <f t="shared" si="2065"/>
        <v>564.72</v>
      </c>
      <c r="AS562" s="765">
        <f t="shared" si="2065"/>
        <v>781.99999999999989</v>
      </c>
      <c r="AT562" s="765">
        <f t="shared" si="2065"/>
        <v>520</v>
      </c>
      <c r="AU562" s="765" t="str">
        <f t="shared" si="2065"/>
        <v/>
      </c>
      <c r="AV562" s="765" t="str">
        <f t="shared" si="2065"/>
        <v/>
      </c>
      <c r="AW562" s="765" t="str">
        <f t="shared" si="2065"/>
        <v/>
      </c>
      <c r="AX562" s="765" t="str">
        <f t="shared" si="2065"/>
        <v/>
      </c>
      <c r="AY562" s="765" t="str">
        <f t="shared" si="2065"/>
        <v/>
      </c>
      <c r="AZ562" s="765" t="str">
        <f t="shared" si="2065"/>
        <v/>
      </c>
      <c r="BA562" s="765" t="str">
        <f t="shared" si="2065"/>
        <v/>
      </c>
      <c r="BB562" s="765" t="str">
        <f t="shared" si="2065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66">IF(BF561="","",BF558*BF561)</f>
        <v/>
      </c>
      <c r="BG562" s="765">
        <f t="shared" si="2066"/>
        <v>520</v>
      </c>
      <c r="BH562" s="765">
        <f t="shared" si="2066"/>
        <v>1560</v>
      </c>
      <c r="BI562" s="765">
        <f t="shared" si="2066"/>
        <v>18</v>
      </c>
      <c r="BJ562" s="765">
        <f t="shared" si="2066"/>
        <v>300</v>
      </c>
      <c r="BK562" s="765">
        <f t="shared" si="2066"/>
        <v>780</v>
      </c>
      <c r="BL562" s="765">
        <f t="shared" si="2066"/>
        <v>780</v>
      </c>
      <c r="BM562" s="765" t="str">
        <f t="shared" si="2066"/>
        <v/>
      </c>
      <c r="BN562" s="765" t="str">
        <f t="shared" si="2066"/>
        <v/>
      </c>
      <c r="BO562" s="765" t="str">
        <f t="shared" si="2066"/>
        <v/>
      </c>
      <c r="BP562" s="765" t="str">
        <f t="shared" si="2066"/>
        <v/>
      </c>
      <c r="BQ562" s="765" t="str">
        <f t="shared" si="2066"/>
        <v/>
      </c>
      <c r="BR562" s="765" t="str">
        <f t="shared" si="2066"/>
        <v/>
      </c>
      <c r="BS562" s="765" t="str">
        <f t="shared" si="2066"/>
        <v/>
      </c>
      <c r="BT562" s="765" t="str">
        <f t="shared" si="2066"/>
        <v/>
      </c>
      <c r="BU562" s="771"/>
      <c r="BV562" s="765">
        <f>IF(BV561="","",BV558*BV561)</f>
        <v>160</v>
      </c>
      <c r="BW562" s="765">
        <f>IF(BW561="","",BW558*BW561)</f>
        <v>240</v>
      </c>
      <c r="BX562" s="765">
        <f>IF(BX561="","",BX558*BX561)</f>
        <v>280</v>
      </c>
      <c r="BY562" s="765">
        <f>IF(BY561="","",BY558*BY561)</f>
        <v>800</v>
      </c>
      <c r="BZ562" s="602" t="str">
        <f t="shared" si="1984"/>
        <v/>
      </c>
      <c r="CA562" s="602" t="str">
        <f t="shared" si="1985"/>
        <v/>
      </c>
      <c r="CB562" s="602">
        <f t="shared" si="1986"/>
        <v>449.20666666666665</v>
      </c>
      <c r="CC562" s="692">
        <f t="shared" si="1987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31"/>
        <v/>
      </c>
      <c r="CF562" s="1350" t="str">
        <f t="shared" si="2031"/>
        <v/>
      </c>
      <c r="CG562" s="1350" t="str">
        <f t="shared" si="2031"/>
        <v/>
      </c>
      <c r="CH562" s="1350" t="str">
        <f t="shared" si="2031"/>
        <v/>
      </c>
      <c r="CI562" s="1350" t="str">
        <f t="shared" si="2031"/>
        <v/>
      </c>
      <c r="CJ562" s="1350" t="str">
        <f t="shared" si="2031"/>
        <v/>
      </c>
      <c r="CK562" s="1351" t="str">
        <f t="shared" si="2031"/>
        <v/>
      </c>
      <c r="CL562" s="1351">
        <f t="shared" si="2031"/>
        <v>192</v>
      </c>
      <c r="CM562" s="1351" t="str">
        <f t="shared" si="2031"/>
        <v/>
      </c>
      <c r="CN562" s="1350" t="str">
        <f t="shared" si="2031"/>
        <v/>
      </c>
      <c r="CO562" s="1350" t="str">
        <f t="shared" si="2031"/>
        <v/>
      </c>
      <c r="CP562" s="1350" t="str">
        <f t="shared" si="2031"/>
        <v/>
      </c>
      <c r="CQ562" s="1350" t="str">
        <f t="shared" si="2031"/>
        <v/>
      </c>
      <c r="CR562" s="1350" t="str">
        <f t="shared" si="2031"/>
        <v/>
      </c>
      <c r="CS562" s="1349" t="str">
        <f t="shared" si="2031"/>
        <v/>
      </c>
      <c r="CT562" s="1352" t="str">
        <f t="shared" si="2031"/>
        <v/>
      </c>
      <c r="CU562" s="553" t="str">
        <f t="shared" si="2058"/>
        <v/>
      </c>
      <c r="CV562" s="554" t="str">
        <f t="shared" si="2058"/>
        <v/>
      </c>
      <c r="CW562" s="555" t="str">
        <f t="shared" si="2058"/>
        <v/>
      </c>
      <c r="CX562" s="555" t="str">
        <f t="shared" si="2058"/>
        <v/>
      </c>
      <c r="CY562" s="555" t="str">
        <f t="shared" si="2058"/>
        <v/>
      </c>
      <c r="CZ562" s="555" t="str">
        <f t="shared" si="2058"/>
        <v/>
      </c>
      <c r="DA562" s="555" t="str">
        <f t="shared" si="2058"/>
        <v/>
      </c>
      <c r="DB562" s="556" t="str">
        <f t="shared" si="2058"/>
        <v/>
      </c>
      <c r="DC562" s="556" t="str">
        <f t="shared" si="2058"/>
        <v/>
      </c>
      <c r="DD562" s="556" t="str">
        <f t="shared" si="2058"/>
        <v/>
      </c>
      <c r="DE562" s="555" t="str">
        <f t="shared" si="2058"/>
        <v/>
      </c>
      <c r="DF562" s="555" t="str">
        <f t="shared" si="2058"/>
        <v/>
      </c>
      <c r="DG562" s="555" t="str">
        <f t="shared" si="2058"/>
        <v/>
      </c>
      <c r="DH562" s="555" t="str">
        <f t="shared" si="2058"/>
        <v/>
      </c>
      <c r="DI562" s="555" t="str">
        <f t="shared" si="2058"/>
        <v/>
      </c>
      <c r="DJ562" s="554" t="str">
        <f t="shared" si="2058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80"/>
        <v>1</v>
      </c>
      <c r="DM562" s="106">
        <f t="shared" si="1981"/>
        <v>0</v>
      </c>
      <c r="DN562" s="106">
        <f t="shared" si="1982"/>
        <v>8</v>
      </c>
      <c r="DO562" s="106">
        <f t="shared" si="1983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2" t="s">
        <v>741</v>
      </c>
      <c r="B563" s="683" t="s">
        <v>822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828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24</v>
      </c>
      <c r="BW564" s="646">
        <v>30</v>
      </c>
      <c r="BX564" s="646">
        <v>160</v>
      </c>
      <c r="BY564" s="646">
        <v>50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7"/>
        <v/>
      </c>
      <c r="CF564" s="90" t="str">
        <f t="shared" si="2067"/>
        <v/>
      </c>
      <c r="CG564" s="90" t="str">
        <f t="shared" si="2067"/>
        <v/>
      </c>
      <c r="CH564" s="90" t="str">
        <f t="shared" si="2067"/>
        <v/>
      </c>
      <c r="CI564" s="90" t="str">
        <f t="shared" si="2067"/>
        <v/>
      </c>
      <c r="CJ564" s="90" t="str">
        <f t="shared" si="2067"/>
        <v/>
      </c>
      <c r="CK564" s="156" t="str">
        <f t="shared" si="2067"/>
        <v/>
      </c>
      <c r="CL564" s="156">
        <f t="shared" si="2067"/>
        <v>30</v>
      </c>
      <c r="CM564" s="156" t="str">
        <f t="shared" si="2067"/>
        <v/>
      </c>
      <c r="CN564" s="90" t="str">
        <f t="shared" si="2067"/>
        <v/>
      </c>
      <c r="CO564" s="90" t="str">
        <f t="shared" si="2067"/>
        <v/>
      </c>
      <c r="CP564" s="90" t="str">
        <f t="shared" si="2067"/>
        <v/>
      </c>
      <c r="CQ564" s="90" t="str">
        <f t="shared" si="2067"/>
        <v/>
      </c>
      <c r="CR564" s="90" t="str">
        <f t="shared" si="2067"/>
        <v/>
      </c>
      <c r="CS564" s="89" t="str">
        <f t="shared" si="2067"/>
        <v/>
      </c>
      <c r="CT564" s="525" t="str">
        <f t="shared" si="2067"/>
        <v/>
      </c>
      <c r="CU564" s="553" t="str">
        <f t="shared" ref="CU564:DJ572" si="206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8"/>
        <v/>
      </c>
      <c r="CW564" s="555" t="str">
        <f t="shared" si="2068"/>
        <v/>
      </c>
      <c r="CX564" s="555" t="str">
        <f t="shared" si="2068"/>
        <v/>
      </c>
      <c r="CY564" s="555" t="str">
        <f t="shared" si="2068"/>
        <v/>
      </c>
      <c r="CZ564" s="555" t="str">
        <f t="shared" si="2068"/>
        <v/>
      </c>
      <c r="DA564" s="555" t="str">
        <f t="shared" si="2068"/>
        <v/>
      </c>
      <c r="DB564" s="556" t="str">
        <f t="shared" si="2068"/>
        <v/>
      </c>
      <c r="DC564" s="556">
        <f t="shared" si="2068"/>
        <v>24</v>
      </c>
      <c r="DD564" s="556" t="str">
        <f t="shared" si="2068"/>
        <v/>
      </c>
      <c r="DE564" s="555" t="str">
        <f t="shared" si="2068"/>
        <v/>
      </c>
      <c r="DF564" s="555" t="str">
        <f t="shared" si="2068"/>
        <v/>
      </c>
      <c r="DG564" s="555" t="str">
        <f t="shared" si="2068"/>
        <v/>
      </c>
      <c r="DH564" s="555" t="str">
        <f t="shared" si="2068"/>
        <v/>
      </c>
      <c r="DI564" s="555" t="str">
        <f t="shared" si="2068"/>
        <v/>
      </c>
      <c r="DJ564" s="554" t="str">
        <f t="shared" si="2068"/>
        <v/>
      </c>
      <c r="DK564" s="553" t="str">
        <f t="shared" ref="DK564:DK572" si="206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70">COUNT(B564:R564)</f>
        <v>1</v>
      </c>
      <c r="DM564" s="852">
        <f t="shared" ref="DM564:DM572" si="2071">COUNT(T564:AJ564)</f>
        <v>1</v>
      </c>
      <c r="DN564" s="852">
        <f t="shared" ref="DN564:DN572" si="2072">COUNT(AL564:BB564)</f>
        <v>8</v>
      </c>
      <c r="DO564" s="852">
        <f t="shared" ref="DO564:DO572" si="2073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74">480*$K$1</f>
        <v>480</v>
      </c>
      <c r="E565" s="766">
        <f t="shared" si="2074"/>
        <v>480</v>
      </c>
      <c r="F565" s="766">
        <f t="shared" si="2074"/>
        <v>480</v>
      </c>
      <c r="G565" s="766">
        <f t="shared" si="2074"/>
        <v>480</v>
      </c>
      <c r="H565" s="766">
        <f t="shared" si="2074"/>
        <v>480</v>
      </c>
      <c r="I565" s="766">
        <f t="shared" si="2074"/>
        <v>480</v>
      </c>
      <c r="J565" s="766">
        <f t="shared" si="2074"/>
        <v>480</v>
      </c>
      <c r="K565" s="766">
        <f t="shared" si="2074"/>
        <v>480</v>
      </c>
      <c r="L565" s="766">
        <f t="shared" si="2074"/>
        <v>480</v>
      </c>
      <c r="M565" s="766">
        <f t="shared" si="2074"/>
        <v>480</v>
      </c>
      <c r="N565" s="766">
        <f t="shared" si="2074"/>
        <v>480</v>
      </c>
      <c r="O565" s="766">
        <f t="shared" si="2074"/>
        <v>480</v>
      </c>
      <c r="P565" s="766">
        <f t="shared" si="2074"/>
        <v>480</v>
      </c>
      <c r="Q565" s="766">
        <f t="shared" si="2074"/>
        <v>480</v>
      </c>
      <c r="R565" s="766">
        <f t="shared" si="2074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75">480*$K$1</f>
        <v>480</v>
      </c>
      <c r="W565" s="766">
        <f t="shared" si="2075"/>
        <v>480</v>
      </c>
      <c r="X565" s="766">
        <f t="shared" si="2075"/>
        <v>480</v>
      </c>
      <c r="Y565" s="766">
        <f t="shared" si="2075"/>
        <v>480</v>
      </c>
      <c r="Z565" s="766">
        <f t="shared" si="2075"/>
        <v>480</v>
      </c>
      <c r="AA565" s="766">
        <f t="shared" si="2075"/>
        <v>480</v>
      </c>
      <c r="AB565" s="766">
        <f t="shared" si="2075"/>
        <v>480</v>
      </c>
      <c r="AC565" s="766">
        <f t="shared" si="2075"/>
        <v>480</v>
      </c>
      <c r="AD565" s="766">
        <f t="shared" si="2075"/>
        <v>480</v>
      </c>
      <c r="AE565" s="766">
        <f t="shared" si="2075"/>
        <v>480</v>
      </c>
      <c r="AF565" s="766">
        <f t="shared" si="2075"/>
        <v>480</v>
      </c>
      <c r="AG565" s="766">
        <f t="shared" si="2075"/>
        <v>480</v>
      </c>
      <c r="AH565" s="766">
        <f t="shared" si="2075"/>
        <v>480</v>
      </c>
      <c r="AI565" s="766">
        <f t="shared" si="2075"/>
        <v>480</v>
      </c>
      <c r="AJ565" s="766">
        <f t="shared" si="2075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76">480*$K$1</f>
        <v>480</v>
      </c>
      <c r="AO565" s="766">
        <f t="shared" si="2076"/>
        <v>480</v>
      </c>
      <c r="AP565" s="766">
        <f t="shared" si="2076"/>
        <v>480</v>
      </c>
      <c r="AQ565" s="766">
        <f t="shared" si="2076"/>
        <v>480</v>
      </c>
      <c r="AR565" s="766">
        <f t="shared" si="2076"/>
        <v>480</v>
      </c>
      <c r="AS565" s="766">
        <f t="shared" si="2076"/>
        <v>480</v>
      </c>
      <c r="AT565" s="766">
        <f t="shared" si="2076"/>
        <v>480</v>
      </c>
      <c r="AU565" s="766">
        <f t="shared" si="2076"/>
        <v>480</v>
      </c>
      <c r="AV565" s="766">
        <f t="shared" si="2076"/>
        <v>480</v>
      </c>
      <c r="AW565" s="766">
        <f t="shared" si="2076"/>
        <v>480</v>
      </c>
      <c r="AX565" s="766">
        <f t="shared" si="2076"/>
        <v>480</v>
      </c>
      <c r="AY565" s="766">
        <f t="shared" si="2076"/>
        <v>480</v>
      </c>
      <c r="AZ565" s="766">
        <f t="shared" si="2076"/>
        <v>480</v>
      </c>
      <c r="BA565" s="766">
        <f t="shared" si="2076"/>
        <v>480</v>
      </c>
      <c r="BB565" s="766">
        <f t="shared" si="2076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7">480*$K$1</f>
        <v>480</v>
      </c>
      <c r="BG565" s="766">
        <f t="shared" si="2077"/>
        <v>480</v>
      </c>
      <c r="BH565" s="766">
        <f t="shared" si="2077"/>
        <v>480</v>
      </c>
      <c r="BI565" s="766">
        <f t="shared" si="2077"/>
        <v>480</v>
      </c>
      <c r="BJ565" s="766">
        <f t="shared" si="2077"/>
        <v>480</v>
      </c>
      <c r="BK565" s="766">
        <f t="shared" si="2077"/>
        <v>480</v>
      </c>
      <c r="BL565" s="766">
        <f t="shared" si="2077"/>
        <v>480</v>
      </c>
      <c r="BM565" s="766">
        <f t="shared" si="2077"/>
        <v>480</v>
      </c>
      <c r="BN565" s="766">
        <f t="shared" si="2077"/>
        <v>480</v>
      </c>
      <c r="BO565" s="766">
        <f t="shared" si="2077"/>
        <v>480</v>
      </c>
      <c r="BP565" s="766">
        <f t="shared" si="2077"/>
        <v>480</v>
      </c>
      <c r="BQ565" s="766">
        <f t="shared" si="2077"/>
        <v>480</v>
      </c>
      <c r="BR565" s="766">
        <f t="shared" si="2077"/>
        <v>480</v>
      </c>
      <c r="BS565" s="766">
        <f t="shared" si="2077"/>
        <v>480</v>
      </c>
      <c r="BT565" s="766">
        <f t="shared" si="2077"/>
        <v>480</v>
      </c>
      <c r="BU565" s="760"/>
      <c r="BV565" s="766">
        <f t="shared" si="2077"/>
        <v>480</v>
      </c>
      <c r="BW565" s="766">
        <f t="shared" si="2077"/>
        <v>480</v>
      </c>
      <c r="BX565" s="766">
        <f t="shared" si="2077"/>
        <v>480</v>
      </c>
      <c r="BY565" s="766">
        <f t="shared" si="2077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7"/>
        <v>480</v>
      </c>
      <c r="CE565" s="89">
        <f t="shared" si="2067"/>
        <v>480</v>
      </c>
      <c r="CF565" s="90">
        <f t="shared" si="2067"/>
        <v>480</v>
      </c>
      <c r="CG565" s="90">
        <f t="shared" si="2067"/>
        <v>480</v>
      </c>
      <c r="CH565" s="90">
        <f t="shared" si="2067"/>
        <v>480</v>
      </c>
      <c r="CI565" s="90">
        <f t="shared" si="2067"/>
        <v>480</v>
      </c>
      <c r="CJ565" s="90">
        <f t="shared" si="2067"/>
        <v>480</v>
      </c>
      <c r="CK565" s="156">
        <f t="shared" si="2067"/>
        <v>480</v>
      </c>
      <c r="CL565" s="156">
        <f t="shared" si="2067"/>
        <v>480</v>
      </c>
      <c r="CM565" s="156">
        <f t="shared" si="2067"/>
        <v>480</v>
      </c>
      <c r="CN565" s="90">
        <f t="shared" si="2067"/>
        <v>480</v>
      </c>
      <c r="CO565" s="90">
        <f t="shared" si="2067"/>
        <v>480</v>
      </c>
      <c r="CP565" s="90">
        <f t="shared" si="2067"/>
        <v>480</v>
      </c>
      <c r="CQ565" s="90">
        <f t="shared" si="2067"/>
        <v>480</v>
      </c>
      <c r="CR565" s="90">
        <f t="shared" si="2067"/>
        <v>480</v>
      </c>
      <c r="CS565" s="89">
        <f t="shared" si="2067"/>
        <v>480</v>
      </c>
      <c r="CT565" s="525">
        <f t="shared" si="2067"/>
        <v>480</v>
      </c>
      <c r="CU565" s="553">
        <f t="shared" si="2068"/>
        <v>480</v>
      </c>
      <c r="CV565" s="554">
        <f t="shared" si="2068"/>
        <v>480</v>
      </c>
      <c r="CW565" s="555">
        <f t="shared" si="2068"/>
        <v>480</v>
      </c>
      <c r="CX565" s="555">
        <f t="shared" si="2068"/>
        <v>480</v>
      </c>
      <c r="CY565" s="555">
        <f t="shared" si="2068"/>
        <v>480</v>
      </c>
      <c r="CZ565" s="555">
        <f t="shared" si="2068"/>
        <v>480</v>
      </c>
      <c r="DA565" s="555">
        <f t="shared" si="2068"/>
        <v>480</v>
      </c>
      <c r="DB565" s="556">
        <f t="shared" si="2068"/>
        <v>480</v>
      </c>
      <c r="DC565" s="556">
        <f t="shared" si="2068"/>
        <v>480</v>
      </c>
      <c r="DD565" s="556">
        <f t="shared" si="2068"/>
        <v>480</v>
      </c>
      <c r="DE565" s="555">
        <f t="shared" si="2068"/>
        <v>480</v>
      </c>
      <c r="DF565" s="555">
        <f t="shared" si="2068"/>
        <v>480</v>
      </c>
      <c r="DG565" s="555">
        <f t="shared" si="2068"/>
        <v>480</v>
      </c>
      <c r="DH565" s="555">
        <f t="shared" si="2068"/>
        <v>480</v>
      </c>
      <c r="DI565" s="555">
        <f t="shared" si="2068"/>
        <v>480</v>
      </c>
      <c r="DJ565" s="554">
        <f t="shared" si="2068"/>
        <v>480</v>
      </c>
      <c r="DK565" s="553">
        <f t="shared" si="2069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8">IF(B564="","",B564*B565/B$46/365/$G$1)</f>
        <v>1.5655577299412914E-3</v>
      </c>
      <c r="C566" s="770" t="str">
        <f t="shared" si="2078"/>
        <v/>
      </c>
      <c r="D566" s="770" t="str">
        <f t="shared" si="2078"/>
        <v/>
      </c>
      <c r="E566" s="770" t="str">
        <f t="shared" si="2078"/>
        <v/>
      </c>
      <c r="F566" s="770" t="str">
        <f t="shared" si="2078"/>
        <v/>
      </c>
      <c r="G566" s="770" t="str">
        <f t="shared" si="2078"/>
        <v/>
      </c>
      <c r="H566" s="770" t="str">
        <f t="shared" si="2078"/>
        <v/>
      </c>
      <c r="I566" s="770" t="str">
        <f t="shared" si="2078"/>
        <v/>
      </c>
      <c r="J566" s="770" t="str">
        <f t="shared" si="2078"/>
        <v/>
      </c>
      <c r="K566" s="770" t="str">
        <f t="shared" si="2078"/>
        <v/>
      </c>
      <c r="L566" s="770" t="str">
        <f t="shared" si="2078"/>
        <v/>
      </c>
      <c r="M566" s="770" t="str">
        <f t="shared" si="2078"/>
        <v/>
      </c>
      <c r="N566" s="770" t="str">
        <f t="shared" si="2078"/>
        <v/>
      </c>
      <c r="O566" s="770" t="str">
        <f t="shared" si="2078"/>
        <v/>
      </c>
      <c r="P566" s="770" t="str">
        <f t="shared" si="2078"/>
        <v/>
      </c>
      <c r="Q566" s="770" t="str">
        <f t="shared" si="2078"/>
        <v/>
      </c>
      <c r="R566" s="770" t="str">
        <f t="shared" si="2078"/>
        <v/>
      </c>
      <c r="S566" s="593"/>
      <c r="T566" s="770" t="str">
        <f t="shared" ref="T566:AJ566" si="2079">IF(T564="","",T564*T565/T$46/365/$G$1)</f>
        <v/>
      </c>
      <c r="U566" s="770" t="str">
        <f t="shared" si="2079"/>
        <v/>
      </c>
      <c r="V566" s="770">
        <f t="shared" si="2079"/>
        <v>2.5048923679060666E-3</v>
      </c>
      <c r="W566" s="770" t="str">
        <f t="shared" si="2079"/>
        <v/>
      </c>
      <c r="X566" s="770" t="str">
        <f t="shared" si="2079"/>
        <v/>
      </c>
      <c r="Y566" s="770" t="str">
        <f t="shared" si="2079"/>
        <v/>
      </c>
      <c r="Z566" s="770" t="str">
        <f t="shared" si="2079"/>
        <v/>
      </c>
      <c r="AA566" s="770" t="str">
        <f t="shared" si="2079"/>
        <v/>
      </c>
      <c r="AB566" s="770" t="str">
        <f t="shared" si="2079"/>
        <v/>
      </c>
      <c r="AC566" s="770" t="str">
        <f t="shared" si="2079"/>
        <v/>
      </c>
      <c r="AD566" s="770" t="str">
        <f t="shared" si="2079"/>
        <v/>
      </c>
      <c r="AE566" s="770" t="str">
        <f t="shared" si="2079"/>
        <v/>
      </c>
      <c r="AF566" s="770" t="str">
        <f t="shared" si="2079"/>
        <v/>
      </c>
      <c r="AG566" s="770" t="str">
        <f t="shared" si="2079"/>
        <v/>
      </c>
      <c r="AH566" s="770" t="str">
        <f t="shared" si="2079"/>
        <v/>
      </c>
      <c r="AI566" s="770" t="str">
        <f t="shared" si="2079"/>
        <v/>
      </c>
      <c r="AJ566" s="770" t="str">
        <f t="shared" si="2079"/>
        <v/>
      </c>
      <c r="AK566" s="593"/>
      <c r="AL566" s="770">
        <f t="shared" ref="AL566:BB566" si="2080">IF(AL564="","",AL564*AL565/AL$46/365/$G$1)</f>
        <v>2.2544031311154599E-3</v>
      </c>
      <c r="AM566" s="770">
        <f t="shared" si="2080"/>
        <v>1.6281800391389434E-2</v>
      </c>
      <c r="AN566" s="770" t="str">
        <f t="shared" si="2080"/>
        <v/>
      </c>
      <c r="AO566" s="770">
        <f t="shared" si="2080"/>
        <v>1.6281800391389434E-2</v>
      </c>
      <c r="AP566" s="770">
        <f t="shared" si="2080"/>
        <v>1.6281800391389434E-2</v>
      </c>
      <c r="AQ566" s="770">
        <f t="shared" si="2080"/>
        <v>3.2563600782778868E-2</v>
      </c>
      <c r="AR566" s="770">
        <f t="shared" si="2080"/>
        <v>4.0704500978473585E-2</v>
      </c>
      <c r="AS566" s="770">
        <f t="shared" si="2080"/>
        <v>9.7690802348336606E-3</v>
      </c>
      <c r="AT566" s="770">
        <f t="shared" si="2080"/>
        <v>2.6050880626223093E-2</v>
      </c>
      <c r="AU566" s="770" t="str">
        <f t="shared" si="2080"/>
        <v/>
      </c>
      <c r="AV566" s="770" t="str">
        <f t="shared" si="2080"/>
        <v/>
      </c>
      <c r="AW566" s="770" t="str">
        <f t="shared" si="2080"/>
        <v/>
      </c>
      <c r="AX566" s="770" t="str">
        <f t="shared" si="2080"/>
        <v/>
      </c>
      <c r="AY566" s="770" t="str">
        <f t="shared" si="2080"/>
        <v/>
      </c>
      <c r="AZ566" s="770" t="str">
        <f t="shared" si="2080"/>
        <v/>
      </c>
      <c r="BA566" s="770" t="str">
        <f t="shared" si="2080"/>
        <v/>
      </c>
      <c r="BB566" s="770" t="str">
        <f t="shared" si="2080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81">IF(BF564="","",BF564*BF565/BF$46/365/$G$1)</f>
        <v/>
      </c>
      <c r="BG566" s="770">
        <f t="shared" si="2081"/>
        <v>4.0704500978473585E-3</v>
      </c>
      <c r="BH566" s="770">
        <f t="shared" si="2081"/>
        <v>2.0352250489236792E-2</v>
      </c>
      <c r="BI566" s="770">
        <f t="shared" si="2081"/>
        <v>4.4730220855465473E-4</v>
      </c>
      <c r="BJ566" s="770">
        <f t="shared" si="2081"/>
        <v>7.8277886497064592E-3</v>
      </c>
      <c r="BK566" s="770">
        <f t="shared" si="2081"/>
        <v>1.6281800391389434E-2</v>
      </c>
      <c r="BL566" s="770">
        <f t="shared" si="2081"/>
        <v>1.5655577299412916E-4</v>
      </c>
      <c r="BM566" s="770" t="str">
        <f t="shared" si="2081"/>
        <v/>
      </c>
      <c r="BN566" s="770" t="str">
        <f t="shared" si="2081"/>
        <v/>
      </c>
      <c r="BO566" s="770" t="str">
        <f t="shared" si="2081"/>
        <v/>
      </c>
      <c r="BP566" s="770" t="str">
        <f t="shared" si="2081"/>
        <v/>
      </c>
      <c r="BQ566" s="770" t="str">
        <f t="shared" si="2081"/>
        <v/>
      </c>
      <c r="BR566" s="770" t="str">
        <f t="shared" si="2081"/>
        <v/>
      </c>
      <c r="BS566" s="770" t="str">
        <f t="shared" si="2081"/>
        <v/>
      </c>
      <c r="BT566" s="770" t="str">
        <f t="shared" si="2081"/>
        <v/>
      </c>
      <c r="BU566" s="657"/>
      <c r="BV566" s="770">
        <f>IF(BV564="","",BV564*BV565/BV$46/365/$G$1)</f>
        <v>3.7573385518590995E-3</v>
      </c>
      <c r="BW566" s="770">
        <f>IF(BW564="","",BW564*BW565/BW$46/365/$G$1)</f>
        <v>3.1311154598825828E-3</v>
      </c>
      <c r="BX566" s="770">
        <f>IF(BX564="","",BX564*BX565/BX$46/365/$G$1)</f>
        <v>1.4313670673748951E-2</v>
      </c>
      <c r="BY566" s="770">
        <f>IF(BY564="","",BY564*BY565/BY$46/365/$G$1)</f>
        <v>3.9138943248532296E-3</v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1.9538160469667321E-2</v>
      </c>
      <c r="CC566" s="627">
        <f>IF(DO566&lt;3,"",(SUM(BD566:BT566)-MIN(BD566:BT566)-MAX(BD566:BT566))/(DO566-2))</f>
        <v>5.7612524461839541E-3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7"/>
        <v/>
      </c>
      <c r="CF566" s="1355" t="str">
        <f t="shared" si="2067"/>
        <v/>
      </c>
      <c r="CG566" s="1355" t="str">
        <f t="shared" si="2067"/>
        <v/>
      </c>
      <c r="CH566" s="1355" t="str">
        <f t="shared" si="2067"/>
        <v/>
      </c>
      <c r="CI566" s="1355" t="str">
        <f t="shared" si="2067"/>
        <v/>
      </c>
      <c r="CJ566" s="1355" t="str">
        <f t="shared" si="2067"/>
        <v/>
      </c>
      <c r="CK566" s="1356" t="str">
        <f t="shared" si="2067"/>
        <v/>
      </c>
      <c r="CL566" s="1356">
        <f t="shared" si="2067"/>
        <v>1.5655577299412914E-3</v>
      </c>
      <c r="CM566" s="1356" t="str">
        <f t="shared" si="2067"/>
        <v/>
      </c>
      <c r="CN566" s="1355" t="str">
        <f t="shared" si="2067"/>
        <v/>
      </c>
      <c r="CO566" s="1355" t="str">
        <f t="shared" si="2067"/>
        <v/>
      </c>
      <c r="CP566" s="1355" t="str">
        <f t="shared" si="2067"/>
        <v/>
      </c>
      <c r="CQ566" s="1355" t="str">
        <f t="shared" si="2067"/>
        <v/>
      </c>
      <c r="CR566" s="1355" t="str">
        <f t="shared" si="2067"/>
        <v/>
      </c>
      <c r="CS566" s="1354" t="str">
        <f t="shared" si="2067"/>
        <v/>
      </c>
      <c r="CT566" s="1357" t="str">
        <f t="shared" si="2067"/>
        <v/>
      </c>
      <c r="CU566" s="541" t="str">
        <f t="shared" si="2068"/>
        <v/>
      </c>
      <c r="CV566" s="542" t="str">
        <f t="shared" si="2068"/>
        <v/>
      </c>
      <c r="CW566" s="543" t="str">
        <f t="shared" si="2068"/>
        <v/>
      </c>
      <c r="CX566" s="543" t="str">
        <f t="shared" si="2068"/>
        <v/>
      </c>
      <c r="CY566" s="543" t="str">
        <f t="shared" si="2068"/>
        <v/>
      </c>
      <c r="CZ566" s="543" t="str">
        <f t="shared" si="2068"/>
        <v/>
      </c>
      <c r="DA566" s="543" t="str">
        <f t="shared" si="2068"/>
        <v/>
      </c>
      <c r="DB566" s="544" t="str">
        <f t="shared" si="2068"/>
        <v/>
      </c>
      <c r="DC566" s="544">
        <f t="shared" si="2068"/>
        <v>2.5048923679060666E-3</v>
      </c>
      <c r="DD566" s="544" t="str">
        <f t="shared" si="2068"/>
        <v/>
      </c>
      <c r="DE566" s="543" t="str">
        <f t="shared" si="2068"/>
        <v/>
      </c>
      <c r="DF566" s="543" t="str">
        <f t="shared" si="2068"/>
        <v/>
      </c>
      <c r="DG566" s="543" t="str">
        <f t="shared" si="2068"/>
        <v/>
      </c>
      <c r="DH566" s="543" t="str">
        <f t="shared" si="2068"/>
        <v/>
      </c>
      <c r="DI566" s="543" t="str">
        <f t="shared" si="2068"/>
        <v/>
      </c>
      <c r="DJ566" s="542" t="str">
        <f t="shared" si="2068"/>
        <v/>
      </c>
      <c r="DK566" s="541" t="str">
        <f t="shared" si="2069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>
        <v>1</v>
      </c>
      <c r="BX567" s="646">
        <v>3</v>
      </c>
      <c r="BY567" s="646">
        <v>3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7"/>
        <v/>
      </c>
      <c r="CE567" s="89" t="str">
        <f t="shared" si="2067"/>
        <v/>
      </c>
      <c r="CF567" s="90" t="str">
        <f t="shared" si="2067"/>
        <v/>
      </c>
      <c r="CG567" s="90" t="str">
        <f t="shared" si="2067"/>
        <v/>
      </c>
      <c r="CH567" s="90" t="str">
        <f t="shared" si="2067"/>
        <v/>
      </c>
      <c r="CI567" s="90" t="str">
        <f t="shared" si="2067"/>
        <v/>
      </c>
      <c r="CJ567" s="90" t="str">
        <f t="shared" si="2067"/>
        <v/>
      </c>
      <c r="CK567" s="156" t="str">
        <f t="shared" si="2067"/>
        <v/>
      </c>
      <c r="CL567" s="156">
        <f t="shared" si="2067"/>
        <v>1.2</v>
      </c>
      <c r="CM567" s="156" t="str">
        <f t="shared" si="2067"/>
        <v/>
      </c>
      <c r="CN567" s="90" t="str">
        <f t="shared" si="2067"/>
        <v/>
      </c>
      <c r="CO567" s="90" t="str">
        <f t="shared" si="2067"/>
        <v/>
      </c>
      <c r="CP567" s="90" t="str">
        <f t="shared" si="2067"/>
        <v/>
      </c>
      <c r="CQ567" s="90" t="str">
        <f t="shared" si="2067"/>
        <v/>
      </c>
      <c r="CR567" s="90" t="str">
        <f t="shared" si="2067"/>
        <v/>
      </c>
      <c r="CS567" s="89" t="str">
        <f t="shared" si="2067"/>
        <v/>
      </c>
      <c r="CT567" s="525" t="str">
        <f t="shared" si="2067"/>
        <v/>
      </c>
      <c r="CU567" s="553" t="str">
        <f t="shared" si="2068"/>
        <v/>
      </c>
      <c r="CV567" s="554" t="str">
        <f t="shared" si="2068"/>
        <v/>
      </c>
      <c r="CW567" s="555" t="str">
        <f t="shared" si="2068"/>
        <v/>
      </c>
      <c r="CX567" s="555" t="str">
        <f t="shared" si="2068"/>
        <v/>
      </c>
      <c r="CY567" s="555" t="str">
        <f t="shared" si="2068"/>
        <v/>
      </c>
      <c r="CZ567" s="555" t="str">
        <f t="shared" si="2068"/>
        <v/>
      </c>
      <c r="DA567" s="555" t="str">
        <f t="shared" si="2068"/>
        <v/>
      </c>
      <c r="DB567" s="556" t="str">
        <f t="shared" si="2068"/>
        <v/>
      </c>
      <c r="DC567" s="556">
        <f t="shared" si="2068"/>
        <v>2</v>
      </c>
      <c r="DD567" s="556" t="str">
        <f t="shared" si="2068"/>
        <v/>
      </c>
      <c r="DE567" s="555" t="str">
        <f t="shared" si="2068"/>
        <v/>
      </c>
      <c r="DF567" s="555" t="str">
        <f t="shared" si="2068"/>
        <v/>
      </c>
      <c r="DG567" s="555" t="str">
        <f t="shared" si="2068"/>
        <v/>
      </c>
      <c r="DH567" s="555" t="str">
        <f t="shared" si="2068"/>
        <v/>
      </c>
      <c r="DI567" s="555" t="str">
        <f t="shared" si="2068"/>
        <v/>
      </c>
      <c r="DJ567" s="554" t="str">
        <f t="shared" si="2068"/>
        <v/>
      </c>
      <c r="DK567" s="553" t="str">
        <f t="shared" si="2069"/>
        <v/>
      </c>
      <c r="DL567" s="897">
        <f t="shared" si="2070"/>
        <v>1</v>
      </c>
      <c r="DM567" s="852">
        <f t="shared" si="2071"/>
        <v>1</v>
      </c>
      <c r="DN567" s="852">
        <f t="shared" si="2072"/>
        <v>8</v>
      </c>
      <c r="DO567" s="852">
        <f t="shared" si="2073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82">IF(B567="","",B564*B567)</f>
        <v>36</v>
      </c>
      <c r="C568" s="765" t="str">
        <f t="shared" si="2082"/>
        <v/>
      </c>
      <c r="D568" s="765" t="str">
        <f t="shared" si="2082"/>
        <v/>
      </c>
      <c r="E568" s="765" t="str">
        <f t="shared" si="2082"/>
        <v/>
      </c>
      <c r="F568" s="765" t="str">
        <f t="shared" si="2082"/>
        <v/>
      </c>
      <c r="G568" s="765" t="str">
        <f t="shared" si="2082"/>
        <v/>
      </c>
      <c r="H568" s="765" t="str">
        <f t="shared" si="2082"/>
        <v/>
      </c>
      <c r="I568" s="765" t="str">
        <f t="shared" si="2082"/>
        <v/>
      </c>
      <c r="J568" s="765" t="str">
        <f t="shared" si="2082"/>
        <v/>
      </c>
      <c r="K568" s="765" t="str">
        <f t="shared" si="2082"/>
        <v/>
      </c>
      <c r="L568" s="765" t="str">
        <f t="shared" si="2082"/>
        <v/>
      </c>
      <c r="M568" s="765" t="str">
        <f t="shared" si="2082"/>
        <v/>
      </c>
      <c r="N568" s="765" t="str">
        <f t="shared" si="2082"/>
        <v/>
      </c>
      <c r="O568" s="765" t="str">
        <f t="shared" si="2082"/>
        <v/>
      </c>
      <c r="P568" s="765" t="str">
        <f t="shared" si="2082"/>
        <v/>
      </c>
      <c r="Q568" s="765" t="str">
        <f t="shared" si="2082"/>
        <v/>
      </c>
      <c r="R568" s="765" t="str">
        <f t="shared" si="2082"/>
        <v/>
      </c>
      <c r="S568" s="771"/>
      <c r="T568" s="765" t="str">
        <f t="shared" ref="T568:AJ568" si="2083">IF(T567="","",T564*T567)</f>
        <v/>
      </c>
      <c r="U568" s="765" t="str">
        <f t="shared" si="2083"/>
        <v/>
      </c>
      <c r="V568" s="765">
        <f t="shared" si="2083"/>
        <v>48</v>
      </c>
      <c r="W568" s="765" t="str">
        <f t="shared" si="2083"/>
        <v/>
      </c>
      <c r="X568" s="765" t="str">
        <f t="shared" si="2083"/>
        <v/>
      </c>
      <c r="Y568" s="765" t="str">
        <f t="shared" si="2083"/>
        <v/>
      </c>
      <c r="Z568" s="765" t="str">
        <f t="shared" si="2083"/>
        <v/>
      </c>
      <c r="AA568" s="765" t="str">
        <f t="shared" si="2083"/>
        <v/>
      </c>
      <c r="AB568" s="765" t="str">
        <f t="shared" si="2083"/>
        <v/>
      </c>
      <c r="AC568" s="765" t="str">
        <f t="shared" si="2083"/>
        <v/>
      </c>
      <c r="AD568" s="765" t="str">
        <f t="shared" si="2083"/>
        <v/>
      </c>
      <c r="AE568" s="765" t="str">
        <f t="shared" si="2083"/>
        <v/>
      </c>
      <c r="AF568" s="765" t="str">
        <f t="shared" si="2083"/>
        <v/>
      </c>
      <c r="AG568" s="765" t="str">
        <f t="shared" si="2083"/>
        <v/>
      </c>
      <c r="AH568" s="765" t="str">
        <f t="shared" si="2083"/>
        <v/>
      </c>
      <c r="AI568" s="765" t="str">
        <f t="shared" si="2083"/>
        <v/>
      </c>
      <c r="AJ568" s="765" t="str">
        <f t="shared" si="2083"/>
        <v/>
      </c>
      <c r="AK568" s="771"/>
      <c r="AL568" s="765">
        <f t="shared" ref="AL568:BB568" si="2084">IF(AL567="","",AL564*AL567)</f>
        <v>540</v>
      </c>
      <c r="AM568" s="765">
        <f t="shared" si="2084"/>
        <v>156</v>
      </c>
      <c r="AN568" s="765" t="str">
        <f t="shared" si="2084"/>
        <v/>
      </c>
      <c r="AO568" s="765">
        <f t="shared" si="2084"/>
        <v>260.52</v>
      </c>
      <c r="AP568" s="765">
        <f t="shared" si="2084"/>
        <v>207.94800000000001</v>
      </c>
      <c r="AQ568" s="765">
        <f t="shared" si="2084"/>
        <v>364</v>
      </c>
      <c r="AR568" s="765">
        <f t="shared" si="2084"/>
        <v>520</v>
      </c>
      <c r="AS568" s="765">
        <f t="shared" si="2084"/>
        <v>624</v>
      </c>
      <c r="AT568" s="765">
        <f t="shared" si="2084"/>
        <v>416</v>
      </c>
      <c r="AU568" s="765" t="str">
        <f t="shared" si="2084"/>
        <v/>
      </c>
      <c r="AV568" s="765" t="str">
        <f t="shared" si="2084"/>
        <v/>
      </c>
      <c r="AW568" s="765" t="str">
        <f t="shared" si="2084"/>
        <v/>
      </c>
      <c r="AX568" s="765" t="str">
        <f t="shared" si="2084"/>
        <v/>
      </c>
      <c r="AY568" s="765" t="str">
        <f t="shared" si="2084"/>
        <v/>
      </c>
      <c r="AZ568" s="765" t="str">
        <f t="shared" si="2084"/>
        <v/>
      </c>
      <c r="BA568" s="765" t="str">
        <f t="shared" si="2084"/>
        <v/>
      </c>
      <c r="BB568" s="765" t="str">
        <f t="shared" si="2084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85">IF(BF567="","",BF564*BF567)</f>
        <v/>
      </c>
      <c r="BG568" s="765">
        <f t="shared" si="2085"/>
        <v>104</v>
      </c>
      <c r="BH568" s="765">
        <f t="shared" si="2085"/>
        <v>520</v>
      </c>
      <c r="BI568" s="765">
        <f t="shared" si="2085"/>
        <v>20</v>
      </c>
      <c r="BJ568" s="765">
        <f t="shared" si="2085"/>
        <v>150</v>
      </c>
      <c r="BK568" s="765">
        <f t="shared" si="2085"/>
        <v>312</v>
      </c>
      <c r="BL568" s="765">
        <f t="shared" si="2085"/>
        <v>6</v>
      </c>
      <c r="BM568" s="765" t="str">
        <f t="shared" si="2085"/>
        <v/>
      </c>
      <c r="BN568" s="765" t="str">
        <f t="shared" si="2085"/>
        <v/>
      </c>
      <c r="BO568" s="765" t="str">
        <f t="shared" si="2085"/>
        <v/>
      </c>
      <c r="BP568" s="765" t="str">
        <f t="shared" si="2085"/>
        <v/>
      </c>
      <c r="BQ568" s="765" t="str">
        <f t="shared" si="2085"/>
        <v/>
      </c>
      <c r="BR568" s="765" t="str">
        <f t="shared" si="2085"/>
        <v/>
      </c>
      <c r="BS568" s="765" t="str">
        <f t="shared" si="2085"/>
        <v/>
      </c>
      <c r="BT568" s="765" t="str">
        <f t="shared" si="2085"/>
        <v/>
      </c>
      <c r="BU568" s="771"/>
      <c r="BV568" s="765">
        <f>IF(BV567="","",BV564*BV567)</f>
        <v>24</v>
      </c>
      <c r="BW568" s="765">
        <f>IF(BW567="","",BW564*BW567)</f>
        <v>30</v>
      </c>
      <c r="BX568" s="765">
        <f>IF(BX567="","",BX564*BX567)</f>
        <v>480</v>
      </c>
      <c r="BY568" s="765">
        <f>IF(BY567="","",BY564*BY567)</f>
        <v>150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7"/>
        <v/>
      </c>
      <c r="CE568" s="89" t="str">
        <f t="shared" si="2067"/>
        <v/>
      </c>
      <c r="CF568" s="90" t="str">
        <f t="shared" si="2067"/>
        <v/>
      </c>
      <c r="CG568" s="90" t="str">
        <f t="shared" si="2067"/>
        <v/>
      </c>
      <c r="CH568" s="90" t="str">
        <f t="shared" si="2067"/>
        <v/>
      </c>
      <c r="CI568" s="90" t="str">
        <f t="shared" si="2067"/>
        <v/>
      </c>
      <c r="CJ568" s="90" t="str">
        <f t="shared" si="2067"/>
        <v/>
      </c>
      <c r="CK568" s="156" t="str">
        <f t="shared" si="2067"/>
        <v/>
      </c>
      <c r="CL568" s="156">
        <f t="shared" si="2067"/>
        <v>36</v>
      </c>
      <c r="CM568" s="156" t="str">
        <f t="shared" si="2067"/>
        <v/>
      </c>
      <c r="CN568" s="90" t="str">
        <f t="shared" si="2067"/>
        <v/>
      </c>
      <c r="CO568" s="90" t="str">
        <f t="shared" si="2067"/>
        <v/>
      </c>
      <c r="CP568" s="90" t="str">
        <f t="shared" si="2067"/>
        <v/>
      </c>
      <c r="CQ568" s="90" t="str">
        <f t="shared" si="2067"/>
        <v/>
      </c>
      <c r="CR568" s="90" t="str">
        <f t="shared" si="2067"/>
        <v/>
      </c>
      <c r="CS568" s="89" t="str">
        <f t="shared" si="2067"/>
        <v/>
      </c>
      <c r="CT568" s="525" t="str">
        <f t="shared" si="2067"/>
        <v/>
      </c>
      <c r="CU568" s="553" t="str">
        <f t="shared" si="2068"/>
        <v/>
      </c>
      <c r="CV568" s="554" t="str">
        <f t="shared" si="2068"/>
        <v/>
      </c>
      <c r="CW568" s="555" t="str">
        <f t="shared" si="2068"/>
        <v/>
      </c>
      <c r="CX568" s="555" t="str">
        <f t="shared" si="2068"/>
        <v/>
      </c>
      <c r="CY568" s="555" t="str">
        <f t="shared" si="2068"/>
        <v/>
      </c>
      <c r="CZ568" s="555" t="str">
        <f t="shared" si="2068"/>
        <v/>
      </c>
      <c r="DA568" s="555" t="str">
        <f t="shared" si="2068"/>
        <v/>
      </c>
      <c r="DB568" s="556" t="str">
        <f t="shared" si="2068"/>
        <v/>
      </c>
      <c r="DC568" s="556">
        <f t="shared" si="2068"/>
        <v>48</v>
      </c>
      <c r="DD568" s="556" t="str">
        <f t="shared" si="2068"/>
        <v/>
      </c>
      <c r="DE568" s="555" t="str">
        <f t="shared" si="2068"/>
        <v/>
      </c>
      <c r="DF568" s="555" t="str">
        <f t="shared" si="2068"/>
        <v/>
      </c>
      <c r="DG568" s="555" t="str">
        <f t="shared" si="2068"/>
        <v/>
      </c>
      <c r="DH568" s="555" t="str">
        <f t="shared" si="2068"/>
        <v/>
      </c>
      <c r="DI568" s="555" t="str">
        <f t="shared" si="2068"/>
        <v/>
      </c>
      <c r="DJ568" s="554" t="str">
        <f t="shared" si="2068"/>
        <v/>
      </c>
      <c r="DK568" s="553" t="str">
        <f t="shared" si="2069"/>
        <v/>
      </c>
      <c r="DL568" s="897">
        <f t="shared" si="2070"/>
        <v>1</v>
      </c>
      <c r="DM568" s="852">
        <f t="shared" si="2071"/>
        <v>1</v>
      </c>
      <c r="DN568" s="852">
        <f t="shared" si="2072"/>
        <v>8</v>
      </c>
      <c r="DO568" s="852">
        <f t="shared" si="2073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2" t="s">
        <v>744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8"/>
        <v/>
      </c>
      <c r="CV569" s="542" t="str">
        <f t="shared" si="2068"/>
        <v/>
      </c>
      <c r="CW569" s="543" t="str">
        <f t="shared" si="2068"/>
        <v/>
      </c>
      <c r="CX569" s="543" t="str">
        <f t="shared" si="2068"/>
        <v/>
      </c>
      <c r="CY569" s="543" t="str">
        <f t="shared" si="2068"/>
        <v/>
      </c>
      <c r="CZ569" s="543" t="str">
        <f t="shared" si="2068"/>
        <v/>
      </c>
      <c r="DA569" s="543" t="str">
        <f t="shared" si="2068"/>
        <v/>
      </c>
      <c r="DB569" s="544" t="str">
        <f t="shared" si="2068"/>
        <v/>
      </c>
      <c r="DC569" s="544" t="str">
        <f t="shared" si="2068"/>
        <v/>
      </c>
      <c r="DD569" s="544" t="str">
        <f t="shared" si="2068"/>
        <v/>
      </c>
      <c r="DE569" s="543" t="str">
        <f t="shared" si="2068"/>
        <v/>
      </c>
      <c r="DF569" s="543" t="str">
        <f t="shared" si="2068"/>
        <v/>
      </c>
      <c r="DG569" s="543" t="str">
        <f t="shared" si="2068"/>
        <v/>
      </c>
      <c r="DH569" s="543" t="str">
        <f t="shared" si="2068"/>
        <v/>
      </c>
      <c r="DI569" s="543" t="str">
        <f t="shared" si="2068"/>
        <v/>
      </c>
      <c r="DJ569" s="542" t="str">
        <f t="shared" si="2068"/>
        <v/>
      </c>
      <c r="DK569" s="541" t="str">
        <f t="shared" si="2069"/>
        <v/>
      </c>
      <c r="DL569" s="897">
        <f t="shared" si="2070"/>
        <v>0</v>
      </c>
      <c r="DM569" s="852">
        <f t="shared" si="2071"/>
        <v>0</v>
      </c>
      <c r="DN569" s="852">
        <f t="shared" si="2072"/>
        <v>0</v>
      </c>
      <c r="DO569" s="852">
        <f t="shared" si="2073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7"/>
        <v/>
      </c>
      <c r="CE570" s="89" t="str">
        <f t="shared" si="2067"/>
        <v/>
      </c>
      <c r="CF570" s="90" t="str">
        <f t="shared" si="2067"/>
        <v/>
      </c>
      <c r="CG570" s="90" t="str">
        <f t="shared" si="2067"/>
        <v/>
      </c>
      <c r="CH570" s="90" t="str">
        <f t="shared" si="2067"/>
        <v/>
      </c>
      <c r="CI570" s="90" t="str">
        <f t="shared" si="2067"/>
        <v/>
      </c>
      <c r="CJ570" s="90" t="str">
        <f t="shared" si="2067"/>
        <v/>
      </c>
      <c r="CK570" s="156" t="str">
        <f t="shared" si="2067"/>
        <v/>
      </c>
      <c r="CL570" s="156" t="str">
        <f t="shared" si="2067"/>
        <v/>
      </c>
      <c r="CM570" s="156" t="str">
        <f t="shared" si="2067"/>
        <v/>
      </c>
      <c r="CN570" s="90" t="str">
        <f t="shared" si="2067"/>
        <v/>
      </c>
      <c r="CO570" s="90" t="str">
        <f t="shared" si="2067"/>
        <v/>
      </c>
      <c r="CP570" s="90" t="str">
        <f t="shared" si="2067"/>
        <v/>
      </c>
      <c r="CQ570" s="90" t="str">
        <f t="shared" si="2067"/>
        <v/>
      </c>
      <c r="CR570" s="90" t="str">
        <f t="shared" si="2067"/>
        <v/>
      </c>
      <c r="CS570" s="89" t="str">
        <f t="shared" si="2067"/>
        <v/>
      </c>
      <c r="CT570" s="525" t="str">
        <f t="shared" si="2067"/>
        <v/>
      </c>
      <c r="CU570" s="553" t="str">
        <f t="shared" si="2068"/>
        <v/>
      </c>
      <c r="CV570" s="554" t="str">
        <f t="shared" si="2068"/>
        <v/>
      </c>
      <c r="CW570" s="555" t="str">
        <f t="shared" si="2068"/>
        <v/>
      </c>
      <c r="CX570" s="555" t="str">
        <f t="shared" si="2068"/>
        <v/>
      </c>
      <c r="CY570" s="555" t="str">
        <f t="shared" si="2068"/>
        <v/>
      </c>
      <c r="CZ570" s="555" t="str">
        <f t="shared" si="2068"/>
        <v/>
      </c>
      <c r="DA570" s="555" t="str">
        <f t="shared" si="2068"/>
        <v/>
      </c>
      <c r="DB570" s="556" t="str">
        <f t="shared" si="2068"/>
        <v/>
      </c>
      <c r="DC570" s="556" t="str">
        <f t="shared" si="2068"/>
        <v/>
      </c>
      <c r="DD570" s="556" t="str">
        <f t="shared" si="2068"/>
        <v/>
      </c>
      <c r="DE570" s="555" t="str">
        <f t="shared" si="2068"/>
        <v/>
      </c>
      <c r="DF570" s="555" t="str">
        <f t="shared" si="2068"/>
        <v/>
      </c>
      <c r="DG570" s="555" t="str">
        <f t="shared" si="2068"/>
        <v/>
      </c>
      <c r="DH570" s="555" t="str">
        <f t="shared" si="2068"/>
        <v/>
      </c>
      <c r="DI570" s="555" t="str">
        <f t="shared" si="2068"/>
        <v/>
      </c>
      <c r="DJ570" s="554" t="str">
        <f t="shared" si="2068"/>
        <v/>
      </c>
      <c r="DK570" s="553" t="str">
        <f t="shared" si="2069"/>
        <v/>
      </c>
      <c r="DL570" s="897">
        <f t="shared" si="2070"/>
        <v>0</v>
      </c>
      <c r="DM570" s="852">
        <f t="shared" si="2071"/>
        <v>0</v>
      </c>
      <c r="DN570" s="852">
        <f t="shared" si="2072"/>
        <v>0</v>
      </c>
      <c r="DO570" s="852">
        <f t="shared" si="2073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86">1160*$K$1</f>
        <v>1160</v>
      </c>
      <c r="E571" s="766">
        <f t="shared" si="2086"/>
        <v>1160</v>
      </c>
      <c r="F571" s="766">
        <f t="shared" si="2086"/>
        <v>1160</v>
      </c>
      <c r="G571" s="766">
        <f t="shared" si="2086"/>
        <v>1160</v>
      </c>
      <c r="H571" s="766">
        <f t="shared" si="2086"/>
        <v>1160</v>
      </c>
      <c r="I571" s="766">
        <f t="shared" si="2086"/>
        <v>1160</v>
      </c>
      <c r="J571" s="766">
        <f t="shared" si="2086"/>
        <v>1160</v>
      </c>
      <c r="K571" s="766">
        <f t="shared" si="2086"/>
        <v>1160</v>
      </c>
      <c r="L571" s="766">
        <f t="shared" si="2086"/>
        <v>1160</v>
      </c>
      <c r="M571" s="766">
        <f t="shared" si="2086"/>
        <v>1160</v>
      </c>
      <c r="N571" s="766">
        <f t="shared" si="2086"/>
        <v>1160</v>
      </c>
      <c r="O571" s="766">
        <f t="shared" si="2086"/>
        <v>1160</v>
      </c>
      <c r="P571" s="766">
        <f t="shared" si="2086"/>
        <v>1160</v>
      </c>
      <c r="Q571" s="766">
        <f t="shared" si="2086"/>
        <v>1160</v>
      </c>
      <c r="R571" s="766">
        <f t="shared" si="2086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7">1160*$K$1</f>
        <v>1160</v>
      </c>
      <c r="W571" s="766">
        <f t="shared" si="2087"/>
        <v>1160</v>
      </c>
      <c r="X571" s="766">
        <f t="shared" si="2087"/>
        <v>1160</v>
      </c>
      <c r="Y571" s="766">
        <f t="shared" si="2087"/>
        <v>1160</v>
      </c>
      <c r="Z571" s="766">
        <f t="shared" si="2087"/>
        <v>1160</v>
      </c>
      <c r="AA571" s="766">
        <f t="shared" si="2087"/>
        <v>1160</v>
      </c>
      <c r="AB571" s="766">
        <f t="shared" si="2087"/>
        <v>1160</v>
      </c>
      <c r="AC571" s="766">
        <f t="shared" si="2087"/>
        <v>1160</v>
      </c>
      <c r="AD571" s="766">
        <f t="shared" si="2087"/>
        <v>1160</v>
      </c>
      <c r="AE571" s="766">
        <f t="shared" si="2087"/>
        <v>1160</v>
      </c>
      <c r="AF571" s="766">
        <f t="shared" si="2087"/>
        <v>1160</v>
      </c>
      <c r="AG571" s="766">
        <f t="shared" si="2087"/>
        <v>1160</v>
      </c>
      <c r="AH571" s="766">
        <f t="shared" si="2087"/>
        <v>1160</v>
      </c>
      <c r="AI571" s="766">
        <f t="shared" si="2087"/>
        <v>1160</v>
      </c>
      <c r="AJ571" s="766">
        <f t="shared" si="2087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8">1160*$K$1</f>
        <v>1160</v>
      </c>
      <c r="AO571" s="766">
        <f t="shared" si="2088"/>
        <v>1160</v>
      </c>
      <c r="AP571" s="766">
        <f t="shared" si="2088"/>
        <v>1160</v>
      </c>
      <c r="AQ571" s="766">
        <f t="shared" si="2088"/>
        <v>1160</v>
      </c>
      <c r="AR571" s="766">
        <f t="shared" si="2088"/>
        <v>1160</v>
      </c>
      <c r="AS571" s="766">
        <f t="shared" si="2088"/>
        <v>1160</v>
      </c>
      <c r="AT571" s="766">
        <f t="shared" si="2088"/>
        <v>1160</v>
      </c>
      <c r="AU571" s="766">
        <f t="shared" si="2088"/>
        <v>1160</v>
      </c>
      <c r="AV571" s="766">
        <f t="shared" si="2088"/>
        <v>1160</v>
      </c>
      <c r="AW571" s="766">
        <f t="shared" si="2088"/>
        <v>1160</v>
      </c>
      <c r="AX571" s="766">
        <f t="shared" si="2088"/>
        <v>1160</v>
      </c>
      <c r="AY571" s="766">
        <f t="shared" si="2088"/>
        <v>1160</v>
      </c>
      <c r="AZ571" s="766">
        <f t="shared" si="2088"/>
        <v>1160</v>
      </c>
      <c r="BA571" s="766">
        <f t="shared" si="2088"/>
        <v>1160</v>
      </c>
      <c r="BB571" s="766">
        <f t="shared" si="2088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9">1160*$K$1</f>
        <v>1160</v>
      </c>
      <c r="BG571" s="766">
        <f t="shared" si="2089"/>
        <v>1160</v>
      </c>
      <c r="BH571" s="766">
        <f t="shared" si="2089"/>
        <v>1160</v>
      </c>
      <c r="BI571" s="766">
        <f t="shared" si="2089"/>
        <v>1160</v>
      </c>
      <c r="BJ571" s="766">
        <f t="shared" si="2089"/>
        <v>1160</v>
      </c>
      <c r="BK571" s="766">
        <f t="shared" si="2089"/>
        <v>1160</v>
      </c>
      <c r="BL571" s="766">
        <v>1160</v>
      </c>
      <c r="BM571" s="766">
        <f t="shared" si="2089"/>
        <v>1160</v>
      </c>
      <c r="BN571" s="766">
        <f t="shared" si="2089"/>
        <v>1160</v>
      </c>
      <c r="BO571" s="766">
        <f t="shared" si="2089"/>
        <v>1160</v>
      </c>
      <c r="BP571" s="766">
        <f t="shared" si="2089"/>
        <v>1160</v>
      </c>
      <c r="BQ571" s="766">
        <f t="shared" si="2089"/>
        <v>1160</v>
      </c>
      <c r="BR571" s="766">
        <f t="shared" si="2089"/>
        <v>1160</v>
      </c>
      <c r="BS571" s="766">
        <f t="shared" si="2089"/>
        <v>1160</v>
      </c>
      <c r="BT571" s="766">
        <f t="shared" si="2089"/>
        <v>1160</v>
      </c>
      <c r="BU571" s="760"/>
      <c r="BV571" s="766">
        <f t="shared" si="2089"/>
        <v>1160</v>
      </c>
      <c r="BW571" s="766">
        <f t="shared" si="2089"/>
        <v>1160</v>
      </c>
      <c r="BX571" s="766">
        <f t="shared" si="2089"/>
        <v>1160</v>
      </c>
      <c r="BY571" s="766">
        <f t="shared" si="2089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7"/>
        <v>1160</v>
      </c>
      <c r="CE571" s="89">
        <f t="shared" si="2067"/>
        <v>1160</v>
      </c>
      <c r="CF571" s="90">
        <f t="shared" si="2067"/>
        <v>1160</v>
      </c>
      <c r="CG571" s="90">
        <f t="shared" si="2067"/>
        <v>1160</v>
      </c>
      <c r="CH571" s="90">
        <f t="shared" si="2067"/>
        <v>1160</v>
      </c>
      <c r="CI571" s="90">
        <f t="shared" si="2067"/>
        <v>1160</v>
      </c>
      <c r="CJ571" s="90">
        <f t="shared" si="2067"/>
        <v>1160</v>
      </c>
      <c r="CK571" s="156">
        <f t="shared" si="2067"/>
        <v>1160</v>
      </c>
      <c r="CL571" s="156">
        <f t="shared" si="2067"/>
        <v>1160</v>
      </c>
      <c r="CM571" s="156">
        <f t="shared" si="2067"/>
        <v>1160</v>
      </c>
      <c r="CN571" s="90">
        <f t="shared" si="2067"/>
        <v>1160</v>
      </c>
      <c r="CO571" s="90">
        <f t="shared" si="2067"/>
        <v>1160</v>
      </c>
      <c r="CP571" s="90">
        <f t="shared" si="2067"/>
        <v>1160</v>
      </c>
      <c r="CQ571" s="90">
        <f t="shared" si="2067"/>
        <v>1160</v>
      </c>
      <c r="CR571" s="90">
        <f t="shared" si="2067"/>
        <v>1160</v>
      </c>
      <c r="CS571" s="89">
        <f t="shared" si="2067"/>
        <v>1160</v>
      </c>
      <c r="CT571" s="525">
        <f t="shared" si="2067"/>
        <v>1160</v>
      </c>
      <c r="CU571" s="553">
        <f t="shared" si="2068"/>
        <v>1160</v>
      </c>
      <c r="CV571" s="554">
        <f t="shared" si="2068"/>
        <v>1160</v>
      </c>
      <c r="CW571" s="555">
        <f t="shared" si="2068"/>
        <v>1160</v>
      </c>
      <c r="CX571" s="555">
        <f t="shared" si="2068"/>
        <v>1160</v>
      </c>
      <c r="CY571" s="555">
        <f t="shared" si="2068"/>
        <v>1160</v>
      </c>
      <c r="CZ571" s="555">
        <f t="shared" si="2068"/>
        <v>1160</v>
      </c>
      <c r="DA571" s="555">
        <f t="shared" si="2068"/>
        <v>1160</v>
      </c>
      <c r="DB571" s="556">
        <f t="shared" si="2068"/>
        <v>1160</v>
      </c>
      <c r="DC571" s="556">
        <f t="shared" si="2068"/>
        <v>1160</v>
      </c>
      <c r="DD571" s="556">
        <f t="shared" si="2068"/>
        <v>1160</v>
      </c>
      <c r="DE571" s="555">
        <f t="shared" si="2068"/>
        <v>1160</v>
      </c>
      <c r="DF571" s="555">
        <f t="shared" si="2068"/>
        <v>1160</v>
      </c>
      <c r="DG571" s="555">
        <f t="shared" si="2068"/>
        <v>1160</v>
      </c>
      <c r="DH571" s="555">
        <f t="shared" si="2068"/>
        <v>1160</v>
      </c>
      <c r="DI571" s="555">
        <f t="shared" si="2068"/>
        <v>1160</v>
      </c>
      <c r="DJ571" s="554">
        <f t="shared" si="2068"/>
        <v>1160</v>
      </c>
      <c r="DK571" s="553">
        <f t="shared" si="2069"/>
        <v>1160</v>
      </c>
      <c r="DL571" s="897">
        <f t="shared" si="2070"/>
        <v>17</v>
      </c>
      <c r="DM571" s="852">
        <f t="shared" si="2071"/>
        <v>17</v>
      </c>
      <c r="DN571" s="852">
        <f t="shared" si="2072"/>
        <v>17</v>
      </c>
      <c r="DO571" s="852">
        <f t="shared" si="2073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90">IF(B570="","",B570*B571/B$46/365/$G$1)</f>
        <v/>
      </c>
      <c r="C572" s="770" t="str">
        <f t="shared" si="2090"/>
        <v/>
      </c>
      <c r="D572" s="770" t="str">
        <f t="shared" si="2090"/>
        <v/>
      </c>
      <c r="E572" s="770" t="str">
        <f t="shared" si="2090"/>
        <v/>
      </c>
      <c r="F572" s="770" t="str">
        <f t="shared" si="2090"/>
        <v/>
      </c>
      <c r="G572" s="770" t="str">
        <f t="shared" si="2090"/>
        <v/>
      </c>
      <c r="H572" s="770" t="str">
        <f t="shared" si="2090"/>
        <v/>
      </c>
      <c r="I572" s="770" t="str">
        <f t="shared" si="2090"/>
        <v/>
      </c>
      <c r="J572" s="770" t="str">
        <f t="shared" si="2090"/>
        <v/>
      </c>
      <c r="K572" s="770" t="str">
        <f t="shared" si="2090"/>
        <v/>
      </c>
      <c r="L572" s="770" t="str">
        <f t="shared" si="2090"/>
        <v/>
      </c>
      <c r="M572" s="770" t="str">
        <f t="shared" si="2090"/>
        <v/>
      </c>
      <c r="N572" s="770" t="str">
        <f t="shared" si="2090"/>
        <v/>
      </c>
      <c r="O572" s="770" t="str">
        <f t="shared" si="2090"/>
        <v/>
      </c>
      <c r="P572" s="770" t="str">
        <f t="shared" si="2090"/>
        <v/>
      </c>
      <c r="Q572" s="770" t="str">
        <f t="shared" si="2090"/>
        <v/>
      </c>
      <c r="R572" s="770" t="str">
        <f t="shared" si="2090"/>
        <v/>
      </c>
      <c r="S572" s="593"/>
      <c r="T572" s="770" t="str">
        <f t="shared" ref="T572:AJ572" si="2091">IF(T570="","",T570*T571/T$46/365/$G$1)</f>
        <v/>
      </c>
      <c r="U572" s="770" t="str">
        <f t="shared" si="2091"/>
        <v/>
      </c>
      <c r="V572" s="770" t="str">
        <f t="shared" si="2091"/>
        <v/>
      </c>
      <c r="W572" s="770" t="str">
        <f t="shared" si="2091"/>
        <v/>
      </c>
      <c r="X572" s="770" t="str">
        <f t="shared" si="2091"/>
        <v/>
      </c>
      <c r="Y572" s="770" t="str">
        <f t="shared" si="2091"/>
        <v/>
      </c>
      <c r="Z572" s="770" t="str">
        <f t="shared" si="2091"/>
        <v/>
      </c>
      <c r="AA572" s="770" t="str">
        <f t="shared" si="2091"/>
        <v/>
      </c>
      <c r="AB572" s="770" t="str">
        <f t="shared" si="2091"/>
        <v/>
      </c>
      <c r="AC572" s="770" t="str">
        <f t="shared" si="2091"/>
        <v/>
      </c>
      <c r="AD572" s="770" t="str">
        <f t="shared" si="2091"/>
        <v/>
      </c>
      <c r="AE572" s="770" t="str">
        <f t="shared" si="2091"/>
        <v/>
      </c>
      <c r="AF572" s="770" t="str">
        <f t="shared" si="2091"/>
        <v/>
      </c>
      <c r="AG572" s="770" t="str">
        <f t="shared" si="2091"/>
        <v/>
      </c>
      <c r="AH572" s="770" t="str">
        <f t="shared" si="2091"/>
        <v/>
      </c>
      <c r="AI572" s="770" t="str">
        <f t="shared" si="2091"/>
        <v/>
      </c>
      <c r="AJ572" s="770" t="str">
        <f t="shared" si="2091"/>
        <v/>
      </c>
      <c r="AK572" s="593"/>
      <c r="AL572" s="770" t="str">
        <f t="shared" ref="AL572:BB572" si="2092">IF(AL570="","",AL570*AL571/AL$46/365/$G$1)</f>
        <v/>
      </c>
      <c r="AM572" s="770" t="str">
        <f t="shared" si="2092"/>
        <v/>
      </c>
      <c r="AN572" s="770" t="str">
        <f t="shared" si="2092"/>
        <v/>
      </c>
      <c r="AO572" s="770" t="str">
        <f t="shared" si="2092"/>
        <v/>
      </c>
      <c r="AP572" s="770" t="str">
        <f t="shared" si="2092"/>
        <v/>
      </c>
      <c r="AQ572" s="770" t="str">
        <f t="shared" si="2092"/>
        <v/>
      </c>
      <c r="AR572" s="770" t="str">
        <f t="shared" si="2092"/>
        <v/>
      </c>
      <c r="AS572" s="770" t="str">
        <f t="shared" si="2092"/>
        <v/>
      </c>
      <c r="AT572" s="770" t="str">
        <f t="shared" si="2092"/>
        <v/>
      </c>
      <c r="AU572" s="770" t="str">
        <f t="shared" si="2092"/>
        <v/>
      </c>
      <c r="AV572" s="770" t="str">
        <f t="shared" si="2092"/>
        <v/>
      </c>
      <c r="AW572" s="770" t="str">
        <f t="shared" si="2092"/>
        <v/>
      </c>
      <c r="AX572" s="770" t="str">
        <f t="shared" si="2092"/>
        <v/>
      </c>
      <c r="AY572" s="770" t="str">
        <f t="shared" si="2092"/>
        <v/>
      </c>
      <c r="AZ572" s="770" t="str">
        <f t="shared" si="2092"/>
        <v/>
      </c>
      <c r="BA572" s="770" t="str">
        <f t="shared" si="2092"/>
        <v/>
      </c>
      <c r="BB572" s="770" t="str">
        <f t="shared" si="2092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93">IF(BK570="","",BK570*BK571/BK$46/365/$G$1)</f>
        <v/>
      </c>
      <c r="BL572" s="770" t="str">
        <f t="shared" si="2093"/>
        <v/>
      </c>
      <c r="BM572" s="770" t="str">
        <f t="shared" si="2093"/>
        <v/>
      </c>
      <c r="BN572" s="770" t="str">
        <f t="shared" si="2093"/>
        <v/>
      </c>
      <c r="BO572" s="770" t="str">
        <f t="shared" si="2093"/>
        <v/>
      </c>
      <c r="BP572" s="770" t="str">
        <f t="shared" si="2093"/>
        <v/>
      </c>
      <c r="BQ572" s="770" t="str">
        <f t="shared" si="2093"/>
        <v/>
      </c>
      <c r="BR572" s="770" t="str">
        <f t="shared" si="2093"/>
        <v/>
      </c>
      <c r="BS572" s="770" t="str">
        <f t="shared" si="2093"/>
        <v/>
      </c>
      <c r="BT572" s="770" t="str">
        <f t="shared" si="2093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7"/>
        <v/>
      </c>
      <c r="CF572" s="1355" t="str">
        <f t="shared" si="2067"/>
        <v/>
      </c>
      <c r="CG572" s="1355" t="str">
        <f t="shared" si="2067"/>
        <v/>
      </c>
      <c r="CH572" s="1355" t="str">
        <f t="shared" si="2067"/>
        <v/>
      </c>
      <c r="CI572" s="1355" t="str">
        <f t="shared" si="2067"/>
        <v/>
      </c>
      <c r="CJ572" s="1355" t="str">
        <f t="shared" si="2067"/>
        <v/>
      </c>
      <c r="CK572" s="1356" t="str">
        <f t="shared" si="2067"/>
        <v/>
      </c>
      <c r="CL572" s="1356" t="str">
        <f t="shared" si="2067"/>
        <v/>
      </c>
      <c r="CM572" s="1356" t="str">
        <f t="shared" si="2067"/>
        <v/>
      </c>
      <c r="CN572" s="1355" t="str">
        <f t="shared" si="2067"/>
        <v/>
      </c>
      <c r="CO572" s="1355" t="str">
        <f t="shared" si="2067"/>
        <v/>
      </c>
      <c r="CP572" s="1355" t="str">
        <f t="shared" si="2067"/>
        <v/>
      </c>
      <c r="CQ572" s="1355" t="str">
        <f t="shared" si="2067"/>
        <v/>
      </c>
      <c r="CR572" s="1355" t="str">
        <f t="shared" si="2067"/>
        <v/>
      </c>
      <c r="CS572" s="1354" t="str">
        <f t="shared" si="2067"/>
        <v/>
      </c>
      <c r="CT572" s="1357" t="str">
        <f t="shared" si="2067"/>
        <v/>
      </c>
      <c r="CU572" s="541" t="str">
        <f t="shared" si="2068"/>
        <v/>
      </c>
      <c r="CV572" s="542" t="str">
        <f t="shared" si="2068"/>
        <v/>
      </c>
      <c r="CW572" s="543" t="str">
        <f t="shared" si="2068"/>
        <v/>
      </c>
      <c r="CX572" s="543" t="str">
        <f t="shared" si="2068"/>
        <v/>
      </c>
      <c r="CY572" s="543" t="str">
        <f t="shared" si="2068"/>
        <v/>
      </c>
      <c r="CZ572" s="543" t="str">
        <f t="shared" si="2068"/>
        <v/>
      </c>
      <c r="DA572" s="543" t="str">
        <f t="shared" si="2068"/>
        <v/>
      </c>
      <c r="DB572" s="544" t="str">
        <f t="shared" si="2068"/>
        <v/>
      </c>
      <c r="DC572" s="544" t="str">
        <f t="shared" si="2068"/>
        <v/>
      </c>
      <c r="DD572" s="544" t="str">
        <f t="shared" si="2068"/>
        <v/>
      </c>
      <c r="DE572" s="543" t="str">
        <f t="shared" si="2068"/>
        <v/>
      </c>
      <c r="DF572" s="543" t="str">
        <f t="shared" si="2068"/>
        <v/>
      </c>
      <c r="DG572" s="543" t="str">
        <f t="shared" si="2068"/>
        <v/>
      </c>
      <c r="DH572" s="543" t="str">
        <f t="shared" si="2068"/>
        <v/>
      </c>
      <c r="DI572" s="543" t="str">
        <f t="shared" si="2068"/>
        <v/>
      </c>
      <c r="DJ572" s="542" t="str">
        <f t="shared" si="2068"/>
        <v/>
      </c>
      <c r="DK572" s="541" t="str">
        <f t="shared" si="2069"/>
        <v/>
      </c>
      <c r="DL572" s="658">
        <f t="shared" si="2070"/>
        <v>0</v>
      </c>
      <c r="DM572" s="106">
        <f t="shared" si="2071"/>
        <v>0</v>
      </c>
      <c r="DN572" s="106">
        <f t="shared" si="2072"/>
        <v>0</v>
      </c>
      <c r="DO572" s="106">
        <f t="shared" si="2073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9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94"/>
        <v/>
      </c>
      <c r="CF573" s="90" t="str">
        <f t="shared" si="2094"/>
        <v/>
      </c>
      <c r="CG573" s="90" t="str">
        <f t="shared" si="2094"/>
        <v/>
      </c>
      <c r="CH573" s="90" t="str">
        <f t="shared" si="2094"/>
        <v/>
      </c>
      <c r="CI573" s="90" t="str">
        <f t="shared" si="2094"/>
        <v/>
      </c>
      <c r="CJ573" s="90" t="str">
        <f t="shared" si="2094"/>
        <v/>
      </c>
      <c r="CK573" s="156" t="str">
        <f t="shared" si="2094"/>
        <v/>
      </c>
      <c r="CL573" s="1325" t="str">
        <f t="shared" si="2094"/>
        <v/>
      </c>
      <c r="CM573" s="156" t="str">
        <f t="shared" si="2094"/>
        <v/>
      </c>
      <c r="CN573" s="90" t="str">
        <f t="shared" si="2094"/>
        <v/>
      </c>
      <c r="CO573" s="90" t="str">
        <f t="shared" si="2094"/>
        <v/>
      </c>
      <c r="CP573" s="90" t="str">
        <f t="shared" si="2094"/>
        <v/>
      </c>
      <c r="CQ573" s="90" t="str">
        <f t="shared" si="2094"/>
        <v/>
      </c>
      <c r="CR573" s="90" t="str">
        <f t="shared" si="2094"/>
        <v/>
      </c>
      <c r="CS573" s="89" t="str">
        <f t="shared" si="2094"/>
        <v/>
      </c>
      <c r="CT573" s="525" t="str">
        <f t="shared" si="2094"/>
        <v/>
      </c>
      <c r="CU573" s="553" t="str">
        <f t="shared" ref="CU573:DJ585" si="2095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95"/>
        <v/>
      </c>
      <c r="CW573" s="555" t="str">
        <f t="shared" si="2095"/>
        <v/>
      </c>
      <c r="CX573" s="555" t="str">
        <f t="shared" si="2095"/>
        <v/>
      </c>
      <c r="CY573" s="555" t="str">
        <f t="shared" si="2095"/>
        <v/>
      </c>
      <c r="CZ573" s="555" t="str">
        <f t="shared" si="2095"/>
        <v/>
      </c>
      <c r="DA573" s="555" t="str">
        <f t="shared" si="2095"/>
        <v/>
      </c>
      <c r="DB573" s="556" t="str">
        <f t="shared" si="2095"/>
        <v/>
      </c>
      <c r="DC573" s="556" t="str">
        <f t="shared" si="2095"/>
        <v/>
      </c>
      <c r="DD573" s="556" t="str">
        <f t="shared" si="2095"/>
        <v/>
      </c>
      <c r="DE573" s="555" t="str">
        <f t="shared" si="2095"/>
        <v/>
      </c>
      <c r="DF573" s="555" t="str">
        <f t="shared" si="2095"/>
        <v/>
      </c>
      <c r="DG573" s="555" t="str">
        <f t="shared" si="2095"/>
        <v/>
      </c>
      <c r="DH573" s="555" t="str">
        <f t="shared" si="2095"/>
        <v/>
      </c>
      <c r="DI573" s="555" t="str">
        <f t="shared" si="2095"/>
        <v/>
      </c>
      <c r="DJ573" s="554" t="str">
        <f t="shared" si="2095"/>
        <v/>
      </c>
      <c r="DK573" s="553" t="str">
        <f t="shared" ref="DK573:DK596" si="2096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7">COUNT(B573:R573)</f>
        <v>0</v>
      </c>
      <c r="DM573" s="852">
        <f t="shared" ref="DM573:DM579" si="2098">COUNT(T573:AJ573)</f>
        <v>0</v>
      </c>
      <c r="DN573" s="852">
        <f t="shared" ref="DN573:DN579" si="2099">COUNT(AL573:BB573)</f>
        <v>0</v>
      </c>
      <c r="DO573" s="852">
        <f t="shared" ref="DO573:DO579" si="2100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101">IF(B573="","",B570*B573)</f>
        <v/>
      </c>
      <c r="C574" s="765" t="str">
        <f t="shared" si="2101"/>
        <v/>
      </c>
      <c r="D574" s="765" t="str">
        <f t="shared" si="2101"/>
        <v/>
      </c>
      <c r="E574" s="765" t="str">
        <f t="shared" si="2101"/>
        <v/>
      </c>
      <c r="F574" s="765" t="str">
        <f t="shared" si="2101"/>
        <v/>
      </c>
      <c r="G574" s="765" t="str">
        <f t="shared" si="2101"/>
        <v/>
      </c>
      <c r="H574" s="765" t="str">
        <f t="shared" si="2101"/>
        <v/>
      </c>
      <c r="I574" s="765" t="str">
        <f t="shared" si="2101"/>
        <v/>
      </c>
      <c r="J574" s="765" t="str">
        <f t="shared" si="2101"/>
        <v/>
      </c>
      <c r="K574" s="765" t="str">
        <f t="shared" si="2101"/>
        <v/>
      </c>
      <c r="L574" s="765" t="str">
        <f t="shared" si="2101"/>
        <v/>
      </c>
      <c r="M574" s="765" t="str">
        <f t="shared" si="2101"/>
        <v/>
      </c>
      <c r="N574" s="765" t="str">
        <f t="shared" si="2101"/>
        <v/>
      </c>
      <c r="O574" s="765" t="str">
        <f t="shared" si="2101"/>
        <v/>
      </c>
      <c r="P574" s="765" t="str">
        <f t="shared" si="2101"/>
        <v/>
      </c>
      <c r="Q574" s="765" t="str">
        <f t="shared" si="2101"/>
        <v/>
      </c>
      <c r="R574" s="765" t="str">
        <f t="shared" si="2101"/>
        <v/>
      </c>
      <c r="S574" s="771"/>
      <c r="T574" s="765" t="str">
        <f t="shared" ref="T574:AJ574" si="2102">IF(T573="","",T570*T573)</f>
        <v/>
      </c>
      <c r="U574" s="765" t="str">
        <f t="shared" si="2102"/>
        <v/>
      </c>
      <c r="V574" s="765" t="str">
        <f t="shared" si="2102"/>
        <v/>
      </c>
      <c r="W574" s="765" t="str">
        <f t="shared" si="2102"/>
        <v/>
      </c>
      <c r="X574" s="765" t="str">
        <f t="shared" si="2102"/>
        <v/>
      </c>
      <c r="Y574" s="765" t="str">
        <f t="shared" si="2102"/>
        <v/>
      </c>
      <c r="Z574" s="765" t="str">
        <f t="shared" si="2102"/>
        <v/>
      </c>
      <c r="AA574" s="765" t="str">
        <f t="shared" si="2102"/>
        <v/>
      </c>
      <c r="AB574" s="765" t="str">
        <f t="shared" si="2102"/>
        <v/>
      </c>
      <c r="AC574" s="765" t="str">
        <f t="shared" si="2102"/>
        <v/>
      </c>
      <c r="AD574" s="765" t="str">
        <f t="shared" si="2102"/>
        <v/>
      </c>
      <c r="AE574" s="765" t="str">
        <f t="shared" si="2102"/>
        <v/>
      </c>
      <c r="AF574" s="765" t="str">
        <f t="shared" si="2102"/>
        <v/>
      </c>
      <c r="AG574" s="765" t="str">
        <f t="shared" si="2102"/>
        <v/>
      </c>
      <c r="AH574" s="765" t="str">
        <f t="shared" si="2102"/>
        <v/>
      </c>
      <c r="AI574" s="765" t="str">
        <f t="shared" si="2102"/>
        <v/>
      </c>
      <c r="AJ574" s="765" t="str">
        <f t="shared" si="2102"/>
        <v/>
      </c>
      <c r="AK574" s="771"/>
      <c r="AL574" s="765" t="str">
        <f t="shared" ref="AL574:BB574" si="2103">IF(AL573="","",AL570*AL573)</f>
        <v/>
      </c>
      <c r="AM574" s="765" t="str">
        <f t="shared" si="2103"/>
        <v/>
      </c>
      <c r="AN574" s="765" t="str">
        <f t="shared" si="2103"/>
        <v/>
      </c>
      <c r="AO574" s="765" t="str">
        <f t="shared" si="2103"/>
        <v/>
      </c>
      <c r="AP574" s="765" t="str">
        <f t="shared" si="2103"/>
        <v/>
      </c>
      <c r="AQ574" s="765" t="str">
        <f t="shared" si="2103"/>
        <v/>
      </c>
      <c r="AR574" s="765" t="str">
        <f t="shared" si="2103"/>
        <v/>
      </c>
      <c r="AS574" s="765" t="str">
        <f t="shared" si="2103"/>
        <v/>
      </c>
      <c r="AT574" s="765" t="str">
        <f t="shared" si="2103"/>
        <v/>
      </c>
      <c r="AU574" s="765" t="str">
        <f t="shared" si="2103"/>
        <v/>
      </c>
      <c r="AV574" s="765" t="str">
        <f t="shared" si="2103"/>
        <v/>
      </c>
      <c r="AW574" s="765" t="str">
        <f t="shared" si="2103"/>
        <v/>
      </c>
      <c r="AX574" s="765" t="str">
        <f t="shared" si="2103"/>
        <v/>
      </c>
      <c r="AY574" s="765" t="str">
        <f t="shared" si="2103"/>
        <v/>
      </c>
      <c r="AZ574" s="765" t="str">
        <f t="shared" si="2103"/>
        <v/>
      </c>
      <c r="BA574" s="765" t="str">
        <f t="shared" si="2103"/>
        <v/>
      </c>
      <c r="BB574" s="765" t="str">
        <f t="shared" si="2103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104">IF(BM573="","",BM570*BM573)</f>
        <v/>
      </c>
      <c r="BN574" s="765" t="str">
        <f t="shared" si="2104"/>
        <v/>
      </c>
      <c r="BO574" s="765" t="str">
        <f t="shared" si="2104"/>
        <v/>
      </c>
      <c r="BP574" s="765" t="str">
        <f t="shared" si="2104"/>
        <v/>
      </c>
      <c r="BQ574" s="765" t="str">
        <f t="shared" si="2104"/>
        <v/>
      </c>
      <c r="BR574" s="765" t="str">
        <f t="shared" si="2104"/>
        <v/>
      </c>
      <c r="BS574" s="765" t="str">
        <f t="shared" si="2104"/>
        <v/>
      </c>
      <c r="BT574" s="765" t="str">
        <f t="shared" si="2104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94"/>
        <v/>
      </c>
      <c r="CE574" s="89" t="str">
        <f t="shared" si="2094"/>
        <v/>
      </c>
      <c r="CF574" s="90" t="str">
        <f t="shared" si="2094"/>
        <v/>
      </c>
      <c r="CG574" s="90" t="str">
        <f t="shared" si="2094"/>
        <v/>
      </c>
      <c r="CH574" s="90" t="str">
        <f t="shared" si="2094"/>
        <v/>
      </c>
      <c r="CI574" s="90" t="str">
        <f t="shared" si="2094"/>
        <v/>
      </c>
      <c r="CJ574" s="90" t="str">
        <f t="shared" si="2094"/>
        <v/>
      </c>
      <c r="CK574" s="156" t="str">
        <f t="shared" si="2094"/>
        <v/>
      </c>
      <c r="CL574" s="156" t="str">
        <f t="shared" si="2094"/>
        <v/>
      </c>
      <c r="CM574" s="156" t="str">
        <f t="shared" si="2094"/>
        <v/>
      </c>
      <c r="CN574" s="90" t="str">
        <f t="shared" si="2094"/>
        <v/>
      </c>
      <c r="CO574" s="90" t="str">
        <f t="shared" si="2094"/>
        <v/>
      </c>
      <c r="CP574" s="90" t="str">
        <f t="shared" si="2094"/>
        <v/>
      </c>
      <c r="CQ574" s="90" t="str">
        <f t="shared" si="2094"/>
        <v/>
      </c>
      <c r="CR574" s="90" t="str">
        <f t="shared" si="2094"/>
        <v/>
      </c>
      <c r="CS574" s="89" t="str">
        <f t="shared" si="2094"/>
        <v/>
      </c>
      <c r="CT574" s="525" t="str">
        <f t="shared" si="2094"/>
        <v/>
      </c>
      <c r="CU574" s="553" t="str">
        <f t="shared" si="2095"/>
        <v/>
      </c>
      <c r="CV574" s="554" t="str">
        <f t="shared" si="2095"/>
        <v/>
      </c>
      <c r="CW574" s="555" t="str">
        <f t="shared" si="2095"/>
        <v/>
      </c>
      <c r="CX574" s="555" t="str">
        <f t="shared" si="2095"/>
        <v/>
      </c>
      <c r="CY574" s="555" t="str">
        <f t="shared" si="2095"/>
        <v/>
      </c>
      <c r="CZ574" s="555" t="str">
        <f t="shared" si="2095"/>
        <v/>
      </c>
      <c r="DA574" s="555" t="str">
        <f t="shared" si="2095"/>
        <v/>
      </c>
      <c r="DB574" s="556" t="str">
        <f t="shared" si="2095"/>
        <v/>
      </c>
      <c r="DC574" s="556" t="str">
        <f t="shared" si="2095"/>
        <v/>
      </c>
      <c r="DD574" s="556" t="str">
        <f t="shared" si="2095"/>
        <v/>
      </c>
      <c r="DE574" s="555" t="str">
        <f t="shared" si="2095"/>
        <v/>
      </c>
      <c r="DF574" s="555" t="str">
        <f t="shared" si="2095"/>
        <v/>
      </c>
      <c r="DG574" s="555" t="str">
        <f t="shared" si="2095"/>
        <v/>
      </c>
      <c r="DH574" s="555" t="str">
        <f t="shared" si="2095"/>
        <v/>
      </c>
      <c r="DI574" s="555" t="str">
        <f t="shared" si="2095"/>
        <v/>
      </c>
      <c r="DJ574" s="554" t="str">
        <f t="shared" si="2095"/>
        <v/>
      </c>
      <c r="DK574" s="553" t="str">
        <f t="shared" si="2096"/>
        <v/>
      </c>
      <c r="DL574" s="897">
        <f t="shared" si="2097"/>
        <v>0</v>
      </c>
      <c r="DM574" s="852">
        <f t="shared" si="2098"/>
        <v>0</v>
      </c>
      <c r="DN574" s="852">
        <f t="shared" si="2099"/>
        <v>0</v>
      </c>
      <c r="DO574" s="852">
        <f t="shared" si="2100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2" t="s">
        <v>743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94"/>
        <v/>
      </c>
      <c r="CE575" s="89" t="str">
        <f t="shared" si="2094"/>
        <v/>
      </c>
      <c r="CF575" s="90" t="str">
        <f t="shared" si="2094"/>
        <v/>
      </c>
      <c r="CG575" s="90" t="str">
        <f t="shared" si="2094"/>
        <v/>
      </c>
      <c r="CH575" s="90" t="str">
        <f t="shared" si="2094"/>
        <v/>
      </c>
      <c r="CI575" s="90" t="str">
        <f t="shared" si="2094"/>
        <v/>
      </c>
      <c r="CJ575" s="90" t="str">
        <f t="shared" si="2094"/>
        <v/>
      </c>
      <c r="CK575" s="156" t="str">
        <f t="shared" si="2094"/>
        <v/>
      </c>
      <c r="CL575" s="156" t="str">
        <f t="shared" si="2094"/>
        <v/>
      </c>
      <c r="CM575" s="156" t="str">
        <f t="shared" si="2094"/>
        <v/>
      </c>
      <c r="CN575" s="90" t="str">
        <f t="shared" si="2094"/>
        <v/>
      </c>
      <c r="CO575" s="90" t="str">
        <f t="shared" si="2094"/>
        <v/>
      </c>
      <c r="CP575" s="90" t="str">
        <f t="shared" si="2094"/>
        <v/>
      </c>
      <c r="CQ575" s="90" t="str">
        <f t="shared" si="2094"/>
        <v/>
      </c>
      <c r="CR575" s="90" t="str">
        <f t="shared" si="2094"/>
        <v/>
      </c>
      <c r="CS575" s="89" t="str">
        <f t="shared" si="2094"/>
        <v/>
      </c>
      <c r="CT575" s="525" t="str">
        <f t="shared" si="2094"/>
        <v/>
      </c>
      <c r="CU575" s="553" t="str">
        <f t="shared" si="2095"/>
        <v/>
      </c>
      <c r="CV575" s="554" t="str">
        <f t="shared" si="2095"/>
        <v/>
      </c>
      <c r="CW575" s="555" t="str">
        <f t="shared" si="2095"/>
        <v/>
      </c>
      <c r="CX575" s="555" t="str">
        <f t="shared" si="2095"/>
        <v/>
      </c>
      <c r="CY575" s="555" t="str">
        <f t="shared" si="2095"/>
        <v/>
      </c>
      <c r="CZ575" s="555" t="str">
        <f t="shared" si="2095"/>
        <v/>
      </c>
      <c r="DA575" s="555" t="str">
        <f t="shared" si="2095"/>
        <v/>
      </c>
      <c r="DB575" s="556" t="str">
        <f t="shared" si="2095"/>
        <v/>
      </c>
      <c r="DC575" s="556" t="str">
        <f t="shared" si="2095"/>
        <v/>
      </c>
      <c r="DD575" s="556" t="str">
        <f t="shared" si="2095"/>
        <v/>
      </c>
      <c r="DE575" s="555" t="str">
        <f t="shared" si="2095"/>
        <v/>
      </c>
      <c r="DF575" s="555" t="str">
        <f t="shared" si="2095"/>
        <v/>
      </c>
      <c r="DG575" s="555" t="str">
        <f t="shared" si="2095"/>
        <v/>
      </c>
      <c r="DH575" s="555" t="str">
        <f t="shared" si="2095"/>
        <v/>
      </c>
      <c r="DI575" s="555" t="str">
        <f t="shared" si="2095"/>
        <v/>
      </c>
      <c r="DJ575" s="554" t="str">
        <f t="shared" si="2095"/>
        <v/>
      </c>
      <c r="DK575" s="553" t="str">
        <f t="shared" si="2096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94"/>
        <v/>
      </c>
      <c r="CE576" s="89" t="str">
        <f t="shared" si="2094"/>
        <v/>
      </c>
      <c r="CF576" s="90" t="str">
        <f t="shared" si="2094"/>
        <v/>
      </c>
      <c r="CG576" s="90" t="str">
        <f t="shared" si="2094"/>
        <v/>
      </c>
      <c r="CH576" s="90" t="str">
        <f t="shared" si="2094"/>
        <v/>
      </c>
      <c r="CI576" s="90" t="str">
        <f t="shared" si="2094"/>
        <v/>
      </c>
      <c r="CJ576" s="90" t="str">
        <f t="shared" si="2094"/>
        <v/>
      </c>
      <c r="CK576" s="156" t="str">
        <f t="shared" si="2094"/>
        <v/>
      </c>
      <c r="CL576" s="156" t="str">
        <f t="shared" si="2094"/>
        <v/>
      </c>
      <c r="CM576" s="156" t="str">
        <f t="shared" si="2094"/>
        <v/>
      </c>
      <c r="CN576" s="90" t="str">
        <f t="shared" si="2094"/>
        <v/>
      </c>
      <c r="CO576" s="90" t="str">
        <f t="shared" si="2094"/>
        <v/>
      </c>
      <c r="CP576" s="90" t="str">
        <f t="shared" si="2094"/>
        <v/>
      </c>
      <c r="CQ576" s="90" t="str">
        <f t="shared" si="2094"/>
        <v/>
      </c>
      <c r="CR576" s="90" t="str">
        <f t="shared" si="2094"/>
        <v/>
      </c>
      <c r="CS576" s="89" t="str">
        <f t="shared" si="2094"/>
        <v/>
      </c>
      <c r="CT576" s="525" t="str">
        <f t="shared" si="2094"/>
        <v/>
      </c>
      <c r="CU576" s="553" t="str">
        <f t="shared" si="2095"/>
        <v/>
      </c>
      <c r="CV576" s="554" t="str">
        <f t="shared" si="2095"/>
        <v/>
      </c>
      <c r="CW576" s="555" t="str">
        <f t="shared" si="2095"/>
        <v/>
      </c>
      <c r="CX576" s="555" t="str">
        <f t="shared" si="2095"/>
        <v/>
      </c>
      <c r="CY576" s="555" t="str">
        <f t="shared" si="2095"/>
        <v/>
      </c>
      <c r="CZ576" s="555" t="str">
        <f t="shared" si="2095"/>
        <v/>
      </c>
      <c r="DA576" s="555" t="str">
        <f t="shared" si="2095"/>
        <v/>
      </c>
      <c r="DB576" s="556" t="str">
        <f t="shared" si="2095"/>
        <v/>
      </c>
      <c r="DC576" s="556" t="str">
        <f t="shared" si="2095"/>
        <v/>
      </c>
      <c r="DD576" s="556" t="str">
        <f t="shared" si="2095"/>
        <v/>
      </c>
      <c r="DE576" s="555" t="str">
        <f t="shared" si="2095"/>
        <v/>
      </c>
      <c r="DF576" s="555" t="str">
        <f t="shared" si="2095"/>
        <v/>
      </c>
      <c r="DG576" s="555" t="str">
        <f t="shared" si="2095"/>
        <v/>
      </c>
      <c r="DH576" s="555" t="str">
        <f t="shared" si="2095"/>
        <v/>
      </c>
      <c r="DI576" s="555" t="str">
        <f t="shared" si="2095"/>
        <v/>
      </c>
      <c r="DJ576" s="554" t="str">
        <f t="shared" si="2095"/>
        <v/>
      </c>
      <c r="DK576" s="553" t="str">
        <f t="shared" si="2096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105">360*$K$1</f>
        <v>360</v>
      </c>
      <c r="E577" s="766">
        <f t="shared" si="2105"/>
        <v>360</v>
      </c>
      <c r="F577" s="766">
        <f t="shared" si="2105"/>
        <v>360</v>
      </c>
      <c r="G577" s="766">
        <f t="shared" si="2105"/>
        <v>360</v>
      </c>
      <c r="H577" s="766">
        <f t="shared" si="2105"/>
        <v>360</v>
      </c>
      <c r="I577" s="766">
        <f t="shared" si="2105"/>
        <v>360</v>
      </c>
      <c r="J577" s="766">
        <f t="shared" si="2105"/>
        <v>360</v>
      </c>
      <c r="K577" s="766">
        <f t="shared" si="2105"/>
        <v>360</v>
      </c>
      <c r="L577" s="766">
        <f t="shared" si="2105"/>
        <v>360</v>
      </c>
      <c r="M577" s="766">
        <f t="shared" si="2105"/>
        <v>360</v>
      </c>
      <c r="N577" s="766">
        <f t="shared" si="2105"/>
        <v>360</v>
      </c>
      <c r="O577" s="766">
        <f t="shared" si="2105"/>
        <v>360</v>
      </c>
      <c r="P577" s="766">
        <f t="shared" si="2105"/>
        <v>360</v>
      </c>
      <c r="Q577" s="766">
        <f t="shared" si="2105"/>
        <v>360</v>
      </c>
      <c r="R577" s="766">
        <f t="shared" si="2105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106">360*$K$1</f>
        <v>360</v>
      </c>
      <c r="W577" s="766">
        <f t="shared" si="2106"/>
        <v>360</v>
      </c>
      <c r="X577" s="766">
        <f t="shared" si="2106"/>
        <v>360</v>
      </c>
      <c r="Y577" s="766">
        <f t="shared" si="2106"/>
        <v>360</v>
      </c>
      <c r="Z577" s="766">
        <f t="shared" si="2106"/>
        <v>360</v>
      </c>
      <c r="AA577" s="766">
        <f t="shared" si="2106"/>
        <v>360</v>
      </c>
      <c r="AB577" s="766">
        <f t="shared" si="2106"/>
        <v>360</v>
      </c>
      <c r="AC577" s="766">
        <f t="shared" si="2106"/>
        <v>360</v>
      </c>
      <c r="AD577" s="766">
        <f t="shared" si="2106"/>
        <v>360</v>
      </c>
      <c r="AE577" s="766">
        <f t="shared" si="2106"/>
        <v>360</v>
      </c>
      <c r="AF577" s="766">
        <f t="shared" si="2106"/>
        <v>360</v>
      </c>
      <c r="AG577" s="766">
        <f t="shared" si="2106"/>
        <v>360</v>
      </c>
      <c r="AH577" s="766">
        <f t="shared" si="2106"/>
        <v>360</v>
      </c>
      <c r="AI577" s="766">
        <f t="shared" si="2106"/>
        <v>360</v>
      </c>
      <c r="AJ577" s="766">
        <f t="shared" si="2106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7">360*$K$1</f>
        <v>360</v>
      </c>
      <c r="AO577" s="766">
        <f t="shared" si="2107"/>
        <v>360</v>
      </c>
      <c r="AP577" s="766">
        <f t="shared" si="2107"/>
        <v>360</v>
      </c>
      <c r="AQ577" s="766">
        <f t="shared" si="2107"/>
        <v>360</v>
      </c>
      <c r="AR577" s="766">
        <f t="shared" si="2107"/>
        <v>360</v>
      </c>
      <c r="AS577" s="766">
        <f t="shared" si="2107"/>
        <v>360</v>
      </c>
      <c r="AT577" s="766">
        <f t="shared" si="2107"/>
        <v>360</v>
      </c>
      <c r="AU577" s="766">
        <f t="shared" si="2107"/>
        <v>360</v>
      </c>
      <c r="AV577" s="766">
        <f t="shared" si="2107"/>
        <v>360</v>
      </c>
      <c r="AW577" s="766">
        <f t="shared" si="2107"/>
        <v>360</v>
      </c>
      <c r="AX577" s="766">
        <f t="shared" si="2107"/>
        <v>360</v>
      </c>
      <c r="AY577" s="766">
        <f t="shared" si="2107"/>
        <v>360</v>
      </c>
      <c r="AZ577" s="766">
        <f t="shared" si="2107"/>
        <v>360</v>
      </c>
      <c r="BA577" s="766">
        <f t="shared" si="2107"/>
        <v>360</v>
      </c>
      <c r="BB577" s="766">
        <f t="shared" si="2107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8">360*$K$1</f>
        <v>360</v>
      </c>
      <c r="BG577" s="766">
        <f t="shared" si="2108"/>
        <v>360</v>
      </c>
      <c r="BH577" s="766">
        <f t="shared" si="2108"/>
        <v>360</v>
      </c>
      <c r="BI577" s="766">
        <f t="shared" si="2108"/>
        <v>360</v>
      </c>
      <c r="BJ577" s="766">
        <f t="shared" si="2108"/>
        <v>360</v>
      </c>
      <c r="BK577" s="766">
        <f t="shared" si="2108"/>
        <v>360</v>
      </c>
      <c r="BL577" s="766">
        <f t="shared" si="2108"/>
        <v>360</v>
      </c>
      <c r="BM577" s="766">
        <f t="shared" si="2108"/>
        <v>360</v>
      </c>
      <c r="BN577" s="766">
        <f t="shared" si="2108"/>
        <v>360</v>
      </c>
      <c r="BO577" s="766">
        <f t="shared" si="2108"/>
        <v>360</v>
      </c>
      <c r="BP577" s="766">
        <f t="shared" si="2108"/>
        <v>360</v>
      </c>
      <c r="BQ577" s="766">
        <f t="shared" si="2108"/>
        <v>360</v>
      </c>
      <c r="BR577" s="766">
        <f t="shared" si="2108"/>
        <v>360</v>
      </c>
      <c r="BS577" s="766">
        <f t="shared" si="2108"/>
        <v>360</v>
      </c>
      <c r="BT577" s="766">
        <f t="shared" si="2108"/>
        <v>360</v>
      </c>
      <c r="BU577" s="760"/>
      <c r="BV577" s="766">
        <f t="shared" si="2108"/>
        <v>360</v>
      </c>
      <c r="BW577" s="766">
        <f t="shared" si="2108"/>
        <v>360</v>
      </c>
      <c r="BX577" s="766">
        <f t="shared" si="2108"/>
        <v>360</v>
      </c>
      <c r="BY577" s="766">
        <f t="shared" si="2108"/>
        <v>360</v>
      </c>
      <c r="BZ577" s="895"/>
      <c r="CA577" s="895"/>
      <c r="CB577" s="895"/>
      <c r="CC577" s="896"/>
      <c r="CD577" s="524">
        <f t="shared" si="2094"/>
        <v>360</v>
      </c>
      <c r="CE577" s="89">
        <f t="shared" si="2094"/>
        <v>360</v>
      </c>
      <c r="CF577" s="90">
        <f t="shared" si="2094"/>
        <v>360</v>
      </c>
      <c r="CG577" s="90">
        <f t="shared" si="2094"/>
        <v>360</v>
      </c>
      <c r="CH577" s="90">
        <f t="shared" si="2094"/>
        <v>360</v>
      </c>
      <c r="CI577" s="90">
        <f t="shared" si="2094"/>
        <v>360</v>
      </c>
      <c r="CJ577" s="90">
        <f t="shared" si="2094"/>
        <v>360</v>
      </c>
      <c r="CK577" s="156">
        <f t="shared" si="2094"/>
        <v>360</v>
      </c>
      <c r="CL577" s="156">
        <f t="shared" si="2094"/>
        <v>360</v>
      </c>
      <c r="CM577" s="156">
        <f t="shared" si="2094"/>
        <v>360</v>
      </c>
      <c r="CN577" s="90">
        <f t="shared" si="2094"/>
        <v>360</v>
      </c>
      <c r="CO577" s="90">
        <f t="shared" si="2094"/>
        <v>360</v>
      </c>
      <c r="CP577" s="90">
        <f t="shared" si="2094"/>
        <v>360</v>
      </c>
      <c r="CQ577" s="90">
        <f t="shared" si="2094"/>
        <v>360</v>
      </c>
      <c r="CR577" s="90">
        <f t="shared" si="2094"/>
        <v>360</v>
      </c>
      <c r="CS577" s="89">
        <f t="shared" si="2094"/>
        <v>360</v>
      </c>
      <c r="CT577" s="525">
        <f t="shared" si="2094"/>
        <v>360</v>
      </c>
      <c r="CU577" s="553">
        <f t="shared" si="2095"/>
        <v>360</v>
      </c>
      <c r="CV577" s="554">
        <f t="shared" si="2095"/>
        <v>360</v>
      </c>
      <c r="CW577" s="555">
        <f t="shared" si="2095"/>
        <v>360</v>
      </c>
      <c r="CX577" s="555">
        <f t="shared" si="2095"/>
        <v>360</v>
      </c>
      <c r="CY577" s="555">
        <f t="shared" si="2095"/>
        <v>360</v>
      </c>
      <c r="CZ577" s="555">
        <f t="shared" si="2095"/>
        <v>360</v>
      </c>
      <c r="DA577" s="555">
        <f t="shared" si="2095"/>
        <v>360</v>
      </c>
      <c r="DB577" s="556">
        <f t="shared" si="2095"/>
        <v>360</v>
      </c>
      <c r="DC577" s="556">
        <f t="shared" si="2095"/>
        <v>360</v>
      </c>
      <c r="DD577" s="556">
        <f t="shared" si="2095"/>
        <v>360</v>
      </c>
      <c r="DE577" s="555">
        <f t="shared" si="2095"/>
        <v>360</v>
      </c>
      <c r="DF577" s="555">
        <f t="shared" si="2095"/>
        <v>360</v>
      </c>
      <c r="DG577" s="555">
        <f t="shared" si="2095"/>
        <v>360</v>
      </c>
      <c r="DH577" s="555">
        <f t="shared" si="2095"/>
        <v>360</v>
      </c>
      <c r="DI577" s="555">
        <f t="shared" si="2095"/>
        <v>360</v>
      </c>
      <c r="DJ577" s="554">
        <f t="shared" si="2095"/>
        <v>360</v>
      </c>
      <c r="DK577" s="553">
        <f t="shared" si="2096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9">IF(B576="","",B576*B577/B$46/365/$G$1)</f>
        <v/>
      </c>
      <c r="C578" s="770" t="str">
        <f t="shared" si="2109"/>
        <v/>
      </c>
      <c r="D578" s="770" t="str">
        <f t="shared" si="2109"/>
        <v/>
      </c>
      <c r="E578" s="770" t="str">
        <f t="shared" si="2109"/>
        <v/>
      </c>
      <c r="F578" s="770" t="str">
        <f t="shared" si="2109"/>
        <v/>
      </c>
      <c r="G578" s="770" t="str">
        <f t="shared" si="2109"/>
        <v/>
      </c>
      <c r="H578" s="770" t="str">
        <f t="shared" si="2109"/>
        <v/>
      </c>
      <c r="I578" s="770" t="str">
        <f t="shared" si="2109"/>
        <v/>
      </c>
      <c r="J578" s="770" t="str">
        <f t="shared" si="2109"/>
        <v/>
      </c>
      <c r="K578" s="770" t="str">
        <f t="shared" si="2109"/>
        <v/>
      </c>
      <c r="L578" s="770" t="str">
        <f t="shared" si="2109"/>
        <v/>
      </c>
      <c r="M578" s="770" t="str">
        <f t="shared" si="2109"/>
        <v/>
      </c>
      <c r="N578" s="770" t="str">
        <f t="shared" si="2109"/>
        <v/>
      </c>
      <c r="O578" s="770" t="str">
        <f t="shared" si="2109"/>
        <v/>
      </c>
      <c r="P578" s="770" t="str">
        <f t="shared" si="2109"/>
        <v/>
      </c>
      <c r="Q578" s="770" t="str">
        <f t="shared" si="2109"/>
        <v/>
      </c>
      <c r="R578" s="770" t="str">
        <f t="shared" si="2109"/>
        <v/>
      </c>
      <c r="S578" s="593"/>
      <c r="T578" s="770" t="str">
        <f t="shared" ref="T578:AJ578" si="2110">IF(T576="","",T576*T577/T$46/365/$G$1)</f>
        <v/>
      </c>
      <c r="U578" s="770" t="str">
        <f t="shared" si="2110"/>
        <v/>
      </c>
      <c r="V578" s="770" t="str">
        <f t="shared" si="2110"/>
        <v/>
      </c>
      <c r="W578" s="770" t="str">
        <f t="shared" si="2110"/>
        <v/>
      </c>
      <c r="X578" s="770" t="str">
        <f t="shared" si="2110"/>
        <v/>
      </c>
      <c r="Y578" s="770" t="str">
        <f t="shared" si="2110"/>
        <v/>
      </c>
      <c r="Z578" s="770" t="str">
        <f t="shared" si="2110"/>
        <v/>
      </c>
      <c r="AA578" s="770" t="str">
        <f t="shared" si="2110"/>
        <v/>
      </c>
      <c r="AB578" s="770" t="str">
        <f t="shared" si="2110"/>
        <v/>
      </c>
      <c r="AC578" s="770" t="str">
        <f t="shared" si="2110"/>
        <v/>
      </c>
      <c r="AD578" s="770" t="str">
        <f t="shared" si="2110"/>
        <v/>
      </c>
      <c r="AE578" s="770" t="str">
        <f t="shared" si="2110"/>
        <v/>
      </c>
      <c r="AF578" s="770" t="str">
        <f t="shared" si="2110"/>
        <v/>
      </c>
      <c r="AG578" s="770" t="str">
        <f t="shared" si="2110"/>
        <v/>
      </c>
      <c r="AH578" s="770" t="str">
        <f t="shared" si="2110"/>
        <v/>
      </c>
      <c r="AI578" s="770" t="str">
        <f t="shared" si="2110"/>
        <v/>
      </c>
      <c r="AJ578" s="770" t="str">
        <f t="shared" si="2110"/>
        <v/>
      </c>
      <c r="AK578" s="593"/>
      <c r="AL578" s="770">
        <f t="shared" ref="AL578:BB578" si="2111">IF(AL576="","",AL576*AL577/AL$46/365/$G$1)</f>
        <v>1.12720156555773E-3</v>
      </c>
      <c r="AM578" s="770" t="str">
        <f t="shared" si="2111"/>
        <v/>
      </c>
      <c r="AN578" s="770" t="str">
        <f t="shared" si="2111"/>
        <v/>
      </c>
      <c r="AO578" s="770" t="str">
        <f t="shared" si="2111"/>
        <v/>
      </c>
      <c r="AP578" s="770" t="str">
        <f t="shared" si="2111"/>
        <v/>
      </c>
      <c r="AQ578" s="770" t="str">
        <f t="shared" si="2111"/>
        <v/>
      </c>
      <c r="AR578" s="770" t="str">
        <f t="shared" si="2111"/>
        <v/>
      </c>
      <c r="AS578" s="770" t="str">
        <f t="shared" si="2111"/>
        <v/>
      </c>
      <c r="AT578" s="770" t="str">
        <f t="shared" si="2111"/>
        <v/>
      </c>
      <c r="AU578" s="770" t="str">
        <f t="shared" si="2111"/>
        <v/>
      </c>
      <c r="AV578" s="770" t="str">
        <f t="shared" si="2111"/>
        <v/>
      </c>
      <c r="AW578" s="770" t="str">
        <f t="shared" si="2111"/>
        <v/>
      </c>
      <c r="AX578" s="770" t="str">
        <f t="shared" si="2111"/>
        <v/>
      </c>
      <c r="AY578" s="770" t="str">
        <f t="shared" si="2111"/>
        <v/>
      </c>
      <c r="AZ578" s="770" t="str">
        <f t="shared" si="2111"/>
        <v/>
      </c>
      <c r="BA578" s="770" t="str">
        <f t="shared" si="2111"/>
        <v/>
      </c>
      <c r="BB578" s="770" t="str">
        <f t="shared" si="2111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12">IF(BF576="","",BF576*BF577/BF$46/365/$G$1)</f>
        <v/>
      </c>
      <c r="BG578" s="770" t="str">
        <f t="shared" si="2112"/>
        <v/>
      </c>
      <c r="BH578" s="770" t="str">
        <f t="shared" si="2112"/>
        <v/>
      </c>
      <c r="BI578" s="770" t="str">
        <f t="shared" si="2112"/>
        <v/>
      </c>
      <c r="BJ578" s="770" t="str">
        <f t="shared" si="2112"/>
        <v/>
      </c>
      <c r="BK578" s="770" t="str">
        <f t="shared" si="2112"/>
        <v/>
      </c>
      <c r="BL578" s="770" t="str">
        <f t="shared" si="2112"/>
        <v/>
      </c>
      <c r="BM578" s="770" t="str">
        <f t="shared" si="2112"/>
        <v/>
      </c>
      <c r="BN578" s="770" t="str">
        <f t="shared" si="2112"/>
        <v/>
      </c>
      <c r="BO578" s="770" t="str">
        <f t="shared" si="2112"/>
        <v/>
      </c>
      <c r="BP578" s="770" t="str">
        <f t="shared" si="2112"/>
        <v/>
      </c>
      <c r="BQ578" s="770" t="str">
        <f t="shared" si="2112"/>
        <v/>
      </c>
      <c r="BR578" s="770" t="str">
        <f t="shared" si="2112"/>
        <v/>
      </c>
      <c r="BS578" s="770" t="str">
        <f t="shared" si="2112"/>
        <v/>
      </c>
      <c r="BT578" s="770" t="str">
        <f t="shared" si="2112"/>
        <v/>
      </c>
      <c r="BU578" s="657"/>
      <c r="BV578" s="770">
        <f>IF(BV576="","",BV575*BV576*BV577/BV$46/365/$G$1)</f>
        <v>0</v>
      </c>
      <c r="BW578" s="770">
        <f t="shared" ref="BW578:BY578" si="2113">IF(BW576="","",BW575*BW576*BW577/BW$46/365/$G$1)</f>
        <v>0</v>
      </c>
      <c r="BX578" s="770">
        <f t="shared" si="2113"/>
        <v>0</v>
      </c>
      <c r="BY578" s="770">
        <f t="shared" si="2113"/>
        <v>0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94"/>
        <v/>
      </c>
      <c r="CF578" s="1355" t="str">
        <f t="shared" si="2094"/>
        <v/>
      </c>
      <c r="CG578" s="1355" t="str">
        <f t="shared" si="2094"/>
        <v/>
      </c>
      <c r="CH578" s="1355" t="str">
        <f t="shared" si="2094"/>
        <v/>
      </c>
      <c r="CI578" s="1355" t="str">
        <f t="shared" si="2094"/>
        <v/>
      </c>
      <c r="CJ578" s="1355" t="str">
        <f t="shared" si="2094"/>
        <v/>
      </c>
      <c r="CK578" s="1356" t="str">
        <f t="shared" si="2094"/>
        <v/>
      </c>
      <c r="CL578" s="1356" t="str">
        <f t="shared" si="2094"/>
        <v/>
      </c>
      <c r="CM578" s="1356" t="str">
        <f t="shared" si="2094"/>
        <v/>
      </c>
      <c r="CN578" s="1355" t="str">
        <f t="shared" si="2094"/>
        <v/>
      </c>
      <c r="CO578" s="1355" t="str">
        <f t="shared" si="2094"/>
        <v/>
      </c>
      <c r="CP578" s="1355" t="str">
        <f t="shared" si="2094"/>
        <v/>
      </c>
      <c r="CQ578" s="1355" t="str">
        <f t="shared" si="2094"/>
        <v/>
      </c>
      <c r="CR578" s="1355" t="str">
        <f t="shared" si="2094"/>
        <v/>
      </c>
      <c r="CS578" s="1354" t="str">
        <f t="shared" si="2094"/>
        <v/>
      </c>
      <c r="CT578" s="1357" t="str">
        <f t="shared" si="2094"/>
        <v/>
      </c>
      <c r="CU578" s="541" t="str">
        <f t="shared" si="2095"/>
        <v/>
      </c>
      <c r="CV578" s="542" t="str">
        <f t="shared" si="2095"/>
        <v/>
      </c>
      <c r="CW578" s="543" t="str">
        <f t="shared" si="2095"/>
        <v/>
      </c>
      <c r="CX578" s="543" t="str">
        <f t="shared" si="2095"/>
        <v/>
      </c>
      <c r="CY578" s="543" t="str">
        <f t="shared" si="2095"/>
        <v/>
      </c>
      <c r="CZ578" s="543" t="str">
        <f t="shared" si="2095"/>
        <v/>
      </c>
      <c r="DA578" s="543" t="str">
        <f t="shared" si="2095"/>
        <v/>
      </c>
      <c r="DB578" s="544" t="str">
        <f t="shared" si="2095"/>
        <v/>
      </c>
      <c r="DC578" s="544" t="str">
        <f t="shared" si="2095"/>
        <v/>
      </c>
      <c r="DD578" s="544" t="str">
        <f t="shared" si="2095"/>
        <v/>
      </c>
      <c r="DE578" s="543" t="str">
        <f t="shared" si="2095"/>
        <v/>
      </c>
      <c r="DF578" s="543" t="str">
        <f t="shared" si="2095"/>
        <v/>
      </c>
      <c r="DG578" s="543" t="str">
        <f t="shared" si="2095"/>
        <v/>
      </c>
      <c r="DH578" s="543" t="str">
        <f t="shared" si="2095"/>
        <v/>
      </c>
      <c r="DI578" s="543" t="str">
        <f t="shared" si="2095"/>
        <v/>
      </c>
      <c r="DJ578" s="542" t="str">
        <f t="shared" si="2095"/>
        <v/>
      </c>
      <c r="DK578" s="541" t="str">
        <f t="shared" si="2096"/>
        <v/>
      </c>
      <c r="DL578" s="658">
        <f t="shared" si="2097"/>
        <v>0</v>
      </c>
      <c r="DM578" s="106">
        <f t="shared" si="2098"/>
        <v>0</v>
      </c>
      <c r="DN578" s="106">
        <f t="shared" si="2099"/>
        <v>1</v>
      </c>
      <c r="DO578" s="106">
        <f t="shared" si="2100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724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94"/>
        <v/>
      </c>
      <c r="CE579" s="89" t="str">
        <f t="shared" si="2094"/>
        <v/>
      </c>
      <c r="CF579" s="90" t="str">
        <f t="shared" si="2094"/>
        <v/>
      </c>
      <c r="CG579" s="90" t="str">
        <f t="shared" si="2094"/>
        <v/>
      </c>
      <c r="CH579" s="90" t="str">
        <f t="shared" si="2094"/>
        <v/>
      </c>
      <c r="CI579" s="90" t="str">
        <f t="shared" si="2094"/>
        <v/>
      </c>
      <c r="CJ579" s="90" t="str">
        <f t="shared" si="2094"/>
        <v/>
      </c>
      <c r="CK579" s="156" t="str">
        <f t="shared" si="2094"/>
        <v/>
      </c>
      <c r="CL579" s="156" t="str">
        <f t="shared" si="2094"/>
        <v/>
      </c>
      <c r="CM579" s="156" t="str">
        <f t="shared" si="2094"/>
        <v/>
      </c>
      <c r="CN579" s="90" t="str">
        <f t="shared" si="2094"/>
        <v/>
      </c>
      <c r="CO579" s="90" t="str">
        <f t="shared" si="2094"/>
        <v/>
      </c>
      <c r="CP579" s="90" t="str">
        <f t="shared" si="2094"/>
        <v/>
      </c>
      <c r="CQ579" s="90" t="str">
        <f t="shared" si="2094"/>
        <v/>
      </c>
      <c r="CR579" s="90" t="str">
        <f t="shared" si="2094"/>
        <v/>
      </c>
      <c r="CS579" s="89" t="str">
        <f t="shared" si="2094"/>
        <v/>
      </c>
      <c r="CT579" s="525" t="str">
        <f t="shared" si="2094"/>
        <v/>
      </c>
      <c r="CU579" s="553" t="str">
        <f t="shared" si="2095"/>
        <v/>
      </c>
      <c r="CV579" s="554" t="str">
        <f t="shared" si="2095"/>
        <v/>
      </c>
      <c r="CW579" s="555" t="str">
        <f t="shared" si="2095"/>
        <v/>
      </c>
      <c r="CX579" s="555" t="str">
        <f t="shared" si="2095"/>
        <v/>
      </c>
      <c r="CY579" s="555" t="str">
        <f t="shared" si="2095"/>
        <v/>
      </c>
      <c r="CZ579" s="555" t="str">
        <f t="shared" si="2095"/>
        <v/>
      </c>
      <c r="DA579" s="555" t="str">
        <f t="shared" si="2095"/>
        <v/>
      </c>
      <c r="DB579" s="556" t="str">
        <f t="shared" si="2095"/>
        <v/>
      </c>
      <c r="DC579" s="556" t="str">
        <f t="shared" si="2095"/>
        <v/>
      </c>
      <c r="DD579" s="556" t="str">
        <f t="shared" si="2095"/>
        <v/>
      </c>
      <c r="DE579" s="555" t="str">
        <f t="shared" si="2095"/>
        <v/>
      </c>
      <c r="DF579" s="555" t="str">
        <f t="shared" si="2095"/>
        <v/>
      </c>
      <c r="DG579" s="555" t="str">
        <f t="shared" si="2095"/>
        <v/>
      </c>
      <c r="DH579" s="555" t="str">
        <f t="shared" si="2095"/>
        <v/>
      </c>
      <c r="DI579" s="555" t="str">
        <f t="shared" si="2095"/>
        <v/>
      </c>
      <c r="DJ579" s="554" t="str">
        <f t="shared" si="2095"/>
        <v/>
      </c>
      <c r="DK579" s="553" t="str">
        <f t="shared" si="2096"/>
        <v/>
      </c>
      <c r="DL579" s="897">
        <f t="shared" si="2097"/>
        <v>0</v>
      </c>
      <c r="DM579" s="852">
        <f t="shared" si="2098"/>
        <v>0</v>
      </c>
      <c r="DN579" s="852">
        <f t="shared" si="2099"/>
        <v>1</v>
      </c>
      <c r="DO579" s="852">
        <f t="shared" si="2100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14">IF(B579="","",B576*B579)</f>
        <v/>
      </c>
      <c r="C580" s="765" t="str">
        <f t="shared" si="2114"/>
        <v/>
      </c>
      <c r="D580" s="765" t="str">
        <f t="shared" si="2114"/>
        <v/>
      </c>
      <c r="E580" s="765" t="str">
        <f t="shared" si="2114"/>
        <v/>
      </c>
      <c r="F580" s="765" t="str">
        <f t="shared" si="2114"/>
        <v/>
      </c>
      <c r="G580" s="765" t="str">
        <f t="shared" si="2114"/>
        <v/>
      </c>
      <c r="H580" s="765" t="str">
        <f t="shared" si="2114"/>
        <v/>
      </c>
      <c r="I580" s="765" t="str">
        <f t="shared" si="2114"/>
        <v/>
      </c>
      <c r="J580" s="765" t="str">
        <f t="shared" si="2114"/>
        <v/>
      </c>
      <c r="K580" s="765" t="str">
        <f t="shared" si="2114"/>
        <v/>
      </c>
      <c r="L580" s="765" t="str">
        <f t="shared" si="2114"/>
        <v/>
      </c>
      <c r="M580" s="765" t="str">
        <f t="shared" si="2114"/>
        <v/>
      </c>
      <c r="N580" s="765" t="str">
        <f t="shared" si="2114"/>
        <v/>
      </c>
      <c r="O580" s="765" t="str">
        <f t="shared" si="2114"/>
        <v/>
      </c>
      <c r="P580" s="765" t="str">
        <f t="shared" si="2114"/>
        <v/>
      </c>
      <c r="Q580" s="765" t="str">
        <f t="shared" si="2114"/>
        <v/>
      </c>
      <c r="R580" s="765" t="str">
        <f t="shared" si="2114"/>
        <v/>
      </c>
      <c r="S580" s="771"/>
      <c r="T580" s="765" t="str">
        <f t="shared" ref="T580:AJ580" si="2115">IF(T579="","",T576*T579)</f>
        <v/>
      </c>
      <c r="U580" s="765" t="str">
        <f t="shared" si="2115"/>
        <v/>
      </c>
      <c r="V580" s="765" t="str">
        <f t="shared" si="2115"/>
        <v/>
      </c>
      <c r="W580" s="765" t="str">
        <f t="shared" si="2115"/>
        <v/>
      </c>
      <c r="X580" s="765" t="str">
        <f t="shared" si="2115"/>
        <v/>
      </c>
      <c r="Y580" s="765" t="str">
        <f t="shared" si="2115"/>
        <v/>
      </c>
      <c r="Z580" s="765" t="str">
        <f t="shared" si="2115"/>
        <v/>
      </c>
      <c r="AA580" s="765" t="str">
        <f t="shared" si="2115"/>
        <v/>
      </c>
      <c r="AB580" s="765" t="str">
        <f t="shared" si="2115"/>
        <v/>
      </c>
      <c r="AC580" s="765" t="str">
        <f t="shared" si="2115"/>
        <v/>
      </c>
      <c r="AD580" s="765" t="str">
        <f t="shared" si="2115"/>
        <v/>
      </c>
      <c r="AE580" s="765" t="str">
        <f t="shared" si="2115"/>
        <v/>
      </c>
      <c r="AF580" s="765" t="str">
        <f t="shared" si="2115"/>
        <v/>
      </c>
      <c r="AG580" s="765" t="str">
        <f t="shared" si="2115"/>
        <v/>
      </c>
      <c r="AH580" s="765" t="str">
        <f t="shared" si="2115"/>
        <v/>
      </c>
      <c r="AI580" s="765" t="str">
        <f t="shared" si="2115"/>
        <v/>
      </c>
      <c r="AJ580" s="765" t="str">
        <f t="shared" si="2115"/>
        <v/>
      </c>
      <c r="AK580" s="771"/>
      <c r="AL580" s="765">
        <f t="shared" ref="AL580:BB580" si="2116">IF(AL579="","",AL576*AL579)</f>
        <v>120</v>
      </c>
      <c r="AM580" s="765" t="str">
        <f t="shared" si="2116"/>
        <v/>
      </c>
      <c r="AN580" s="765" t="str">
        <f t="shared" si="2116"/>
        <v/>
      </c>
      <c r="AO580" s="765" t="str">
        <f t="shared" si="2116"/>
        <v/>
      </c>
      <c r="AP580" s="765" t="str">
        <f t="shared" si="2116"/>
        <v/>
      </c>
      <c r="AQ580" s="765" t="str">
        <f t="shared" si="2116"/>
        <v/>
      </c>
      <c r="AR580" s="765" t="str">
        <f t="shared" si="2116"/>
        <v/>
      </c>
      <c r="AS580" s="765" t="str">
        <f t="shared" si="2116"/>
        <v/>
      </c>
      <c r="AT580" s="765" t="str">
        <f t="shared" si="2116"/>
        <v/>
      </c>
      <c r="AU580" s="765" t="str">
        <f t="shared" si="2116"/>
        <v/>
      </c>
      <c r="AV580" s="765" t="str">
        <f t="shared" si="2116"/>
        <v/>
      </c>
      <c r="AW580" s="765" t="str">
        <f t="shared" si="2116"/>
        <v/>
      </c>
      <c r="AX580" s="765" t="str">
        <f t="shared" si="2116"/>
        <v/>
      </c>
      <c r="AY580" s="765" t="str">
        <f t="shared" si="2116"/>
        <v/>
      </c>
      <c r="AZ580" s="765" t="str">
        <f t="shared" si="2116"/>
        <v/>
      </c>
      <c r="BA580" s="765" t="str">
        <f t="shared" si="2116"/>
        <v/>
      </c>
      <c r="BB580" s="765" t="str">
        <f t="shared" si="2116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17">IF(BF579="","",BF576*BF579)</f>
        <v/>
      </c>
      <c r="BG580" s="765" t="str">
        <f t="shared" si="2117"/>
        <v/>
      </c>
      <c r="BH580" s="765" t="str">
        <f t="shared" si="2117"/>
        <v/>
      </c>
      <c r="BI580" s="765" t="str">
        <f t="shared" si="2117"/>
        <v/>
      </c>
      <c r="BJ580" s="765" t="str">
        <f t="shared" si="2117"/>
        <v/>
      </c>
      <c r="BK580" s="765" t="str">
        <f t="shared" si="2117"/>
        <v/>
      </c>
      <c r="BL580" s="765" t="str">
        <f t="shared" si="2117"/>
        <v/>
      </c>
      <c r="BM580" s="765" t="str">
        <f t="shared" si="2117"/>
        <v/>
      </c>
      <c r="BN580" s="765" t="str">
        <f t="shared" si="2117"/>
        <v/>
      </c>
      <c r="BO580" s="765" t="str">
        <f t="shared" si="2117"/>
        <v/>
      </c>
      <c r="BP580" s="765" t="str">
        <f t="shared" si="2117"/>
        <v/>
      </c>
      <c r="BQ580" s="765" t="str">
        <f t="shared" si="2117"/>
        <v/>
      </c>
      <c r="BR580" s="765" t="str">
        <f t="shared" si="2117"/>
        <v/>
      </c>
      <c r="BS580" s="765" t="str">
        <f t="shared" si="2117"/>
        <v/>
      </c>
      <c r="BT580" s="765" t="str">
        <f t="shared" si="2117"/>
        <v/>
      </c>
      <c r="BU580" s="771"/>
      <c r="BV580" s="765" t="str">
        <f>IF(BV579="","",BV575*BV576*BV579)</f>
        <v/>
      </c>
      <c r="BW580" s="765" t="str">
        <f>IF(BW579="","",BW575*BW576*BW579)</f>
        <v/>
      </c>
      <c r="BX580" s="765" t="str">
        <f>IF(BX579="","",BX575*BX576*BX579)</f>
        <v/>
      </c>
      <c r="BY580" s="765" t="str">
        <f>IF(BY579="","",BY575*BY576*BY579)</f>
        <v/>
      </c>
      <c r="BZ580" s="895"/>
      <c r="CA580" s="895"/>
      <c r="CB580" s="895"/>
      <c r="CC580" s="896"/>
      <c r="CD580" s="524" t="str">
        <f t="shared" si="2094"/>
        <v/>
      </c>
      <c r="CE580" s="89" t="str">
        <f t="shared" si="2094"/>
        <v/>
      </c>
      <c r="CF580" s="90" t="str">
        <f t="shared" si="2094"/>
        <v/>
      </c>
      <c r="CG580" s="90" t="str">
        <f t="shared" si="2094"/>
        <v/>
      </c>
      <c r="CH580" s="90" t="str">
        <f t="shared" si="2094"/>
        <v/>
      </c>
      <c r="CI580" s="90" t="str">
        <f t="shared" si="2094"/>
        <v/>
      </c>
      <c r="CJ580" s="90" t="str">
        <f t="shared" si="2094"/>
        <v/>
      </c>
      <c r="CK580" s="156" t="str">
        <f t="shared" si="2094"/>
        <v/>
      </c>
      <c r="CL580" s="156" t="str">
        <f t="shared" si="2094"/>
        <v/>
      </c>
      <c r="CM580" s="156" t="str">
        <f t="shared" si="2094"/>
        <v/>
      </c>
      <c r="CN580" s="90" t="str">
        <f t="shared" si="2094"/>
        <v/>
      </c>
      <c r="CO580" s="90" t="str">
        <f t="shared" si="2094"/>
        <v/>
      </c>
      <c r="CP580" s="90" t="str">
        <f t="shared" si="2094"/>
        <v/>
      </c>
      <c r="CQ580" s="90" t="str">
        <f t="shared" si="2094"/>
        <v/>
      </c>
      <c r="CR580" s="90" t="str">
        <f t="shared" si="2094"/>
        <v/>
      </c>
      <c r="CS580" s="89" t="str">
        <f t="shared" si="2094"/>
        <v/>
      </c>
      <c r="CT580" s="525" t="str">
        <f t="shared" si="2094"/>
        <v/>
      </c>
      <c r="CU580" s="553" t="str">
        <f t="shared" si="2095"/>
        <v/>
      </c>
      <c r="CV580" s="554" t="str">
        <f t="shared" si="2095"/>
        <v/>
      </c>
      <c r="CW580" s="555" t="str">
        <f t="shared" si="2095"/>
        <v/>
      </c>
      <c r="CX580" s="555" t="str">
        <f t="shared" si="2095"/>
        <v/>
      </c>
      <c r="CY580" s="555" t="str">
        <f t="shared" si="2095"/>
        <v/>
      </c>
      <c r="CZ580" s="555" t="str">
        <f t="shared" si="2095"/>
        <v/>
      </c>
      <c r="DA580" s="555" t="str">
        <f t="shared" si="2095"/>
        <v/>
      </c>
      <c r="DB580" s="556" t="str">
        <f t="shared" si="2095"/>
        <v/>
      </c>
      <c r="DC580" s="556" t="str">
        <f t="shared" si="2095"/>
        <v/>
      </c>
      <c r="DD580" s="556" t="str">
        <f t="shared" si="2095"/>
        <v/>
      </c>
      <c r="DE580" s="555" t="str">
        <f t="shared" si="2095"/>
        <v/>
      </c>
      <c r="DF580" s="555" t="str">
        <f t="shared" si="2095"/>
        <v/>
      </c>
      <c r="DG580" s="555" t="str">
        <f t="shared" si="2095"/>
        <v/>
      </c>
      <c r="DH580" s="555" t="str">
        <f t="shared" si="2095"/>
        <v/>
      </c>
      <c r="DI580" s="555" t="str">
        <f t="shared" si="2095"/>
        <v/>
      </c>
      <c r="DJ580" s="554" t="str">
        <f t="shared" si="2095"/>
        <v/>
      </c>
      <c r="DK580" s="553" t="str">
        <f t="shared" si="2096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24" t="s">
        <v>745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94"/>
        <v/>
      </c>
      <c r="CE581" s="89" t="str">
        <f t="shared" si="2094"/>
        <v/>
      </c>
      <c r="CF581" s="90" t="str">
        <f t="shared" si="2094"/>
        <v/>
      </c>
      <c r="CG581" s="90" t="str">
        <f t="shared" si="2094"/>
        <v/>
      </c>
      <c r="CH581" s="90" t="str">
        <f t="shared" si="2094"/>
        <v/>
      </c>
      <c r="CI581" s="90" t="str">
        <f t="shared" si="2094"/>
        <v/>
      </c>
      <c r="CJ581" s="90" t="str">
        <f t="shared" si="2094"/>
        <v/>
      </c>
      <c r="CK581" s="156" t="str">
        <f t="shared" si="2094"/>
        <v/>
      </c>
      <c r="CL581" s="156" t="str">
        <f t="shared" si="2094"/>
        <v/>
      </c>
      <c r="CM581" s="156" t="str">
        <f t="shared" si="2094"/>
        <v/>
      </c>
      <c r="CN581" s="90" t="str">
        <f t="shared" si="2094"/>
        <v/>
      </c>
      <c r="CO581" s="90" t="str">
        <f t="shared" si="2094"/>
        <v/>
      </c>
      <c r="CP581" s="90" t="str">
        <f t="shared" si="2094"/>
        <v/>
      </c>
      <c r="CQ581" s="90" t="str">
        <f t="shared" si="2094"/>
        <v/>
      </c>
      <c r="CR581" s="90" t="str">
        <f t="shared" si="2094"/>
        <v/>
      </c>
      <c r="CS581" s="89" t="str">
        <f t="shared" si="2094"/>
        <v/>
      </c>
      <c r="CT581" s="525" t="str">
        <f t="shared" si="2094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94"/>
        <v/>
      </c>
      <c r="CE582" s="89" t="str">
        <f t="shared" si="2094"/>
        <v/>
      </c>
      <c r="CF582" s="90" t="str">
        <f t="shared" si="2094"/>
        <v/>
      </c>
      <c r="CG582" s="90" t="str">
        <f t="shared" si="2094"/>
        <v/>
      </c>
      <c r="CH582" s="90" t="str">
        <f t="shared" si="2094"/>
        <v/>
      </c>
      <c r="CI582" s="90" t="str">
        <f t="shared" si="2094"/>
        <v/>
      </c>
      <c r="CJ582" s="90" t="str">
        <f t="shared" si="2094"/>
        <v/>
      </c>
      <c r="CK582" s="156" t="str">
        <f t="shared" si="2094"/>
        <v/>
      </c>
      <c r="CL582" s="156" t="str">
        <f t="shared" si="2094"/>
        <v/>
      </c>
      <c r="CM582" s="156" t="str">
        <f t="shared" si="2094"/>
        <v/>
      </c>
      <c r="CN582" s="90" t="str">
        <f t="shared" si="2094"/>
        <v/>
      </c>
      <c r="CO582" s="90" t="str">
        <f t="shared" si="2094"/>
        <v/>
      </c>
      <c r="CP582" s="90" t="str">
        <f t="shared" si="2094"/>
        <v/>
      </c>
      <c r="CQ582" s="90" t="str">
        <f t="shared" si="2094"/>
        <v/>
      </c>
      <c r="CR582" s="90" t="str">
        <f t="shared" si="2094"/>
        <v/>
      </c>
      <c r="CS582" s="89" t="str">
        <f t="shared" si="2094"/>
        <v/>
      </c>
      <c r="CT582" s="525" t="str">
        <f t="shared" si="2094"/>
        <v/>
      </c>
      <c r="CU582" s="553" t="str">
        <f t="shared" si="2095"/>
        <v/>
      </c>
      <c r="CV582" s="554" t="str">
        <f t="shared" si="2095"/>
        <v/>
      </c>
      <c r="CW582" s="555" t="str">
        <f t="shared" si="2095"/>
        <v/>
      </c>
      <c r="CX582" s="555" t="str">
        <f t="shared" si="2095"/>
        <v/>
      </c>
      <c r="CY582" s="555" t="str">
        <f t="shared" si="2095"/>
        <v/>
      </c>
      <c r="CZ582" s="555" t="str">
        <f t="shared" si="2095"/>
        <v/>
      </c>
      <c r="DA582" s="555" t="str">
        <f t="shared" si="2095"/>
        <v/>
      </c>
      <c r="DB582" s="556" t="str">
        <f t="shared" si="2095"/>
        <v/>
      </c>
      <c r="DC582" s="556" t="str">
        <f t="shared" si="2095"/>
        <v/>
      </c>
      <c r="DD582" s="556" t="str">
        <f t="shared" si="2095"/>
        <v/>
      </c>
      <c r="DE582" s="555" t="str">
        <f t="shared" si="2095"/>
        <v/>
      </c>
      <c r="DF582" s="555" t="str">
        <f t="shared" si="2095"/>
        <v/>
      </c>
      <c r="DG582" s="555" t="str">
        <f t="shared" si="2095"/>
        <v/>
      </c>
      <c r="DH582" s="555" t="str">
        <f t="shared" si="2095"/>
        <v/>
      </c>
      <c r="DI582" s="555" t="str">
        <f t="shared" si="2095"/>
        <v/>
      </c>
      <c r="DJ582" s="554" t="str">
        <f t="shared" si="2095"/>
        <v/>
      </c>
      <c r="DK582" s="553" t="str">
        <f t="shared" si="2096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8">1530*$K$1</f>
        <v>1530</v>
      </c>
      <c r="E583" s="766">
        <f t="shared" si="2118"/>
        <v>1530</v>
      </c>
      <c r="F583" s="766">
        <f t="shared" si="2118"/>
        <v>1530</v>
      </c>
      <c r="G583" s="766">
        <f t="shared" si="2118"/>
        <v>1530</v>
      </c>
      <c r="H583" s="766">
        <f t="shared" si="2118"/>
        <v>1530</v>
      </c>
      <c r="I583" s="766">
        <f t="shared" si="2118"/>
        <v>1530</v>
      </c>
      <c r="J583" s="766">
        <f t="shared" si="2118"/>
        <v>1530</v>
      </c>
      <c r="K583" s="766">
        <f t="shared" si="2118"/>
        <v>1530</v>
      </c>
      <c r="L583" s="766">
        <f t="shared" si="2118"/>
        <v>1530</v>
      </c>
      <c r="M583" s="766">
        <f t="shared" si="2118"/>
        <v>1530</v>
      </c>
      <c r="N583" s="766">
        <f t="shared" si="2118"/>
        <v>1530</v>
      </c>
      <c r="O583" s="766">
        <f t="shared" si="2118"/>
        <v>1530</v>
      </c>
      <c r="P583" s="766">
        <f t="shared" si="2118"/>
        <v>1530</v>
      </c>
      <c r="Q583" s="766">
        <f t="shared" si="2118"/>
        <v>1530</v>
      </c>
      <c r="R583" s="766">
        <f t="shared" si="2118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9">1530*$K$1</f>
        <v>1530</v>
      </c>
      <c r="W583" s="766">
        <f t="shared" si="2119"/>
        <v>1530</v>
      </c>
      <c r="X583" s="766">
        <f t="shared" si="2119"/>
        <v>1530</v>
      </c>
      <c r="Y583" s="766">
        <f t="shared" si="2119"/>
        <v>1530</v>
      </c>
      <c r="Z583" s="766">
        <f t="shared" si="2119"/>
        <v>1530</v>
      </c>
      <c r="AA583" s="766">
        <f t="shared" si="2119"/>
        <v>1530</v>
      </c>
      <c r="AB583" s="766">
        <f t="shared" si="2119"/>
        <v>1530</v>
      </c>
      <c r="AC583" s="766">
        <f t="shared" si="2119"/>
        <v>1530</v>
      </c>
      <c r="AD583" s="766">
        <f t="shared" si="2119"/>
        <v>1530</v>
      </c>
      <c r="AE583" s="766">
        <f t="shared" si="2119"/>
        <v>1530</v>
      </c>
      <c r="AF583" s="766">
        <f t="shared" si="2119"/>
        <v>1530</v>
      </c>
      <c r="AG583" s="766">
        <f t="shared" si="2119"/>
        <v>1530</v>
      </c>
      <c r="AH583" s="766">
        <f t="shared" si="2119"/>
        <v>1530</v>
      </c>
      <c r="AI583" s="766">
        <f t="shared" si="2119"/>
        <v>1530</v>
      </c>
      <c r="AJ583" s="766">
        <f t="shared" si="2119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20">1530*$K$1</f>
        <v>1530</v>
      </c>
      <c r="AO583" s="766">
        <f t="shared" si="2120"/>
        <v>1530</v>
      </c>
      <c r="AP583" s="766">
        <f t="shared" si="2120"/>
        <v>1530</v>
      </c>
      <c r="AQ583" s="766">
        <f t="shared" si="2120"/>
        <v>1530</v>
      </c>
      <c r="AR583" s="766">
        <f t="shared" si="2120"/>
        <v>1530</v>
      </c>
      <c r="AS583" s="766">
        <f t="shared" si="2120"/>
        <v>1530</v>
      </c>
      <c r="AT583" s="766">
        <f t="shared" si="2120"/>
        <v>1530</v>
      </c>
      <c r="AU583" s="766">
        <f t="shared" si="2120"/>
        <v>1530</v>
      </c>
      <c r="AV583" s="766">
        <f t="shared" si="2120"/>
        <v>1530</v>
      </c>
      <c r="AW583" s="766">
        <f t="shared" si="2120"/>
        <v>1530</v>
      </c>
      <c r="AX583" s="766">
        <f t="shared" si="2120"/>
        <v>1530</v>
      </c>
      <c r="AY583" s="766">
        <f t="shared" si="2120"/>
        <v>1530</v>
      </c>
      <c r="AZ583" s="766">
        <f t="shared" si="2120"/>
        <v>1530</v>
      </c>
      <c r="BA583" s="766">
        <f t="shared" si="2120"/>
        <v>1530</v>
      </c>
      <c r="BB583" s="766">
        <f t="shared" si="2120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21">1530*$K$1</f>
        <v>1530</v>
      </c>
      <c r="BG583" s="766">
        <f t="shared" si="2121"/>
        <v>1530</v>
      </c>
      <c r="BH583" s="766">
        <f t="shared" si="2121"/>
        <v>1530</v>
      </c>
      <c r="BI583" s="766">
        <f t="shared" si="2121"/>
        <v>1530</v>
      </c>
      <c r="BJ583" s="766">
        <f t="shared" si="2121"/>
        <v>1530</v>
      </c>
      <c r="BK583" s="766">
        <f t="shared" si="2121"/>
        <v>1530</v>
      </c>
      <c r="BL583" s="766">
        <f t="shared" si="2121"/>
        <v>1530</v>
      </c>
      <c r="BM583" s="766">
        <f t="shared" si="2121"/>
        <v>1530</v>
      </c>
      <c r="BN583" s="766">
        <f t="shared" si="2121"/>
        <v>1530</v>
      </c>
      <c r="BO583" s="766">
        <f t="shared" si="2121"/>
        <v>1530</v>
      </c>
      <c r="BP583" s="766">
        <f t="shared" si="2121"/>
        <v>1530</v>
      </c>
      <c r="BQ583" s="766">
        <f t="shared" si="2121"/>
        <v>1530</v>
      </c>
      <c r="BR583" s="766">
        <f t="shared" si="2121"/>
        <v>1530</v>
      </c>
      <c r="BS583" s="766">
        <f t="shared" si="2121"/>
        <v>1530</v>
      </c>
      <c r="BT583" s="766">
        <f t="shared" si="2121"/>
        <v>1530</v>
      </c>
      <c r="BU583" s="760"/>
      <c r="BV583" s="766">
        <f t="shared" si="2121"/>
        <v>1530</v>
      </c>
      <c r="BW583" s="766">
        <f t="shared" si="2121"/>
        <v>1530</v>
      </c>
      <c r="BX583" s="766">
        <f t="shared" si="2121"/>
        <v>1530</v>
      </c>
      <c r="BY583" s="766">
        <f t="shared" si="2121"/>
        <v>1530</v>
      </c>
      <c r="BZ583" s="895"/>
      <c r="CA583" s="895"/>
      <c r="CB583" s="895"/>
      <c r="CC583" s="896"/>
      <c r="CD583" s="524">
        <f t="shared" si="2094"/>
        <v>1530</v>
      </c>
      <c r="CE583" s="89">
        <f t="shared" si="2094"/>
        <v>1530</v>
      </c>
      <c r="CF583" s="90">
        <f t="shared" si="2094"/>
        <v>1530</v>
      </c>
      <c r="CG583" s="90">
        <f t="shared" si="2094"/>
        <v>1530</v>
      </c>
      <c r="CH583" s="90">
        <f t="shared" si="2094"/>
        <v>1530</v>
      </c>
      <c r="CI583" s="90">
        <f t="shared" si="2094"/>
        <v>1530</v>
      </c>
      <c r="CJ583" s="90">
        <f t="shared" si="2094"/>
        <v>1530</v>
      </c>
      <c r="CK583" s="156">
        <f t="shared" si="2094"/>
        <v>1530</v>
      </c>
      <c r="CL583" s="156">
        <f t="shared" si="2094"/>
        <v>1530</v>
      </c>
      <c r="CM583" s="156">
        <f t="shared" si="2094"/>
        <v>1530</v>
      </c>
      <c r="CN583" s="90">
        <f t="shared" si="2094"/>
        <v>1530</v>
      </c>
      <c r="CO583" s="90">
        <f t="shared" si="2094"/>
        <v>1530</v>
      </c>
      <c r="CP583" s="90">
        <f t="shared" si="2094"/>
        <v>1530</v>
      </c>
      <c r="CQ583" s="90">
        <f t="shared" si="2094"/>
        <v>1530</v>
      </c>
      <c r="CR583" s="90">
        <f t="shared" si="2094"/>
        <v>1530</v>
      </c>
      <c r="CS583" s="89">
        <f t="shared" si="2094"/>
        <v>1530</v>
      </c>
      <c r="CT583" s="525">
        <f t="shared" si="2094"/>
        <v>1530</v>
      </c>
      <c r="CU583" s="553">
        <f t="shared" si="2095"/>
        <v>1530</v>
      </c>
      <c r="CV583" s="554">
        <f t="shared" si="2095"/>
        <v>1530</v>
      </c>
      <c r="CW583" s="555">
        <f t="shared" si="2095"/>
        <v>1530</v>
      </c>
      <c r="CX583" s="555">
        <f t="shared" si="2095"/>
        <v>1530</v>
      </c>
      <c r="CY583" s="555">
        <f t="shared" si="2095"/>
        <v>1530</v>
      </c>
      <c r="CZ583" s="555">
        <f t="shared" si="2095"/>
        <v>1530</v>
      </c>
      <c r="DA583" s="555">
        <f t="shared" si="2095"/>
        <v>1530</v>
      </c>
      <c r="DB583" s="556">
        <f t="shared" si="2095"/>
        <v>1530</v>
      </c>
      <c r="DC583" s="556">
        <f t="shared" si="2095"/>
        <v>1530</v>
      </c>
      <c r="DD583" s="556">
        <f t="shared" si="2095"/>
        <v>1530</v>
      </c>
      <c r="DE583" s="555">
        <f t="shared" si="2095"/>
        <v>1530</v>
      </c>
      <c r="DF583" s="555">
        <f t="shared" si="2095"/>
        <v>1530</v>
      </c>
      <c r="DG583" s="555">
        <f t="shared" si="2095"/>
        <v>1530</v>
      </c>
      <c r="DH583" s="555">
        <f t="shared" si="2095"/>
        <v>1530</v>
      </c>
      <c r="DI583" s="555">
        <f t="shared" si="2095"/>
        <v>1530</v>
      </c>
      <c r="DJ583" s="554">
        <f t="shared" si="2095"/>
        <v>1530</v>
      </c>
      <c r="DK583" s="553">
        <f t="shared" si="2096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22">IF(B582="","",B582*B583/B$46/365/$G$1)</f>
        <v/>
      </c>
      <c r="C584" s="770" t="str">
        <f t="shared" si="2122"/>
        <v/>
      </c>
      <c r="D584" s="770" t="str">
        <f t="shared" si="2122"/>
        <v/>
      </c>
      <c r="E584" s="770" t="str">
        <f t="shared" si="2122"/>
        <v/>
      </c>
      <c r="F584" s="770" t="str">
        <f t="shared" si="2122"/>
        <v/>
      </c>
      <c r="G584" s="770" t="str">
        <f t="shared" si="2122"/>
        <v/>
      </c>
      <c r="H584" s="770" t="str">
        <f t="shared" si="2122"/>
        <v/>
      </c>
      <c r="I584" s="770" t="str">
        <f t="shared" si="2122"/>
        <v/>
      </c>
      <c r="J584" s="770" t="str">
        <f t="shared" si="2122"/>
        <v/>
      </c>
      <c r="K584" s="770" t="str">
        <f t="shared" si="2122"/>
        <v/>
      </c>
      <c r="L584" s="770" t="str">
        <f t="shared" si="2122"/>
        <v/>
      </c>
      <c r="M584" s="770" t="str">
        <f t="shared" si="2122"/>
        <v/>
      </c>
      <c r="N584" s="770" t="str">
        <f t="shared" si="2122"/>
        <v/>
      </c>
      <c r="O584" s="770" t="str">
        <f t="shared" si="2122"/>
        <v/>
      </c>
      <c r="P584" s="770" t="str">
        <f t="shared" si="2122"/>
        <v/>
      </c>
      <c r="Q584" s="770" t="str">
        <f t="shared" si="2122"/>
        <v/>
      </c>
      <c r="R584" s="770" t="str">
        <f t="shared" si="2122"/>
        <v/>
      </c>
      <c r="S584" s="593"/>
      <c r="T584" s="770" t="str">
        <f t="shared" ref="T584:AJ584" si="2123">IF(T582="","",T582*T583/T$46/365/$G$1)</f>
        <v/>
      </c>
      <c r="U584" s="770" t="str">
        <f t="shared" si="2123"/>
        <v/>
      </c>
      <c r="V584" s="770" t="str">
        <f t="shared" si="2123"/>
        <v/>
      </c>
      <c r="W584" s="770" t="str">
        <f t="shared" si="2123"/>
        <v/>
      </c>
      <c r="X584" s="770" t="str">
        <f t="shared" si="2123"/>
        <v/>
      </c>
      <c r="Y584" s="770" t="str">
        <f t="shared" si="2123"/>
        <v/>
      </c>
      <c r="Z584" s="770" t="str">
        <f t="shared" si="2123"/>
        <v/>
      </c>
      <c r="AA584" s="770" t="str">
        <f t="shared" si="2123"/>
        <v/>
      </c>
      <c r="AB584" s="770" t="str">
        <f t="shared" si="2123"/>
        <v/>
      </c>
      <c r="AC584" s="770" t="str">
        <f t="shared" si="2123"/>
        <v/>
      </c>
      <c r="AD584" s="770" t="str">
        <f t="shared" si="2123"/>
        <v/>
      </c>
      <c r="AE584" s="770" t="str">
        <f t="shared" si="2123"/>
        <v/>
      </c>
      <c r="AF584" s="770" t="str">
        <f t="shared" si="2123"/>
        <v/>
      </c>
      <c r="AG584" s="770" t="str">
        <f t="shared" si="2123"/>
        <v/>
      </c>
      <c r="AH584" s="770" t="str">
        <f t="shared" si="2123"/>
        <v/>
      </c>
      <c r="AI584" s="770" t="str">
        <f t="shared" si="2123"/>
        <v/>
      </c>
      <c r="AJ584" s="770" t="str">
        <f t="shared" si="2123"/>
        <v/>
      </c>
      <c r="AK584" s="593"/>
      <c r="AL584" s="770">
        <f t="shared" ref="AL584:BB584" si="2124">IF(AL582="","",AL582*AL583/AL$46/365/$G$1)</f>
        <v>0</v>
      </c>
      <c r="AM584" s="770">
        <f t="shared" si="2124"/>
        <v>0</v>
      </c>
      <c r="AN584" s="770">
        <f t="shared" si="2124"/>
        <v>0</v>
      </c>
      <c r="AO584" s="770" t="str">
        <f t="shared" si="2124"/>
        <v/>
      </c>
      <c r="AP584" s="770" t="str">
        <f t="shared" si="2124"/>
        <v/>
      </c>
      <c r="AQ584" s="770">
        <f t="shared" si="2124"/>
        <v>0</v>
      </c>
      <c r="AR584" s="770" t="str">
        <f t="shared" si="2124"/>
        <v/>
      </c>
      <c r="AS584" s="770" t="str">
        <f t="shared" si="2124"/>
        <v/>
      </c>
      <c r="AT584" s="770">
        <f t="shared" si="2124"/>
        <v>0</v>
      </c>
      <c r="AU584" s="770" t="str">
        <f t="shared" si="2124"/>
        <v/>
      </c>
      <c r="AV584" s="770" t="str">
        <f t="shared" si="2124"/>
        <v/>
      </c>
      <c r="AW584" s="770" t="str">
        <f t="shared" si="2124"/>
        <v/>
      </c>
      <c r="AX584" s="770" t="str">
        <f t="shared" si="2124"/>
        <v/>
      </c>
      <c r="AY584" s="770" t="str">
        <f t="shared" si="2124"/>
        <v/>
      </c>
      <c r="AZ584" s="770" t="str">
        <f t="shared" si="2124"/>
        <v/>
      </c>
      <c r="BA584" s="770" t="str">
        <f t="shared" si="2124"/>
        <v/>
      </c>
      <c r="BB584" s="770" t="str">
        <f t="shared" si="2124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25">IF(BF582="","",BF582*BF583/BF$46/365/$G$1)</f>
        <v/>
      </c>
      <c r="BG584" s="770" t="str">
        <f t="shared" si="2125"/>
        <v/>
      </c>
      <c r="BH584" s="770" t="str">
        <f t="shared" si="2125"/>
        <v/>
      </c>
      <c r="BI584" s="770" t="str">
        <f t="shared" si="2125"/>
        <v/>
      </c>
      <c r="BJ584" s="770" t="str">
        <f t="shared" si="2125"/>
        <v/>
      </c>
      <c r="BK584" s="770" t="str">
        <f t="shared" si="2125"/>
        <v/>
      </c>
      <c r="BL584" s="770" t="str">
        <f t="shared" si="2125"/>
        <v/>
      </c>
      <c r="BM584" s="770" t="str">
        <f t="shared" si="2125"/>
        <v/>
      </c>
      <c r="BN584" s="770" t="str">
        <f t="shared" si="2125"/>
        <v/>
      </c>
      <c r="BO584" s="770" t="str">
        <f t="shared" si="2125"/>
        <v/>
      </c>
      <c r="BP584" s="770" t="str">
        <f t="shared" si="2125"/>
        <v/>
      </c>
      <c r="BQ584" s="770" t="str">
        <f t="shared" si="2125"/>
        <v/>
      </c>
      <c r="BR584" s="770" t="str">
        <f t="shared" si="2125"/>
        <v/>
      </c>
      <c r="BS584" s="770" t="str">
        <f t="shared" si="2125"/>
        <v/>
      </c>
      <c r="BT584" s="770" t="str">
        <f t="shared" si="2125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94"/>
        <v/>
      </c>
      <c r="CF584" s="1355" t="str">
        <f t="shared" si="2094"/>
        <v/>
      </c>
      <c r="CG584" s="1355" t="str">
        <f t="shared" si="2094"/>
        <v/>
      </c>
      <c r="CH584" s="1355" t="str">
        <f t="shared" si="2094"/>
        <v/>
      </c>
      <c r="CI584" s="1355" t="str">
        <f t="shared" si="2094"/>
        <v/>
      </c>
      <c r="CJ584" s="1355" t="str">
        <f t="shared" si="2094"/>
        <v/>
      </c>
      <c r="CK584" s="1356" t="str">
        <f t="shared" si="2094"/>
        <v/>
      </c>
      <c r="CL584" s="1356" t="str">
        <f t="shared" si="2094"/>
        <v/>
      </c>
      <c r="CM584" s="1356" t="str">
        <f t="shared" si="2094"/>
        <v/>
      </c>
      <c r="CN584" s="1355" t="str">
        <f t="shared" si="2094"/>
        <v/>
      </c>
      <c r="CO584" s="1355" t="str">
        <f t="shared" si="2094"/>
        <v/>
      </c>
      <c r="CP584" s="1355" t="str">
        <f t="shared" si="2094"/>
        <v/>
      </c>
      <c r="CQ584" s="1355" t="str">
        <f t="shared" si="2094"/>
        <v/>
      </c>
      <c r="CR584" s="1355" t="str">
        <f t="shared" si="2094"/>
        <v/>
      </c>
      <c r="CS584" s="1354" t="str">
        <f t="shared" si="2094"/>
        <v/>
      </c>
      <c r="CT584" s="1357" t="str">
        <f t="shared" si="2094"/>
        <v/>
      </c>
      <c r="CU584" s="541" t="str">
        <f t="shared" ref="CU584:DJ595" si="21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26"/>
        <v/>
      </c>
      <c r="CW584" s="543" t="str">
        <f t="shared" si="2126"/>
        <v/>
      </c>
      <c r="CX584" s="543" t="str">
        <f t="shared" si="2126"/>
        <v/>
      </c>
      <c r="CY584" s="543" t="str">
        <f t="shared" si="2126"/>
        <v/>
      </c>
      <c r="CZ584" s="543" t="str">
        <f t="shared" si="2126"/>
        <v/>
      </c>
      <c r="DA584" s="543" t="str">
        <f t="shared" si="2126"/>
        <v/>
      </c>
      <c r="DB584" s="544" t="str">
        <f t="shared" si="2126"/>
        <v/>
      </c>
      <c r="DC584" s="544" t="str">
        <f t="shared" si="2126"/>
        <v/>
      </c>
      <c r="DD584" s="544" t="str">
        <f t="shared" si="2126"/>
        <v/>
      </c>
      <c r="DE584" s="543" t="str">
        <f t="shared" si="2126"/>
        <v/>
      </c>
      <c r="DF584" s="543" t="str">
        <f t="shared" si="2126"/>
        <v/>
      </c>
      <c r="DG584" s="543" t="str">
        <f t="shared" si="2126"/>
        <v/>
      </c>
      <c r="DH584" s="543" t="str">
        <f t="shared" si="2126"/>
        <v/>
      </c>
      <c r="DI584" s="543" t="str">
        <f t="shared" si="2126"/>
        <v/>
      </c>
      <c r="DJ584" s="542" t="str">
        <f t="shared" si="2126"/>
        <v/>
      </c>
      <c r="DK584" s="541" t="str">
        <f t="shared" ref="DK584:DK590" si="21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8">COUNT(B584:R584)</f>
        <v>0</v>
      </c>
      <c r="DM584" s="106">
        <f t="shared" ref="DM584:DM591" si="2129">COUNT(T584:AJ584)</f>
        <v>0</v>
      </c>
      <c r="DN584" s="106">
        <f t="shared" ref="DN584:DN591" si="2130">COUNT(AL584:BB584)</f>
        <v>5</v>
      </c>
      <c r="DO584" s="106">
        <f t="shared" ref="DO584:DO591" si="2131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94"/>
        <v/>
      </c>
      <c r="CE585" s="89" t="str">
        <f t="shared" ref="CE585:CT592" si="213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32"/>
        <v/>
      </c>
      <c r="CG585" s="90" t="str">
        <f t="shared" si="2132"/>
        <v/>
      </c>
      <c r="CH585" s="90" t="str">
        <f t="shared" si="2132"/>
        <v/>
      </c>
      <c r="CI585" s="90" t="str">
        <f t="shared" si="2132"/>
        <v/>
      </c>
      <c r="CJ585" s="90" t="str">
        <f t="shared" si="2132"/>
        <v/>
      </c>
      <c r="CK585" s="156" t="str">
        <f t="shared" si="2132"/>
        <v/>
      </c>
      <c r="CL585" s="156" t="str">
        <f t="shared" si="2132"/>
        <v/>
      </c>
      <c r="CM585" s="156" t="str">
        <f t="shared" si="2132"/>
        <v/>
      </c>
      <c r="CN585" s="90" t="str">
        <f t="shared" si="2132"/>
        <v/>
      </c>
      <c r="CO585" s="90" t="str">
        <f t="shared" si="2132"/>
        <v/>
      </c>
      <c r="CP585" s="90" t="str">
        <f t="shared" si="2132"/>
        <v/>
      </c>
      <c r="CQ585" s="90" t="str">
        <f t="shared" si="2132"/>
        <v/>
      </c>
      <c r="CR585" s="90" t="str">
        <f t="shared" si="2132"/>
        <v/>
      </c>
      <c r="CS585" s="89" t="str">
        <f t="shared" si="2132"/>
        <v/>
      </c>
      <c r="CT585" s="525" t="str">
        <f t="shared" si="2132"/>
        <v/>
      </c>
      <c r="CU585" s="553" t="str">
        <f t="shared" si="2095"/>
        <v/>
      </c>
      <c r="CV585" s="554" t="str">
        <f t="shared" si="2095"/>
        <v/>
      </c>
      <c r="CW585" s="555" t="str">
        <f t="shared" si="2095"/>
        <v/>
      </c>
      <c r="CX585" s="555" t="str">
        <f t="shared" si="2095"/>
        <v/>
      </c>
      <c r="CY585" s="555" t="str">
        <f t="shared" si="2095"/>
        <v/>
      </c>
      <c r="CZ585" s="555" t="str">
        <f t="shared" si="2095"/>
        <v/>
      </c>
      <c r="DA585" s="555" t="str">
        <f t="shared" si="2095"/>
        <v/>
      </c>
      <c r="DB585" s="556" t="str">
        <f t="shared" si="2095"/>
        <v/>
      </c>
      <c r="DC585" s="556" t="str">
        <f t="shared" si="2095"/>
        <v/>
      </c>
      <c r="DD585" s="556" t="str">
        <f t="shared" si="2095"/>
        <v/>
      </c>
      <c r="DE585" s="555" t="str">
        <f t="shared" si="2095"/>
        <v/>
      </c>
      <c r="DF585" s="555" t="str">
        <f t="shared" si="2095"/>
        <v/>
      </c>
      <c r="DG585" s="555" t="str">
        <f t="shared" si="2095"/>
        <v/>
      </c>
      <c r="DH585" s="555" t="str">
        <f t="shared" si="2095"/>
        <v/>
      </c>
      <c r="DI585" s="555" t="str">
        <f t="shared" si="2095"/>
        <v/>
      </c>
      <c r="DJ585" s="554" t="str">
        <f t="shared" si="2126"/>
        <v/>
      </c>
      <c r="DK585" s="553" t="str">
        <f t="shared" si="2096"/>
        <v/>
      </c>
      <c r="DL585" s="897">
        <f t="shared" si="2128"/>
        <v>0</v>
      </c>
      <c r="DM585" s="852">
        <f t="shared" si="2129"/>
        <v>0</v>
      </c>
      <c r="DN585" s="852">
        <f t="shared" si="2130"/>
        <v>0</v>
      </c>
      <c r="DO585" s="852">
        <f t="shared" si="2131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33">IF(B585="","",B582*B585)</f>
        <v/>
      </c>
      <c r="C586" s="765" t="str">
        <f t="shared" si="2133"/>
        <v/>
      </c>
      <c r="D586" s="765" t="str">
        <f t="shared" si="2133"/>
        <v/>
      </c>
      <c r="E586" s="765" t="str">
        <f t="shared" si="2133"/>
        <v/>
      </c>
      <c r="F586" s="765" t="str">
        <f t="shared" si="2133"/>
        <v/>
      </c>
      <c r="G586" s="765" t="str">
        <f t="shared" si="2133"/>
        <v/>
      </c>
      <c r="H586" s="765" t="str">
        <f t="shared" si="2133"/>
        <v/>
      </c>
      <c r="I586" s="765" t="str">
        <f t="shared" si="2133"/>
        <v/>
      </c>
      <c r="J586" s="765" t="str">
        <f t="shared" si="2133"/>
        <v/>
      </c>
      <c r="K586" s="765" t="str">
        <f t="shared" si="2133"/>
        <v/>
      </c>
      <c r="L586" s="765" t="str">
        <f t="shared" si="2133"/>
        <v/>
      </c>
      <c r="M586" s="765" t="str">
        <f t="shared" si="2133"/>
        <v/>
      </c>
      <c r="N586" s="765" t="str">
        <f t="shared" si="2133"/>
        <v/>
      </c>
      <c r="O586" s="765" t="str">
        <f t="shared" si="2133"/>
        <v/>
      </c>
      <c r="P586" s="765" t="str">
        <f t="shared" si="2133"/>
        <v/>
      </c>
      <c r="Q586" s="765" t="str">
        <f t="shared" si="2133"/>
        <v/>
      </c>
      <c r="R586" s="765" t="str">
        <f t="shared" si="2133"/>
        <v/>
      </c>
      <c r="S586" s="771"/>
      <c r="T586" s="765" t="str">
        <f t="shared" ref="T586:AJ586" si="2134">IF(T585="","",T582*T585)</f>
        <v/>
      </c>
      <c r="U586" s="765" t="str">
        <f t="shared" si="2134"/>
        <v/>
      </c>
      <c r="V586" s="765" t="str">
        <f t="shared" si="2134"/>
        <v/>
      </c>
      <c r="W586" s="765" t="str">
        <f t="shared" si="2134"/>
        <v/>
      </c>
      <c r="X586" s="765" t="str">
        <f t="shared" si="2134"/>
        <v/>
      </c>
      <c r="Y586" s="765" t="str">
        <f t="shared" si="2134"/>
        <v/>
      </c>
      <c r="Z586" s="765" t="str">
        <f t="shared" si="2134"/>
        <v/>
      </c>
      <c r="AA586" s="765" t="str">
        <f t="shared" si="2134"/>
        <v/>
      </c>
      <c r="AB586" s="765" t="str">
        <f t="shared" si="2134"/>
        <v/>
      </c>
      <c r="AC586" s="765" t="str">
        <f t="shared" si="2134"/>
        <v/>
      </c>
      <c r="AD586" s="765" t="str">
        <f t="shared" si="2134"/>
        <v/>
      </c>
      <c r="AE586" s="765" t="str">
        <f t="shared" si="2134"/>
        <v/>
      </c>
      <c r="AF586" s="765" t="str">
        <f t="shared" si="2134"/>
        <v/>
      </c>
      <c r="AG586" s="765" t="str">
        <f t="shared" si="2134"/>
        <v/>
      </c>
      <c r="AH586" s="765" t="str">
        <f t="shared" si="2134"/>
        <v/>
      </c>
      <c r="AI586" s="765" t="str">
        <f t="shared" si="2134"/>
        <v/>
      </c>
      <c r="AJ586" s="765" t="str">
        <f t="shared" si="2134"/>
        <v/>
      </c>
      <c r="AK586" s="771"/>
      <c r="AL586" s="765" t="str">
        <f t="shared" ref="AL586:BB586" si="2135">IF(AL585="","",AL582*AL585)</f>
        <v/>
      </c>
      <c r="AM586" s="765" t="str">
        <f t="shared" si="2135"/>
        <v/>
      </c>
      <c r="AN586" s="765" t="str">
        <f t="shared" si="2135"/>
        <v/>
      </c>
      <c r="AO586" s="765" t="str">
        <f t="shared" si="2135"/>
        <v/>
      </c>
      <c r="AP586" s="765" t="str">
        <f t="shared" si="2135"/>
        <v/>
      </c>
      <c r="AQ586" s="765" t="str">
        <f t="shared" si="2135"/>
        <v/>
      </c>
      <c r="AR586" s="765" t="str">
        <f t="shared" si="2135"/>
        <v/>
      </c>
      <c r="AS586" s="765" t="str">
        <f t="shared" si="2135"/>
        <v/>
      </c>
      <c r="AT586" s="765" t="str">
        <f t="shared" si="2135"/>
        <v/>
      </c>
      <c r="AU586" s="765" t="str">
        <f t="shared" si="2135"/>
        <v/>
      </c>
      <c r="AV586" s="765" t="str">
        <f t="shared" si="2135"/>
        <v/>
      </c>
      <c r="AW586" s="765" t="str">
        <f t="shared" si="2135"/>
        <v/>
      </c>
      <c r="AX586" s="765" t="str">
        <f t="shared" si="2135"/>
        <v/>
      </c>
      <c r="AY586" s="765" t="str">
        <f t="shared" si="2135"/>
        <v/>
      </c>
      <c r="AZ586" s="765" t="str">
        <f t="shared" si="2135"/>
        <v/>
      </c>
      <c r="BA586" s="765" t="str">
        <f t="shared" si="2135"/>
        <v/>
      </c>
      <c r="BB586" s="765" t="str">
        <f t="shared" si="2135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36">IF(BF585="","",BF582*BF585)</f>
        <v/>
      </c>
      <c r="BG586" s="765" t="str">
        <f t="shared" si="2136"/>
        <v/>
      </c>
      <c r="BH586" s="765" t="str">
        <f t="shared" si="2136"/>
        <v/>
      </c>
      <c r="BI586" s="765" t="str">
        <f t="shared" si="2136"/>
        <v/>
      </c>
      <c r="BJ586" s="765" t="str">
        <f t="shared" si="2136"/>
        <v/>
      </c>
      <c r="BK586" s="765" t="str">
        <f t="shared" si="2136"/>
        <v/>
      </c>
      <c r="BL586" s="765" t="str">
        <f t="shared" si="2136"/>
        <v/>
      </c>
      <c r="BM586" s="765" t="str">
        <f t="shared" si="2136"/>
        <v/>
      </c>
      <c r="BN586" s="765" t="str">
        <f t="shared" si="2136"/>
        <v/>
      </c>
      <c r="BO586" s="765" t="str">
        <f t="shared" si="2136"/>
        <v/>
      </c>
      <c r="BP586" s="765" t="str">
        <f t="shared" si="2136"/>
        <v/>
      </c>
      <c r="BQ586" s="765" t="str">
        <f t="shared" si="2136"/>
        <v/>
      </c>
      <c r="BR586" s="765" t="str">
        <f t="shared" si="2136"/>
        <v/>
      </c>
      <c r="BS586" s="765" t="str">
        <f t="shared" si="2136"/>
        <v/>
      </c>
      <c r="BT586" s="765" t="str">
        <f t="shared" si="2136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3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32"/>
        <v/>
      </c>
      <c r="CF586" s="90" t="str">
        <f t="shared" si="2132"/>
        <v/>
      </c>
      <c r="CG586" s="90" t="str">
        <f t="shared" si="2132"/>
        <v/>
      </c>
      <c r="CH586" s="90" t="str">
        <f t="shared" si="2132"/>
        <v/>
      </c>
      <c r="CI586" s="90" t="str">
        <f t="shared" si="2132"/>
        <v/>
      </c>
      <c r="CJ586" s="90" t="str">
        <f t="shared" si="2132"/>
        <v/>
      </c>
      <c r="CK586" s="156" t="str">
        <f t="shared" si="2132"/>
        <v/>
      </c>
      <c r="CL586" s="156" t="str">
        <f t="shared" si="2132"/>
        <v/>
      </c>
      <c r="CM586" s="156" t="str">
        <f t="shared" si="2132"/>
        <v/>
      </c>
      <c r="CN586" s="90" t="str">
        <f t="shared" si="2132"/>
        <v/>
      </c>
      <c r="CO586" s="90" t="str">
        <f t="shared" si="2132"/>
        <v/>
      </c>
      <c r="CP586" s="90" t="str">
        <f t="shared" si="2132"/>
        <v/>
      </c>
      <c r="CQ586" s="90" t="str">
        <f t="shared" si="2132"/>
        <v/>
      </c>
      <c r="CR586" s="90" t="str">
        <f t="shared" si="2132"/>
        <v/>
      </c>
      <c r="CS586" s="89" t="str">
        <f t="shared" si="2132"/>
        <v/>
      </c>
      <c r="CT586" s="525" t="str">
        <f t="shared" si="2132"/>
        <v/>
      </c>
      <c r="CU586" s="553" t="str">
        <f t="shared" ref="CU586:DI586" si="213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8"/>
        <v/>
      </c>
      <c r="CW586" s="555" t="str">
        <f t="shared" si="2138"/>
        <v/>
      </c>
      <c r="CX586" s="555" t="str">
        <f t="shared" si="2138"/>
        <v/>
      </c>
      <c r="CY586" s="555" t="str">
        <f t="shared" si="2138"/>
        <v/>
      </c>
      <c r="CZ586" s="555" t="str">
        <f t="shared" si="2138"/>
        <v/>
      </c>
      <c r="DA586" s="555" t="str">
        <f t="shared" si="2138"/>
        <v/>
      </c>
      <c r="DB586" s="556" t="str">
        <f t="shared" si="2138"/>
        <v/>
      </c>
      <c r="DC586" s="556" t="str">
        <f t="shared" si="2138"/>
        <v/>
      </c>
      <c r="DD586" s="556" t="str">
        <f t="shared" si="2138"/>
        <v/>
      </c>
      <c r="DE586" s="555" t="str">
        <f t="shared" si="2138"/>
        <v/>
      </c>
      <c r="DF586" s="555" t="str">
        <f t="shared" si="2138"/>
        <v/>
      </c>
      <c r="DG586" s="555" t="str">
        <f t="shared" si="2138"/>
        <v/>
      </c>
      <c r="DH586" s="555" t="str">
        <f t="shared" si="2138"/>
        <v/>
      </c>
      <c r="DI586" s="555" t="str">
        <f t="shared" si="2138"/>
        <v/>
      </c>
      <c r="DJ586" s="554" t="str">
        <f t="shared" si="2126"/>
        <v/>
      </c>
      <c r="DK586" s="553" t="str">
        <f t="shared" si="2096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24" t="s">
        <v>753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37"/>
        <v/>
      </c>
      <c r="CE587" s="89" t="str">
        <f t="shared" si="2132"/>
        <v/>
      </c>
      <c r="CF587" s="90" t="str">
        <f t="shared" si="2132"/>
        <v/>
      </c>
      <c r="CG587" s="90" t="str">
        <f t="shared" si="2132"/>
        <v/>
      </c>
      <c r="CH587" s="90" t="str">
        <f t="shared" si="2132"/>
        <v/>
      </c>
      <c r="CI587" s="90" t="str">
        <f t="shared" si="2132"/>
        <v/>
      </c>
      <c r="CJ587" s="90" t="str">
        <f t="shared" si="2132"/>
        <v/>
      </c>
      <c r="CK587" s="156" t="str">
        <f t="shared" si="2132"/>
        <v/>
      </c>
      <c r="CL587" s="156" t="str">
        <f t="shared" si="2132"/>
        <v/>
      </c>
      <c r="CM587" s="156" t="str">
        <f t="shared" si="2132"/>
        <v/>
      </c>
      <c r="CN587" s="90" t="str">
        <f t="shared" si="2132"/>
        <v/>
      </c>
      <c r="CO587" s="90" t="str">
        <f t="shared" si="2132"/>
        <v/>
      </c>
      <c r="CP587" s="90" t="str">
        <f t="shared" si="2132"/>
        <v/>
      </c>
      <c r="CQ587" s="90" t="str">
        <f t="shared" si="2132"/>
        <v/>
      </c>
      <c r="CR587" s="90" t="str">
        <f t="shared" si="2132"/>
        <v/>
      </c>
      <c r="CS587" s="89" t="str">
        <f t="shared" si="2132"/>
        <v/>
      </c>
      <c r="CT587" s="525" t="str">
        <f t="shared" si="2132"/>
        <v/>
      </c>
      <c r="CU587" s="541" t="str">
        <f t="shared" si="2126"/>
        <v/>
      </c>
      <c r="CV587" s="542" t="str">
        <f t="shared" si="2126"/>
        <v/>
      </c>
      <c r="CW587" s="543" t="str">
        <f t="shared" si="2126"/>
        <v/>
      </c>
      <c r="CX587" s="543" t="str">
        <f t="shared" si="2126"/>
        <v/>
      </c>
      <c r="CY587" s="543" t="str">
        <f t="shared" si="2126"/>
        <v/>
      </c>
      <c r="CZ587" s="543" t="str">
        <f t="shared" si="2126"/>
        <v/>
      </c>
      <c r="DA587" s="543" t="str">
        <f t="shared" si="2126"/>
        <v/>
      </c>
      <c r="DB587" s="544" t="str">
        <f t="shared" si="2126"/>
        <v/>
      </c>
      <c r="DC587" s="544" t="str">
        <f t="shared" si="2126"/>
        <v/>
      </c>
      <c r="DD587" s="544" t="str">
        <f t="shared" si="2126"/>
        <v/>
      </c>
      <c r="DE587" s="543" t="str">
        <f t="shared" si="2126"/>
        <v/>
      </c>
      <c r="DF587" s="543" t="str">
        <f t="shared" si="2126"/>
        <v/>
      </c>
      <c r="DG587" s="543" t="str">
        <f t="shared" si="2126"/>
        <v/>
      </c>
      <c r="DH587" s="543" t="str">
        <f t="shared" si="2126"/>
        <v/>
      </c>
      <c r="DI587" s="543" t="str">
        <f t="shared" si="2126"/>
        <v/>
      </c>
      <c r="DJ587" s="542" t="str">
        <f t="shared" si="2126"/>
        <v/>
      </c>
      <c r="DK587" s="541" t="str">
        <f t="shared" si="2127"/>
        <v/>
      </c>
      <c r="DL587" s="897">
        <f t="shared" si="2128"/>
        <v>0</v>
      </c>
      <c r="DM587" s="852">
        <f t="shared" si="2129"/>
        <v>0</v>
      </c>
      <c r="DN587" s="852">
        <f t="shared" si="2130"/>
        <v>0</v>
      </c>
      <c r="DO587" s="852">
        <f t="shared" si="2131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37"/>
        <v/>
      </c>
      <c r="CE588" s="89" t="str">
        <f t="shared" si="2132"/>
        <v/>
      </c>
      <c r="CF588" s="90" t="str">
        <f t="shared" si="2132"/>
        <v/>
      </c>
      <c r="CG588" s="90" t="str">
        <f t="shared" si="2132"/>
        <v/>
      </c>
      <c r="CH588" s="90" t="str">
        <f t="shared" si="2132"/>
        <v/>
      </c>
      <c r="CI588" s="90" t="str">
        <f t="shared" si="2132"/>
        <v/>
      </c>
      <c r="CJ588" s="90" t="str">
        <f t="shared" si="2132"/>
        <v/>
      </c>
      <c r="CK588" s="156" t="str">
        <f t="shared" si="2132"/>
        <v/>
      </c>
      <c r="CL588" s="156" t="str">
        <f t="shared" si="2132"/>
        <v/>
      </c>
      <c r="CM588" s="156" t="str">
        <f t="shared" si="2132"/>
        <v/>
      </c>
      <c r="CN588" s="90" t="str">
        <f t="shared" si="2132"/>
        <v/>
      </c>
      <c r="CO588" s="90" t="str">
        <f t="shared" si="2132"/>
        <v/>
      </c>
      <c r="CP588" s="90" t="str">
        <f t="shared" si="2132"/>
        <v/>
      </c>
      <c r="CQ588" s="90" t="str">
        <f t="shared" si="2132"/>
        <v/>
      </c>
      <c r="CR588" s="90" t="str">
        <f t="shared" si="2132"/>
        <v/>
      </c>
      <c r="CS588" s="89" t="str">
        <f t="shared" si="2132"/>
        <v/>
      </c>
      <c r="CT588" s="525" t="str">
        <f t="shared" si="2132"/>
        <v/>
      </c>
      <c r="CU588" s="553" t="str">
        <f t="shared" si="2126"/>
        <v/>
      </c>
      <c r="CV588" s="554" t="str">
        <f t="shared" si="2126"/>
        <v/>
      </c>
      <c r="CW588" s="555" t="str">
        <f t="shared" si="2126"/>
        <v/>
      </c>
      <c r="CX588" s="555" t="str">
        <f t="shared" si="2126"/>
        <v/>
      </c>
      <c r="CY588" s="555" t="str">
        <f t="shared" si="2126"/>
        <v/>
      </c>
      <c r="CZ588" s="555" t="str">
        <f t="shared" si="2126"/>
        <v/>
      </c>
      <c r="DA588" s="555" t="str">
        <f t="shared" si="2126"/>
        <v/>
      </c>
      <c r="DB588" s="556" t="str">
        <f t="shared" si="2126"/>
        <v/>
      </c>
      <c r="DC588" s="556" t="str">
        <f t="shared" si="2126"/>
        <v/>
      </c>
      <c r="DD588" s="556" t="str">
        <f t="shared" si="2126"/>
        <v/>
      </c>
      <c r="DE588" s="555" t="str">
        <f t="shared" si="2126"/>
        <v/>
      </c>
      <c r="DF588" s="555" t="str">
        <f t="shared" si="2126"/>
        <v/>
      </c>
      <c r="DG588" s="555" t="str">
        <f t="shared" si="2126"/>
        <v/>
      </c>
      <c r="DH588" s="555" t="str">
        <f t="shared" si="2126"/>
        <v/>
      </c>
      <c r="DI588" s="555" t="str">
        <f t="shared" si="2126"/>
        <v/>
      </c>
      <c r="DJ588" s="554" t="str">
        <f t="shared" si="2126"/>
        <v/>
      </c>
      <c r="DK588" s="553" t="str">
        <f t="shared" si="2096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9">3420*$K$1</f>
        <v>3420</v>
      </c>
      <c r="E589" s="766">
        <f t="shared" si="2139"/>
        <v>3420</v>
      </c>
      <c r="F589" s="766">
        <f t="shared" si="2139"/>
        <v>3420</v>
      </c>
      <c r="G589" s="766">
        <f t="shared" si="2139"/>
        <v>3420</v>
      </c>
      <c r="H589" s="766">
        <f t="shared" si="2139"/>
        <v>3420</v>
      </c>
      <c r="I589" s="766">
        <f t="shared" si="2139"/>
        <v>3420</v>
      </c>
      <c r="J589" s="766">
        <f t="shared" si="2139"/>
        <v>3420</v>
      </c>
      <c r="K589" s="766">
        <f t="shared" si="2139"/>
        <v>3420</v>
      </c>
      <c r="L589" s="766">
        <f t="shared" si="2139"/>
        <v>3420</v>
      </c>
      <c r="M589" s="766">
        <f t="shared" si="2139"/>
        <v>3420</v>
      </c>
      <c r="N589" s="766">
        <f t="shared" si="2139"/>
        <v>3420</v>
      </c>
      <c r="O589" s="766">
        <f t="shared" si="2139"/>
        <v>3420</v>
      </c>
      <c r="P589" s="766">
        <f t="shared" si="2139"/>
        <v>3420</v>
      </c>
      <c r="Q589" s="766">
        <f t="shared" si="2139"/>
        <v>3420</v>
      </c>
      <c r="R589" s="766">
        <f t="shared" si="2139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40">3420*$K$1</f>
        <v>3420</v>
      </c>
      <c r="W589" s="766">
        <f t="shared" si="2140"/>
        <v>3420</v>
      </c>
      <c r="X589" s="766">
        <f t="shared" si="2140"/>
        <v>3420</v>
      </c>
      <c r="Y589" s="766">
        <f t="shared" si="2140"/>
        <v>3420</v>
      </c>
      <c r="Z589" s="766">
        <f t="shared" si="2140"/>
        <v>3420</v>
      </c>
      <c r="AA589" s="766">
        <f t="shared" si="2140"/>
        <v>3420</v>
      </c>
      <c r="AB589" s="766">
        <f t="shared" si="2140"/>
        <v>3420</v>
      </c>
      <c r="AC589" s="766">
        <f t="shared" si="2140"/>
        <v>3420</v>
      </c>
      <c r="AD589" s="766">
        <f t="shared" si="2140"/>
        <v>3420</v>
      </c>
      <c r="AE589" s="766">
        <f t="shared" si="2140"/>
        <v>3420</v>
      </c>
      <c r="AF589" s="766">
        <f t="shared" si="2140"/>
        <v>3420</v>
      </c>
      <c r="AG589" s="766">
        <f t="shared" si="2140"/>
        <v>3420</v>
      </c>
      <c r="AH589" s="766">
        <f t="shared" si="2140"/>
        <v>3420</v>
      </c>
      <c r="AI589" s="766">
        <f t="shared" si="2140"/>
        <v>3420</v>
      </c>
      <c r="AJ589" s="766">
        <f t="shared" si="2140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41">3420*$K$1</f>
        <v>3420</v>
      </c>
      <c r="AO589" s="766">
        <f t="shared" si="2141"/>
        <v>3420</v>
      </c>
      <c r="AP589" s="766">
        <f t="shared" si="2141"/>
        <v>3420</v>
      </c>
      <c r="AQ589" s="766">
        <f t="shared" si="2141"/>
        <v>3420</v>
      </c>
      <c r="AR589" s="766">
        <f t="shared" si="2141"/>
        <v>3420</v>
      </c>
      <c r="AS589" s="766">
        <f t="shared" si="2141"/>
        <v>3420</v>
      </c>
      <c r="AT589" s="766">
        <f t="shared" si="2141"/>
        <v>3420</v>
      </c>
      <c r="AU589" s="766">
        <f t="shared" si="2141"/>
        <v>3420</v>
      </c>
      <c r="AV589" s="766">
        <f t="shared" si="2141"/>
        <v>3420</v>
      </c>
      <c r="AW589" s="766">
        <f t="shared" si="2141"/>
        <v>3420</v>
      </c>
      <c r="AX589" s="766">
        <f t="shared" si="2141"/>
        <v>3420</v>
      </c>
      <c r="AY589" s="766">
        <f t="shared" si="2141"/>
        <v>3420</v>
      </c>
      <c r="AZ589" s="766">
        <f t="shared" si="2141"/>
        <v>3420</v>
      </c>
      <c r="BA589" s="766">
        <f t="shared" si="2141"/>
        <v>3420</v>
      </c>
      <c r="BB589" s="766">
        <f t="shared" si="2141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42">3420*$K$1</f>
        <v>3420</v>
      </c>
      <c r="BG589" s="766">
        <f t="shared" si="2142"/>
        <v>3420</v>
      </c>
      <c r="BH589" s="766">
        <f t="shared" si="2142"/>
        <v>3420</v>
      </c>
      <c r="BI589" s="766">
        <f t="shared" si="2142"/>
        <v>3420</v>
      </c>
      <c r="BJ589" s="766">
        <f t="shared" si="2142"/>
        <v>3420</v>
      </c>
      <c r="BK589" s="766">
        <f t="shared" si="2142"/>
        <v>3420</v>
      </c>
      <c r="BL589" s="766">
        <f t="shared" si="2142"/>
        <v>3420</v>
      </c>
      <c r="BM589" s="766">
        <f t="shared" si="2142"/>
        <v>3420</v>
      </c>
      <c r="BN589" s="766">
        <f t="shared" si="2142"/>
        <v>3420</v>
      </c>
      <c r="BO589" s="766">
        <f t="shared" si="2142"/>
        <v>3420</v>
      </c>
      <c r="BP589" s="766">
        <f t="shared" si="2142"/>
        <v>3420</v>
      </c>
      <c r="BQ589" s="766">
        <f t="shared" si="2142"/>
        <v>3420</v>
      </c>
      <c r="BR589" s="766">
        <f t="shared" si="2142"/>
        <v>3420</v>
      </c>
      <c r="BS589" s="766">
        <f t="shared" si="2142"/>
        <v>3420</v>
      </c>
      <c r="BT589" s="766">
        <f t="shared" si="2142"/>
        <v>3420</v>
      </c>
      <c r="BU589" s="760"/>
      <c r="BV589" s="766">
        <f t="shared" si="2142"/>
        <v>3420</v>
      </c>
      <c r="BW589" s="766">
        <f t="shared" si="2142"/>
        <v>3420</v>
      </c>
      <c r="BX589" s="766">
        <f t="shared" si="2142"/>
        <v>3420</v>
      </c>
      <c r="BY589" s="766">
        <f t="shared" si="2142"/>
        <v>3420</v>
      </c>
      <c r="BZ589" s="895"/>
      <c r="CA589" s="895"/>
      <c r="CB589" s="895"/>
      <c r="CC589" s="896"/>
      <c r="CD589" s="524">
        <f t="shared" si="2137"/>
        <v>3420</v>
      </c>
      <c r="CE589" s="89">
        <f t="shared" si="2132"/>
        <v>3420</v>
      </c>
      <c r="CF589" s="90">
        <f t="shared" si="2132"/>
        <v>3420</v>
      </c>
      <c r="CG589" s="90">
        <f t="shared" si="2132"/>
        <v>3420</v>
      </c>
      <c r="CH589" s="90">
        <f t="shared" si="2132"/>
        <v>3420</v>
      </c>
      <c r="CI589" s="90">
        <f t="shared" si="2132"/>
        <v>3420</v>
      </c>
      <c r="CJ589" s="90">
        <f t="shared" si="2132"/>
        <v>3420</v>
      </c>
      <c r="CK589" s="156">
        <f t="shared" si="2132"/>
        <v>3420</v>
      </c>
      <c r="CL589" s="156">
        <f t="shared" si="2132"/>
        <v>3420</v>
      </c>
      <c r="CM589" s="156">
        <f t="shared" si="2132"/>
        <v>3420</v>
      </c>
      <c r="CN589" s="90">
        <f t="shared" si="2132"/>
        <v>3420</v>
      </c>
      <c r="CO589" s="90">
        <f t="shared" si="2132"/>
        <v>3420</v>
      </c>
      <c r="CP589" s="90">
        <f t="shared" si="2132"/>
        <v>3420</v>
      </c>
      <c r="CQ589" s="90">
        <f t="shared" si="2132"/>
        <v>3420</v>
      </c>
      <c r="CR589" s="90">
        <f t="shared" si="2132"/>
        <v>3420</v>
      </c>
      <c r="CS589" s="89">
        <f t="shared" si="2132"/>
        <v>3420</v>
      </c>
      <c r="CT589" s="525">
        <f t="shared" si="2132"/>
        <v>3420</v>
      </c>
      <c r="CU589" s="553">
        <f t="shared" si="2126"/>
        <v>3420</v>
      </c>
      <c r="CV589" s="554">
        <f t="shared" si="2126"/>
        <v>3420</v>
      </c>
      <c r="CW589" s="555">
        <f t="shared" si="2126"/>
        <v>3420</v>
      </c>
      <c r="CX589" s="555">
        <f t="shared" si="2126"/>
        <v>3420</v>
      </c>
      <c r="CY589" s="555">
        <f t="shared" si="2126"/>
        <v>3420</v>
      </c>
      <c r="CZ589" s="555">
        <f t="shared" si="2126"/>
        <v>3420</v>
      </c>
      <c r="DA589" s="555">
        <f t="shared" si="2126"/>
        <v>3420</v>
      </c>
      <c r="DB589" s="556">
        <f t="shared" si="2126"/>
        <v>3420</v>
      </c>
      <c r="DC589" s="556">
        <f t="shared" si="2126"/>
        <v>3420</v>
      </c>
      <c r="DD589" s="556">
        <f t="shared" si="2126"/>
        <v>3420</v>
      </c>
      <c r="DE589" s="555">
        <f t="shared" si="2126"/>
        <v>3420</v>
      </c>
      <c r="DF589" s="555">
        <f t="shared" si="2126"/>
        <v>3420</v>
      </c>
      <c r="DG589" s="555">
        <f t="shared" si="2126"/>
        <v>3420</v>
      </c>
      <c r="DH589" s="555">
        <f t="shared" si="2126"/>
        <v>3420</v>
      </c>
      <c r="DI589" s="555">
        <f t="shared" si="2126"/>
        <v>3420</v>
      </c>
      <c r="DJ589" s="554">
        <f t="shared" si="2126"/>
        <v>3420</v>
      </c>
      <c r="DK589" s="553">
        <f t="shared" si="2096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43">IF(B588="","",B588*B589/B$46/365/$G$1)</f>
        <v/>
      </c>
      <c r="C590" s="770" t="str">
        <f t="shared" si="2143"/>
        <v/>
      </c>
      <c r="D590" s="770" t="str">
        <f t="shared" si="2143"/>
        <v/>
      </c>
      <c r="E590" s="770" t="str">
        <f t="shared" si="2143"/>
        <v/>
      </c>
      <c r="F590" s="770" t="str">
        <f t="shared" si="2143"/>
        <v/>
      </c>
      <c r="G590" s="770" t="str">
        <f t="shared" si="2143"/>
        <v/>
      </c>
      <c r="H590" s="770" t="str">
        <f t="shared" si="2143"/>
        <v/>
      </c>
      <c r="I590" s="770" t="str">
        <f t="shared" si="2143"/>
        <v/>
      </c>
      <c r="J590" s="770" t="str">
        <f t="shared" si="2143"/>
        <v/>
      </c>
      <c r="K590" s="770" t="str">
        <f t="shared" si="2143"/>
        <v/>
      </c>
      <c r="L590" s="770" t="str">
        <f t="shared" si="2143"/>
        <v/>
      </c>
      <c r="M590" s="770" t="str">
        <f t="shared" si="2143"/>
        <v/>
      </c>
      <c r="N590" s="770" t="str">
        <f t="shared" si="2143"/>
        <v/>
      </c>
      <c r="O590" s="770" t="str">
        <f t="shared" si="2143"/>
        <v/>
      </c>
      <c r="P590" s="770" t="str">
        <f t="shared" si="2143"/>
        <v/>
      </c>
      <c r="Q590" s="770" t="str">
        <f t="shared" si="2143"/>
        <v/>
      </c>
      <c r="R590" s="770" t="str">
        <f t="shared" si="2143"/>
        <v/>
      </c>
      <c r="S590" s="593"/>
      <c r="T590" s="770" t="str">
        <f t="shared" ref="T590:AJ590" si="2144">IF(T588="","",T588*T589/T$46/365/$G$1)</f>
        <v/>
      </c>
      <c r="U590" s="770" t="str">
        <f t="shared" si="2144"/>
        <v/>
      </c>
      <c r="V590" s="770" t="str">
        <f t="shared" si="2144"/>
        <v/>
      </c>
      <c r="W590" s="770" t="str">
        <f t="shared" si="2144"/>
        <v/>
      </c>
      <c r="X590" s="770" t="str">
        <f t="shared" si="2144"/>
        <v/>
      </c>
      <c r="Y590" s="770" t="str">
        <f t="shared" si="2144"/>
        <v/>
      </c>
      <c r="Z590" s="770" t="str">
        <f t="shared" si="2144"/>
        <v/>
      </c>
      <c r="AA590" s="770" t="str">
        <f t="shared" si="2144"/>
        <v/>
      </c>
      <c r="AB590" s="770" t="str">
        <f t="shared" si="2144"/>
        <v/>
      </c>
      <c r="AC590" s="770" t="str">
        <f t="shared" si="2144"/>
        <v/>
      </c>
      <c r="AD590" s="770" t="str">
        <f t="shared" si="2144"/>
        <v/>
      </c>
      <c r="AE590" s="770" t="str">
        <f t="shared" si="2144"/>
        <v/>
      </c>
      <c r="AF590" s="770" t="str">
        <f t="shared" si="2144"/>
        <v/>
      </c>
      <c r="AG590" s="770" t="str">
        <f t="shared" si="2144"/>
        <v/>
      </c>
      <c r="AH590" s="770" t="str">
        <f t="shared" si="2144"/>
        <v/>
      </c>
      <c r="AI590" s="770" t="str">
        <f t="shared" si="2144"/>
        <v/>
      </c>
      <c r="AJ590" s="770" t="str">
        <f t="shared" si="2144"/>
        <v/>
      </c>
      <c r="AK590" s="593"/>
      <c r="AL590" s="770" t="str">
        <f t="shared" ref="AL590:BB590" si="2145">IF(AL588="","",AL588*AL589/AL$46/365/$G$1)</f>
        <v/>
      </c>
      <c r="AM590" s="770" t="str">
        <f t="shared" si="2145"/>
        <v/>
      </c>
      <c r="AN590" s="770" t="str">
        <f t="shared" si="2145"/>
        <v/>
      </c>
      <c r="AO590" s="770" t="str">
        <f t="shared" si="2145"/>
        <v/>
      </c>
      <c r="AP590" s="770" t="str">
        <f t="shared" si="2145"/>
        <v/>
      </c>
      <c r="AQ590" s="770" t="str">
        <f t="shared" si="2145"/>
        <v/>
      </c>
      <c r="AR590" s="770" t="str">
        <f t="shared" si="2145"/>
        <v/>
      </c>
      <c r="AS590" s="770" t="str">
        <f t="shared" si="2145"/>
        <v/>
      </c>
      <c r="AT590" s="770" t="str">
        <f t="shared" si="2145"/>
        <v/>
      </c>
      <c r="AU590" s="770" t="str">
        <f t="shared" si="2145"/>
        <v/>
      </c>
      <c r="AV590" s="770" t="str">
        <f t="shared" si="2145"/>
        <v/>
      </c>
      <c r="AW590" s="770" t="str">
        <f t="shared" si="2145"/>
        <v/>
      </c>
      <c r="AX590" s="770" t="str">
        <f t="shared" si="2145"/>
        <v/>
      </c>
      <c r="AY590" s="770" t="str">
        <f t="shared" si="2145"/>
        <v/>
      </c>
      <c r="AZ590" s="770" t="str">
        <f t="shared" si="2145"/>
        <v/>
      </c>
      <c r="BA590" s="770" t="str">
        <f t="shared" si="2145"/>
        <v/>
      </c>
      <c r="BB590" s="770" t="str">
        <f t="shared" si="2145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46">IF(BF588="","",BF588*BF589/BF$46/365/$G$1)</f>
        <v/>
      </c>
      <c r="BG590" s="770" t="str">
        <f t="shared" si="2146"/>
        <v/>
      </c>
      <c r="BH590" s="770" t="str">
        <f t="shared" si="2146"/>
        <v/>
      </c>
      <c r="BI590" s="770" t="str">
        <f t="shared" si="2146"/>
        <v/>
      </c>
      <c r="BJ590" s="770" t="str">
        <f t="shared" si="2146"/>
        <v/>
      </c>
      <c r="BK590" s="770" t="str">
        <f t="shared" si="2146"/>
        <v/>
      </c>
      <c r="BL590" s="770" t="str">
        <f t="shared" si="2146"/>
        <v/>
      </c>
      <c r="BM590" s="770" t="str">
        <f t="shared" si="2146"/>
        <v/>
      </c>
      <c r="BN590" s="770" t="str">
        <f t="shared" si="2146"/>
        <v/>
      </c>
      <c r="BO590" s="770" t="str">
        <f t="shared" si="2146"/>
        <v/>
      </c>
      <c r="BP590" s="770" t="str">
        <f t="shared" si="2146"/>
        <v/>
      </c>
      <c r="BQ590" s="770" t="str">
        <f t="shared" si="2146"/>
        <v/>
      </c>
      <c r="BR590" s="770" t="str">
        <f t="shared" si="2146"/>
        <v/>
      </c>
      <c r="BS590" s="770" t="str">
        <f t="shared" si="2146"/>
        <v/>
      </c>
      <c r="BT590" s="770" t="str">
        <f t="shared" si="2146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37"/>
        <v/>
      </c>
      <c r="CE590" s="1354" t="str">
        <f t="shared" si="2132"/>
        <v/>
      </c>
      <c r="CF590" s="1355" t="str">
        <f t="shared" si="2132"/>
        <v/>
      </c>
      <c r="CG590" s="1355" t="str">
        <f t="shared" si="2132"/>
        <v/>
      </c>
      <c r="CH590" s="1355" t="str">
        <f t="shared" si="2132"/>
        <v/>
      </c>
      <c r="CI590" s="1355" t="str">
        <f t="shared" si="2132"/>
        <v/>
      </c>
      <c r="CJ590" s="1355" t="str">
        <f t="shared" si="2132"/>
        <v/>
      </c>
      <c r="CK590" s="1356" t="str">
        <f t="shared" si="2132"/>
        <v/>
      </c>
      <c r="CL590" s="1356" t="str">
        <f t="shared" si="2132"/>
        <v/>
      </c>
      <c r="CM590" s="1356" t="str">
        <f t="shared" si="2132"/>
        <v/>
      </c>
      <c r="CN590" s="1355" t="str">
        <f t="shared" si="2132"/>
        <v/>
      </c>
      <c r="CO590" s="1355" t="str">
        <f t="shared" si="2132"/>
        <v/>
      </c>
      <c r="CP590" s="1355" t="str">
        <f t="shared" si="2132"/>
        <v/>
      </c>
      <c r="CQ590" s="1355" t="str">
        <f t="shared" si="2132"/>
        <v/>
      </c>
      <c r="CR590" s="1355" t="str">
        <f t="shared" si="2132"/>
        <v/>
      </c>
      <c r="CS590" s="1354" t="str">
        <f t="shared" si="2132"/>
        <v/>
      </c>
      <c r="CT590" s="1357" t="str">
        <f t="shared" si="2132"/>
        <v/>
      </c>
      <c r="CU590" s="541" t="str">
        <f t="shared" si="2126"/>
        <v/>
      </c>
      <c r="CV590" s="542" t="str">
        <f t="shared" si="2126"/>
        <v/>
      </c>
      <c r="CW590" s="543" t="str">
        <f t="shared" si="2126"/>
        <v/>
      </c>
      <c r="CX590" s="543" t="str">
        <f t="shared" si="2126"/>
        <v/>
      </c>
      <c r="CY590" s="543" t="str">
        <f t="shared" si="2126"/>
        <v/>
      </c>
      <c r="CZ590" s="543" t="str">
        <f t="shared" si="2126"/>
        <v/>
      </c>
      <c r="DA590" s="543" t="str">
        <f t="shared" si="2126"/>
        <v/>
      </c>
      <c r="DB590" s="544" t="str">
        <f t="shared" si="2126"/>
        <v/>
      </c>
      <c r="DC590" s="544" t="str">
        <f t="shared" si="2126"/>
        <v/>
      </c>
      <c r="DD590" s="544" t="str">
        <f t="shared" si="2126"/>
        <v/>
      </c>
      <c r="DE590" s="543" t="str">
        <f t="shared" si="2126"/>
        <v/>
      </c>
      <c r="DF590" s="543" t="str">
        <f t="shared" si="2126"/>
        <v/>
      </c>
      <c r="DG590" s="543" t="str">
        <f t="shared" si="2126"/>
        <v/>
      </c>
      <c r="DH590" s="543" t="str">
        <f t="shared" si="2126"/>
        <v/>
      </c>
      <c r="DI590" s="543" t="str">
        <f t="shared" si="2126"/>
        <v/>
      </c>
      <c r="DJ590" s="542" t="str">
        <f t="shared" si="2126"/>
        <v/>
      </c>
      <c r="DK590" s="541" t="str">
        <f t="shared" si="2127"/>
        <v/>
      </c>
      <c r="DL590" s="658">
        <f t="shared" si="2128"/>
        <v>0</v>
      </c>
      <c r="DM590" s="106">
        <f t="shared" si="2129"/>
        <v>0</v>
      </c>
      <c r="DN590" s="106">
        <f t="shared" si="2130"/>
        <v>0</v>
      </c>
      <c r="DO590" s="106">
        <f t="shared" si="2131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37"/>
        <v/>
      </c>
      <c r="CE591" s="89" t="str">
        <f t="shared" si="2132"/>
        <v/>
      </c>
      <c r="CF591" s="90" t="str">
        <f t="shared" si="2132"/>
        <v/>
      </c>
      <c r="CG591" s="90" t="str">
        <f t="shared" si="2132"/>
        <v/>
      </c>
      <c r="CH591" s="90" t="str">
        <f t="shared" si="2132"/>
        <v/>
      </c>
      <c r="CI591" s="90" t="str">
        <f t="shared" si="2132"/>
        <v/>
      </c>
      <c r="CJ591" s="90" t="str">
        <f t="shared" si="2132"/>
        <v/>
      </c>
      <c r="CK591" s="156" t="str">
        <f t="shared" si="2132"/>
        <v/>
      </c>
      <c r="CL591" s="156" t="str">
        <f t="shared" si="2132"/>
        <v/>
      </c>
      <c r="CM591" s="156" t="str">
        <f t="shared" si="2132"/>
        <v/>
      </c>
      <c r="CN591" s="90" t="str">
        <f t="shared" si="2132"/>
        <v/>
      </c>
      <c r="CO591" s="90" t="str">
        <f t="shared" si="2132"/>
        <v/>
      </c>
      <c r="CP591" s="90" t="str">
        <f t="shared" si="2132"/>
        <v/>
      </c>
      <c r="CQ591" s="90" t="str">
        <f t="shared" si="2132"/>
        <v/>
      </c>
      <c r="CR591" s="90" t="str">
        <f t="shared" si="2132"/>
        <v/>
      </c>
      <c r="CS591" s="89" t="str">
        <f t="shared" si="2132"/>
        <v/>
      </c>
      <c r="CT591" s="525" t="str">
        <f t="shared" si="2132"/>
        <v/>
      </c>
      <c r="CU591" s="553" t="str">
        <f t="shared" si="2126"/>
        <v/>
      </c>
      <c r="CV591" s="554" t="str">
        <f t="shared" si="2126"/>
        <v/>
      </c>
      <c r="CW591" s="555" t="str">
        <f t="shared" si="2126"/>
        <v/>
      </c>
      <c r="CX591" s="555" t="str">
        <f t="shared" si="2126"/>
        <v/>
      </c>
      <c r="CY591" s="555" t="str">
        <f t="shared" si="2126"/>
        <v/>
      </c>
      <c r="CZ591" s="555" t="str">
        <f t="shared" si="2126"/>
        <v/>
      </c>
      <c r="DA591" s="555" t="str">
        <f t="shared" si="2126"/>
        <v/>
      </c>
      <c r="DB591" s="556" t="str">
        <f t="shared" si="2126"/>
        <v/>
      </c>
      <c r="DC591" s="556" t="str">
        <f t="shared" si="2126"/>
        <v/>
      </c>
      <c r="DD591" s="556" t="str">
        <f t="shared" si="2126"/>
        <v/>
      </c>
      <c r="DE591" s="555" t="str">
        <f t="shared" si="2126"/>
        <v/>
      </c>
      <c r="DF591" s="555" t="str">
        <f t="shared" si="2126"/>
        <v/>
      </c>
      <c r="DG591" s="555" t="str">
        <f t="shared" si="2126"/>
        <v/>
      </c>
      <c r="DH591" s="555" t="str">
        <f t="shared" si="2126"/>
        <v/>
      </c>
      <c r="DI591" s="555" t="str">
        <f t="shared" si="2126"/>
        <v/>
      </c>
      <c r="DJ591" s="554" t="str">
        <f t="shared" si="2126"/>
        <v/>
      </c>
      <c r="DK591" s="553" t="str">
        <f t="shared" si="2096"/>
        <v/>
      </c>
      <c r="DL591" s="897">
        <f t="shared" si="2128"/>
        <v>0</v>
      </c>
      <c r="DM591" s="852">
        <f t="shared" si="2129"/>
        <v>0</v>
      </c>
      <c r="DN591" s="852">
        <f t="shared" si="2130"/>
        <v>0</v>
      </c>
      <c r="DO591" s="852">
        <f t="shared" si="2131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47">IF(B591="","",B588*B591)</f>
        <v/>
      </c>
      <c r="C592" s="765" t="str">
        <f t="shared" si="2147"/>
        <v/>
      </c>
      <c r="D592" s="765" t="str">
        <f t="shared" si="2147"/>
        <v/>
      </c>
      <c r="E592" s="765" t="str">
        <f t="shared" si="2147"/>
        <v/>
      </c>
      <c r="F592" s="765" t="str">
        <f t="shared" si="2147"/>
        <v/>
      </c>
      <c r="G592" s="765" t="str">
        <f t="shared" si="2147"/>
        <v/>
      </c>
      <c r="H592" s="765" t="str">
        <f t="shared" si="2147"/>
        <v/>
      </c>
      <c r="I592" s="765" t="str">
        <f t="shared" si="2147"/>
        <v/>
      </c>
      <c r="J592" s="765" t="str">
        <f t="shared" si="2147"/>
        <v/>
      </c>
      <c r="K592" s="765" t="str">
        <f t="shared" si="2147"/>
        <v/>
      </c>
      <c r="L592" s="765" t="str">
        <f t="shared" si="2147"/>
        <v/>
      </c>
      <c r="M592" s="765" t="str">
        <f t="shared" si="2147"/>
        <v/>
      </c>
      <c r="N592" s="765" t="str">
        <f t="shared" si="2147"/>
        <v/>
      </c>
      <c r="O592" s="765" t="str">
        <f t="shared" si="2147"/>
        <v/>
      </c>
      <c r="P592" s="765" t="str">
        <f t="shared" si="2147"/>
        <v/>
      </c>
      <c r="Q592" s="765" t="str">
        <f t="shared" si="2147"/>
        <v/>
      </c>
      <c r="R592" s="765" t="str">
        <f t="shared" si="2147"/>
        <v/>
      </c>
      <c r="S592" s="771"/>
      <c r="T592" s="765" t="str">
        <f t="shared" ref="T592:AJ592" si="2148">IF(T591="","",T588*T591)</f>
        <v/>
      </c>
      <c r="U592" s="765" t="str">
        <f t="shared" si="2148"/>
        <v/>
      </c>
      <c r="V592" s="765" t="str">
        <f t="shared" si="2148"/>
        <v/>
      </c>
      <c r="W592" s="765" t="str">
        <f t="shared" si="2148"/>
        <v/>
      </c>
      <c r="X592" s="765" t="str">
        <f t="shared" si="2148"/>
        <v/>
      </c>
      <c r="Y592" s="765" t="str">
        <f t="shared" si="2148"/>
        <v/>
      </c>
      <c r="Z592" s="765" t="str">
        <f t="shared" si="2148"/>
        <v/>
      </c>
      <c r="AA592" s="765" t="str">
        <f t="shared" si="2148"/>
        <v/>
      </c>
      <c r="AB592" s="765" t="str">
        <f t="shared" si="2148"/>
        <v/>
      </c>
      <c r="AC592" s="765" t="str">
        <f t="shared" si="2148"/>
        <v/>
      </c>
      <c r="AD592" s="765" t="str">
        <f t="shared" si="2148"/>
        <v/>
      </c>
      <c r="AE592" s="765" t="str">
        <f t="shared" si="2148"/>
        <v/>
      </c>
      <c r="AF592" s="765" t="str">
        <f t="shared" si="2148"/>
        <v/>
      </c>
      <c r="AG592" s="765" t="str">
        <f t="shared" si="2148"/>
        <v/>
      </c>
      <c r="AH592" s="765" t="str">
        <f t="shared" si="2148"/>
        <v/>
      </c>
      <c r="AI592" s="765" t="str">
        <f t="shared" si="2148"/>
        <v/>
      </c>
      <c r="AJ592" s="765" t="str">
        <f t="shared" si="2148"/>
        <v/>
      </c>
      <c r="AK592" s="771"/>
      <c r="AL592" s="765" t="str">
        <f t="shared" ref="AL592:BB592" si="2149">IF(AL591="","",AL588*AL591)</f>
        <v/>
      </c>
      <c r="AM592" s="765" t="str">
        <f t="shared" si="2149"/>
        <v/>
      </c>
      <c r="AN592" s="765" t="str">
        <f t="shared" si="2149"/>
        <v/>
      </c>
      <c r="AO592" s="765" t="str">
        <f t="shared" si="2149"/>
        <v/>
      </c>
      <c r="AP592" s="765" t="str">
        <f t="shared" si="2149"/>
        <v/>
      </c>
      <c r="AQ592" s="765" t="str">
        <f t="shared" si="2149"/>
        <v/>
      </c>
      <c r="AR592" s="765" t="str">
        <f t="shared" si="2149"/>
        <v/>
      </c>
      <c r="AS592" s="765" t="str">
        <f t="shared" si="2149"/>
        <v/>
      </c>
      <c r="AT592" s="765" t="str">
        <f t="shared" si="2149"/>
        <v/>
      </c>
      <c r="AU592" s="765" t="str">
        <f t="shared" si="2149"/>
        <v/>
      </c>
      <c r="AV592" s="765" t="str">
        <f t="shared" si="2149"/>
        <v/>
      </c>
      <c r="AW592" s="765" t="str">
        <f t="shared" si="2149"/>
        <v/>
      </c>
      <c r="AX592" s="765" t="str">
        <f t="shared" si="2149"/>
        <v/>
      </c>
      <c r="AY592" s="765" t="str">
        <f t="shared" si="2149"/>
        <v/>
      </c>
      <c r="AZ592" s="765" t="str">
        <f t="shared" si="2149"/>
        <v/>
      </c>
      <c r="BA592" s="765" t="str">
        <f t="shared" si="2149"/>
        <v/>
      </c>
      <c r="BB592" s="765" t="str">
        <f t="shared" si="2149"/>
        <v/>
      </c>
      <c r="BC592" s="771"/>
      <c r="BD592" s="765" t="str">
        <f>IF(BD591="","",BD588*BD591)</f>
        <v/>
      </c>
      <c r="BE592" s="765" t="str">
        <f t="shared" ref="BE592:BL592" si="2150">IF(BE591="","",BE588*BE591)</f>
        <v/>
      </c>
      <c r="BF592" s="765" t="str">
        <f t="shared" si="2150"/>
        <v/>
      </c>
      <c r="BG592" s="765" t="str">
        <f t="shared" si="2150"/>
        <v/>
      </c>
      <c r="BH592" s="765" t="str">
        <f t="shared" si="2150"/>
        <v/>
      </c>
      <c r="BI592" s="765" t="str">
        <f t="shared" si="2150"/>
        <v/>
      </c>
      <c r="BJ592" s="765" t="str">
        <f t="shared" si="2150"/>
        <v/>
      </c>
      <c r="BK592" s="765" t="str">
        <f t="shared" si="2150"/>
        <v/>
      </c>
      <c r="BL592" s="765" t="str">
        <f t="shared" si="2150"/>
        <v/>
      </c>
      <c r="BM592" s="765" t="str">
        <f t="shared" ref="BM592:BT592" si="2151">IF(BM591="","",BM588*BM591)</f>
        <v/>
      </c>
      <c r="BN592" s="765" t="str">
        <f t="shared" si="2151"/>
        <v/>
      </c>
      <c r="BO592" s="765" t="str">
        <f t="shared" si="2151"/>
        <v/>
      </c>
      <c r="BP592" s="765" t="str">
        <f t="shared" si="2151"/>
        <v/>
      </c>
      <c r="BQ592" s="765" t="str">
        <f t="shared" si="2151"/>
        <v/>
      </c>
      <c r="BR592" s="765" t="str">
        <f t="shared" si="2151"/>
        <v/>
      </c>
      <c r="BS592" s="765" t="str">
        <f t="shared" si="2151"/>
        <v/>
      </c>
      <c r="BT592" s="765" t="str">
        <f t="shared" si="2151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37"/>
        <v/>
      </c>
      <c r="CE592" s="89" t="str">
        <f t="shared" si="2132"/>
        <v/>
      </c>
      <c r="CF592" s="90" t="str">
        <f t="shared" si="2132"/>
        <v/>
      </c>
      <c r="CG592" s="90" t="str">
        <f t="shared" si="2132"/>
        <v/>
      </c>
      <c r="CH592" s="90" t="str">
        <f t="shared" si="2132"/>
        <v/>
      </c>
      <c r="CI592" s="90" t="str">
        <f t="shared" si="2132"/>
        <v/>
      </c>
      <c r="CJ592" s="90" t="str">
        <f t="shared" si="2132"/>
        <v/>
      </c>
      <c r="CK592" s="156" t="str">
        <f t="shared" si="2132"/>
        <v/>
      </c>
      <c r="CL592" s="156" t="str">
        <f t="shared" ref="CL592:CT592" si="215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52"/>
        <v/>
      </c>
      <c r="CN592" s="90" t="str">
        <f t="shared" si="2152"/>
        <v/>
      </c>
      <c r="CO592" s="90" t="str">
        <f t="shared" si="2152"/>
        <v/>
      </c>
      <c r="CP592" s="90" t="str">
        <f t="shared" si="2152"/>
        <v/>
      </c>
      <c r="CQ592" s="90" t="str">
        <f t="shared" si="2152"/>
        <v/>
      </c>
      <c r="CR592" s="90" t="str">
        <f t="shared" si="2152"/>
        <v/>
      </c>
      <c r="CS592" s="89" t="str">
        <f t="shared" si="2152"/>
        <v/>
      </c>
      <c r="CT592" s="525" t="str">
        <f t="shared" si="2152"/>
        <v/>
      </c>
      <c r="CU592" s="553" t="str">
        <f t="shared" si="2126"/>
        <v/>
      </c>
      <c r="CV592" s="554" t="str">
        <f t="shared" si="2126"/>
        <v/>
      </c>
      <c r="CW592" s="555" t="str">
        <f t="shared" si="2126"/>
        <v/>
      </c>
      <c r="CX592" s="555" t="str">
        <f t="shared" si="2126"/>
        <v/>
      </c>
      <c r="CY592" s="555" t="str">
        <f t="shared" si="2126"/>
        <v/>
      </c>
      <c r="CZ592" s="555" t="str">
        <f t="shared" si="2126"/>
        <v/>
      </c>
      <c r="DA592" s="555" t="str">
        <f t="shared" si="2126"/>
        <v/>
      </c>
      <c r="DB592" s="556" t="str">
        <f t="shared" si="2126"/>
        <v/>
      </c>
      <c r="DC592" s="556" t="str">
        <f t="shared" si="2126"/>
        <v/>
      </c>
      <c r="DD592" s="556" t="str">
        <f t="shared" si="2126"/>
        <v/>
      </c>
      <c r="DE592" s="555" t="str">
        <f t="shared" si="2126"/>
        <v/>
      </c>
      <c r="DF592" s="555" t="str">
        <f t="shared" si="2126"/>
        <v/>
      </c>
      <c r="DG592" s="555" t="str">
        <f t="shared" si="2126"/>
        <v/>
      </c>
      <c r="DH592" s="555" t="str">
        <f t="shared" si="2126"/>
        <v/>
      </c>
      <c r="DI592" s="555" t="str">
        <f t="shared" si="2126"/>
        <v/>
      </c>
      <c r="DJ592" s="554" t="str">
        <f t="shared" si="2126"/>
        <v/>
      </c>
      <c r="DK592" s="553" t="str">
        <f t="shared" si="2096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68" t="s">
        <v>747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7</v>
      </c>
      <c r="AR594" s="227">
        <v>7</v>
      </c>
      <c r="AS594" s="227">
        <v>7</v>
      </c>
      <c r="AT594" s="227">
        <v>5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50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>
        <v>3</v>
      </c>
      <c r="BX594" s="227">
        <v>7</v>
      </c>
      <c r="BY594" s="227">
        <v>12</v>
      </c>
      <c r="BZ594" s="895"/>
      <c r="CA594" s="895"/>
      <c r="CB594" s="895"/>
      <c r="CC594" s="896"/>
      <c r="CD594" s="524" t="str">
        <f t="shared" ref="CD594:CM597" si="215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53"/>
        <v/>
      </c>
      <c r="CF594" s="90" t="str">
        <f t="shared" si="2153"/>
        <v/>
      </c>
      <c r="CG594" s="90" t="str">
        <f t="shared" si="2153"/>
        <v/>
      </c>
      <c r="CH594" s="90" t="str">
        <f t="shared" si="2153"/>
        <v/>
      </c>
      <c r="CI594" s="90" t="str">
        <f t="shared" si="2153"/>
        <v/>
      </c>
      <c r="CJ594" s="90" t="str">
        <f t="shared" si="2153"/>
        <v/>
      </c>
      <c r="CK594" s="156" t="str">
        <f t="shared" si="2153"/>
        <v/>
      </c>
      <c r="CL594" s="156" t="str">
        <f t="shared" si="2153"/>
        <v/>
      </c>
      <c r="CM594" s="156" t="str">
        <f t="shared" si="2153"/>
        <v/>
      </c>
      <c r="CN594" s="90" t="str">
        <f t="shared" ref="CN594:CT597" si="215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54"/>
        <v/>
      </c>
      <c r="CP594" s="90" t="str">
        <f t="shared" si="2154"/>
        <v/>
      </c>
      <c r="CQ594" s="90" t="str">
        <f t="shared" si="2154"/>
        <v/>
      </c>
      <c r="CR594" s="90" t="str">
        <f t="shared" si="2154"/>
        <v/>
      </c>
      <c r="CS594" s="89" t="str">
        <f t="shared" si="2154"/>
        <v/>
      </c>
      <c r="CT594" s="525" t="str">
        <f t="shared" si="2154"/>
        <v/>
      </c>
      <c r="CU594" s="553" t="str">
        <f t="shared" si="2126"/>
        <v/>
      </c>
      <c r="CV594" s="554" t="str">
        <f t="shared" si="2126"/>
        <v/>
      </c>
      <c r="CW594" s="555" t="str">
        <f t="shared" si="2126"/>
        <v/>
      </c>
      <c r="CX594" s="555" t="str">
        <f t="shared" si="2126"/>
        <v/>
      </c>
      <c r="CY594" s="555" t="str">
        <f t="shared" si="2126"/>
        <v/>
      </c>
      <c r="CZ594" s="555" t="str">
        <f t="shared" si="2126"/>
        <v/>
      </c>
      <c r="DA594" s="555" t="str">
        <f t="shared" si="2126"/>
        <v/>
      </c>
      <c r="DB594" s="556" t="str">
        <f t="shared" si="2126"/>
        <v/>
      </c>
      <c r="DC594" s="556">
        <f t="shared" si="2126"/>
        <v>3</v>
      </c>
      <c r="DD594" s="556">
        <f t="shared" si="2126"/>
        <v>3</v>
      </c>
      <c r="DE594" s="555" t="str">
        <f t="shared" si="2126"/>
        <v/>
      </c>
      <c r="DF594" s="555" t="str">
        <f t="shared" si="2126"/>
        <v/>
      </c>
      <c r="DG594" s="555" t="str">
        <f t="shared" si="2126"/>
        <v/>
      </c>
      <c r="DH594" s="555" t="str">
        <f t="shared" si="2126"/>
        <v/>
      </c>
      <c r="DI594" s="555" t="str">
        <f t="shared" si="2126"/>
        <v/>
      </c>
      <c r="DJ594" s="554" t="str">
        <f t="shared" si="2126"/>
        <v/>
      </c>
      <c r="DK594" s="553" t="str">
        <f t="shared" si="2096"/>
        <v/>
      </c>
      <c r="DL594" s="897">
        <f t="shared" ref="DL594:DL599" si="2155">COUNT(B594:R594)</f>
        <v>0</v>
      </c>
      <c r="DM594" s="852">
        <f t="shared" ref="DM594:DM599" si="2156">COUNT(T594:AJ594)</f>
        <v>2</v>
      </c>
      <c r="DN594" s="852">
        <f t="shared" ref="DN594:DN599" si="2157">COUNT(AL594:BB594)</f>
        <v>7</v>
      </c>
      <c r="DO594" s="852">
        <f t="shared" ref="DO594:DO599" si="2158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12</v>
      </c>
      <c r="AN595" s="227"/>
      <c r="AO595" s="227">
        <v>12</v>
      </c>
      <c r="AP595" s="227">
        <v>12</v>
      </c>
      <c r="AQ595" s="227">
        <v>52</v>
      </c>
      <c r="AR595" s="227">
        <v>52</v>
      </c>
      <c r="AS595" s="227">
        <v>52</v>
      </c>
      <c r="AT595" s="227">
        <v>12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12</v>
      </c>
      <c r="BI595" s="227"/>
      <c r="BJ595" s="227"/>
      <c r="BK595" s="227">
        <v>52</v>
      </c>
      <c r="BL595" s="227">
        <v>48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>
        <v>6</v>
      </c>
      <c r="BX595" s="299">
        <v>12</v>
      </c>
      <c r="BY595" s="227">
        <v>12</v>
      </c>
      <c r="BZ595" s="895"/>
      <c r="CA595" s="895"/>
      <c r="CB595" s="895"/>
      <c r="CC595" s="896"/>
      <c r="CD595" s="524" t="str">
        <f t="shared" si="2153"/>
        <v/>
      </c>
      <c r="CE595" s="89" t="str">
        <f t="shared" si="2153"/>
        <v/>
      </c>
      <c r="CF595" s="90" t="str">
        <f t="shared" si="2153"/>
        <v/>
      </c>
      <c r="CG595" s="90" t="str">
        <f t="shared" si="2153"/>
        <v/>
      </c>
      <c r="CH595" s="90" t="str">
        <f t="shared" si="2153"/>
        <v/>
      </c>
      <c r="CI595" s="90" t="str">
        <f t="shared" si="2153"/>
        <v/>
      </c>
      <c r="CJ595" s="90" t="str">
        <f t="shared" si="2153"/>
        <v/>
      </c>
      <c r="CK595" s="156" t="str">
        <f t="shared" si="2153"/>
        <v/>
      </c>
      <c r="CL595" s="156" t="str">
        <f t="shared" si="2153"/>
        <v/>
      </c>
      <c r="CM595" s="156" t="str">
        <f t="shared" si="2153"/>
        <v/>
      </c>
      <c r="CN595" s="90" t="str">
        <f t="shared" si="2154"/>
        <v/>
      </c>
      <c r="CO595" s="90" t="str">
        <f t="shared" si="2154"/>
        <v/>
      </c>
      <c r="CP595" s="90" t="str">
        <f t="shared" si="2154"/>
        <v/>
      </c>
      <c r="CQ595" s="90" t="str">
        <f t="shared" si="2154"/>
        <v/>
      </c>
      <c r="CR595" s="90" t="str">
        <f t="shared" si="2154"/>
        <v/>
      </c>
      <c r="CS595" s="89" t="str">
        <f t="shared" si="2154"/>
        <v/>
      </c>
      <c r="CT595" s="525" t="str">
        <f t="shared" si="2154"/>
        <v/>
      </c>
      <c r="CU595" s="553" t="str">
        <f t="shared" si="2126"/>
        <v/>
      </c>
      <c r="CV595" s="554" t="str">
        <f t="shared" si="2126"/>
        <v/>
      </c>
      <c r="CW595" s="555" t="str">
        <f t="shared" si="2126"/>
        <v/>
      </c>
      <c r="CX595" s="555" t="str">
        <f t="shared" si="2126"/>
        <v/>
      </c>
      <c r="CY595" s="555" t="str">
        <f t="shared" si="2126"/>
        <v/>
      </c>
      <c r="CZ595" s="555" t="str">
        <f t="shared" si="2126"/>
        <v/>
      </c>
      <c r="DA595" s="555" t="str">
        <f t="shared" si="2126"/>
        <v/>
      </c>
      <c r="DB595" s="556" t="str">
        <f t="shared" si="2126"/>
        <v/>
      </c>
      <c r="DC595" s="556">
        <f t="shared" si="2126"/>
        <v>6</v>
      </c>
      <c r="DD595" s="556">
        <f t="shared" si="2126"/>
        <v>26</v>
      </c>
      <c r="DE595" s="555" t="str">
        <f t="shared" si="2126"/>
        <v/>
      </c>
      <c r="DF595" s="555" t="str">
        <f t="shared" si="2126"/>
        <v/>
      </c>
      <c r="DG595" s="555" t="str">
        <f t="shared" si="2126"/>
        <v/>
      </c>
      <c r="DH595" s="555" t="str">
        <f t="shared" ref="CU595:DJ596" si="215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9"/>
        <v/>
      </c>
      <c r="DJ595" s="554" t="str">
        <f t="shared" si="2159"/>
        <v/>
      </c>
      <c r="DK595" s="553" t="str">
        <f t="shared" si="2096"/>
        <v/>
      </c>
      <c r="DL595" s="897">
        <f t="shared" si="2155"/>
        <v>0</v>
      </c>
      <c r="DM595" s="852">
        <f t="shared" si="2156"/>
        <v>2</v>
      </c>
      <c r="DN595" s="852">
        <f t="shared" si="2157"/>
        <v>7</v>
      </c>
      <c r="DO595" s="852">
        <f t="shared" si="2158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60">330*$K$1</f>
        <v>330</v>
      </c>
      <c r="C596" s="766">
        <f t="shared" si="2160"/>
        <v>330</v>
      </c>
      <c r="D596" s="766">
        <f t="shared" si="2160"/>
        <v>330</v>
      </c>
      <c r="E596" s="766">
        <f t="shared" si="2160"/>
        <v>330</v>
      </c>
      <c r="F596" s="766">
        <f t="shared" si="2160"/>
        <v>330</v>
      </c>
      <c r="G596" s="766">
        <f t="shared" si="2160"/>
        <v>330</v>
      </c>
      <c r="H596" s="766">
        <f t="shared" si="2160"/>
        <v>330</v>
      </c>
      <c r="I596" s="766">
        <f t="shared" si="2160"/>
        <v>330</v>
      </c>
      <c r="J596" s="766">
        <f t="shared" si="2160"/>
        <v>330</v>
      </c>
      <c r="K596" s="766">
        <f t="shared" si="2160"/>
        <v>330</v>
      </c>
      <c r="L596" s="766">
        <f t="shared" si="2160"/>
        <v>330</v>
      </c>
      <c r="M596" s="766">
        <f t="shared" si="2160"/>
        <v>330</v>
      </c>
      <c r="N596" s="766">
        <f t="shared" si="2160"/>
        <v>330</v>
      </c>
      <c r="O596" s="766">
        <f t="shared" si="2160"/>
        <v>330</v>
      </c>
      <c r="P596" s="766">
        <f t="shared" si="2160"/>
        <v>330</v>
      </c>
      <c r="Q596" s="766">
        <f t="shared" si="2160"/>
        <v>330</v>
      </c>
      <c r="R596" s="766">
        <f t="shared" si="2160"/>
        <v>330</v>
      </c>
      <c r="S596" s="593"/>
      <c r="T596" s="766">
        <f t="shared" ref="T596:AJ596" si="2161">330*$K$1</f>
        <v>330</v>
      </c>
      <c r="U596" s="766">
        <f t="shared" si="2161"/>
        <v>330</v>
      </c>
      <c r="V596" s="766">
        <f t="shared" si="2161"/>
        <v>330</v>
      </c>
      <c r="W596" s="766">
        <f t="shared" si="2161"/>
        <v>330</v>
      </c>
      <c r="X596" s="766">
        <f t="shared" si="2161"/>
        <v>330</v>
      </c>
      <c r="Y596" s="766">
        <f t="shared" si="2161"/>
        <v>330</v>
      </c>
      <c r="Z596" s="766">
        <f t="shared" si="2161"/>
        <v>330</v>
      </c>
      <c r="AA596" s="766">
        <f t="shared" si="2161"/>
        <v>330</v>
      </c>
      <c r="AB596" s="766">
        <v>330</v>
      </c>
      <c r="AC596" s="766">
        <f t="shared" si="2161"/>
        <v>330</v>
      </c>
      <c r="AD596" s="766">
        <f t="shared" si="2161"/>
        <v>330</v>
      </c>
      <c r="AE596" s="766">
        <f t="shared" si="2161"/>
        <v>330</v>
      </c>
      <c r="AF596" s="766">
        <f t="shared" si="2161"/>
        <v>330</v>
      </c>
      <c r="AG596" s="766">
        <f t="shared" si="2161"/>
        <v>330</v>
      </c>
      <c r="AH596" s="766">
        <f t="shared" si="2161"/>
        <v>330</v>
      </c>
      <c r="AI596" s="766">
        <f t="shared" si="2161"/>
        <v>330</v>
      </c>
      <c r="AJ596" s="766">
        <f t="shared" si="2161"/>
        <v>330</v>
      </c>
      <c r="AK596" s="593"/>
      <c r="AL596" s="766">
        <f t="shared" ref="AL596:BB596" si="2162">330*$K$1</f>
        <v>330</v>
      </c>
      <c r="AM596" s="766">
        <f t="shared" si="2162"/>
        <v>330</v>
      </c>
      <c r="AN596" s="766">
        <f t="shared" si="2162"/>
        <v>330</v>
      </c>
      <c r="AO596" s="766">
        <f t="shared" si="2162"/>
        <v>330</v>
      </c>
      <c r="AP596" s="766">
        <f t="shared" si="2162"/>
        <v>330</v>
      </c>
      <c r="AQ596" s="766">
        <f t="shared" si="2162"/>
        <v>330</v>
      </c>
      <c r="AR596" s="766">
        <f t="shared" si="2162"/>
        <v>330</v>
      </c>
      <c r="AS596" s="766">
        <f t="shared" si="2162"/>
        <v>330</v>
      </c>
      <c r="AT596" s="766">
        <f t="shared" si="2162"/>
        <v>330</v>
      </c>
      <c r="AU596" s="766">
        <f t="shared" si="2162"/>
        <v>330</v>
      </c>
      <c r="AV596" s="766">
        <f t="shared" si="2162"/>
        <v>330</v>
      </c>
      <c r="AW596" s="766">
        <f t="shared" si="2162"/>
        <v>330</v>
      </c>
      <c r="AX596" s="766">
        <f t="shared" si="2162"/>
        <v>330</v>
      </c>
      <c r="AY596" s="766">
        <f t="shared" si="2162"/>
        <v>330</v>
      </c>
      <c r="AZ596" s="766">
        <f t="shared" si="2162"/>
        <v>330</v>
      </c>
      <c r="BA596" s="766">
        <f t="shared" si="2162"/>
        <v>330</v>
      </c>
      <c r="BB596" s="766">
        <f t="shared" si="2162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63">330*$K$1</f>
        <v>330</v>
      </c>
      <c r="BG596" s="766">
        <f t="shared" si="2163"/>
        <v>330</v>
      </c>
      <c r="BH596" s="766">
        <f t="shared" si="2163"/>
        <v>330</v>
      </c>
      <c r="BI596" s="766">
        <f t="shared" si="2163"/>
        <v>330</v>
      </c>
      <c r="BJ596" s="766">
        <f t="shared" si="2163"/>
        <v>330</v>
      </c>
      <c r="BK596" s="766">
        <f t="shared" si="2163"/>
        <v>330</v>
      </c>
      <c r="BL596" s="766">
        <f t="shared" si="2163"/>
        <v>330</v>
      </c>
      <c r="BM596" s="766">
        <f t="shared" si="2163"/>
        <v>330</v>
      </c>
      <c r="BN596" s="766">
        <f t="shared" si="2163"/>
        <v>330</v>
      </c>
      <c r="BO596" s="766">
        <f t="shared" si="2163"/>
        <v>330</v>
      </c>
      <c r="BP596" s="766">
        <f t="shared" si="2163"/>
        <v>330</v>
      </c>
      <c r="BQ596" s="766">
        <f t="shared" si="2163"/>
        <v>330</v>
      </c>
      <c r="BR596" s="766">
        <f t="shared" si="2163"/>
        <v>330</v>
      </c>
      <c r="BS596" s="766">
        <f t="shared" si="2163"/>
        <v>330</v>
      </c>
      <c r="BT596" s="766">
        <f t="shared" si="2163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53"/>
        <v>330</v>
      </c>
      <c r="CE596" s="89">
        <f t="shared" si="2153"/>
        <v>330</v>
      </c>
      <c r="CF596" s="90">
        <f t="shared" si="2153"/>
        <v>330</v>
      </c>
      <c r="CG596" s="90">
        <f t="shared" si="2153"/>
        <v>330</v>
      </c>
      <c r="CH596" s="90">
        <f t="shared" si="2153"/>
        <v>330</v>
      </c>
      <c r="CI596" s="90">
        <f t="shared" si="2153"/>
        <v>330</v>
      </c>
      <c r="CJ596" s="90">
        <f t="shared" si="2153"/>
        <v>330</v>
      </c>
      <c r="CK596" s="156">
        <f t="shared" si="2153"/>
        <v>330</v>
      </c>
      <c r="CL596" s="156">
        <f t="shared" si="2153"/>
        <v>330</v>
      </c>
      <c r="CM596" s="156">
        <f t="shared" si="2153"/>
        <v>330</v>
      </c>
      <c r="CN596" s="90">
        <f t="shared" si="2154"/>
        <v>330</v>
      </c>
      <c r="CO596" s="90">
        <f t="shared" si="2154"/>
        <v>330</v>
      </c>
      <c r="CP596" s="90">
        <f t="shared" si="2154"/>
        <v>330</v>
      </c>
      <c r="CQ596" s="90">
        <f t="shared" si="2154"/>
        <v>330</v>
      </c>
      <c r="CR596" s="90">
        <f t="shared" si="2154"/>
        <v>330</v>
      </c>
      <c r="CS596" s="89">
        <f t="shared" si="2154"/>
        <v>330</v>
      </c>
      <c r="CT596" s="525">
        <f t="shared" si="2154"/>
        <v>330</v>
      </c>
      <c r="CU596" s="553">
        <f t="shared" si="2159"/>
        <v>330</v>
      </c>
      <c r="CV596" s="554">
        <f t="shared" si="2159"/>
        <v>330</v>
      </c>
      <c r="CW596" s="555">
        <f t="shared" si="2159"/>
        <v>330</v>
      </c>
      <c r="CX596" s="555">
        <f t="shared" si="2159"/>
        <v>330</v>
      </c>
      <c r="CY596" s="555">
        <f t="shared" si="2159"/>
        <v>330</v>
      </c>
      <c r="CZ596" s="555">
        <f t="shared" si="2159"/>
        <v>330</v>
      </c>
      <c r="DA596" s="555">
        <f t="shared" si="2159"/>
        <v>330</v>
      </c>
      <c r="DB596" s="556">
        <f t="shared" si="2159"/>
        <v>330</v>
      </c>
      <c r="DC596" s="556">
        <f t="shared" si="2159"/>
        <v>330</v>
      </c>
      <c r="DD596" s="556">
        <f t="shared" si="2159"/>
        <v>330</v>
      </c>
      <c r="DE596" s="555">
        <f t="shared" si="2159"/>
        <v>330</v>
      </c>
      <c r="DF596" s="555">
        <f t="shared" si="2159"/>
        <v>330</v>
      </c>
      <c r="DG596" s="555">
        <f t="shared" si="2159"/>
        <v>330</v>
      </c>
      <c r="DH596" s="555">
        <f t="shared" si="2159"/>
        <v>330</v>
      </c>
      <c r="DI596" s="555">
        <f t="shared" si="2159"/>
        <v>330</v>
      </c>
      <c r="DJ596" s="554">
        <f t="shared" si="2159"/>
        <v>330</v>
      </c>
      <c r="DK596" s="553">
        <f t="shared" si="2096"/>
        <v>330</v>
      </c>
      <c r="DL596" s="897">
        <f t="shared" si="2155"/>
        <v>17</v>
      </c>
      <c r="DM596" s="852">
        <f t="shared" si="2156"/>
        <v>17</v>
      </c>
      <c r="DN596" s="852">
        <f t="shared" si="2157"/>
        <v>17</v>
      </c>
      <c r="DO596" s="852">
        <f t="shared" si="2158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64">IF(B594="","",B594*B595*B596/B$46/365/$G$1)</f>
        <v/>
      </c>
      <c r="C597" s="637" t="str">
        <f t="shared" si="2164"/>
        <v/>
      </c>
      <c r="D597" s="637" t="str">
        <f t="shared" si="2164"/>
        <v/>
      </c>
      <c r="E597" s="637" t="str">
        <f t="shared" si="2164"/>
        <v/>
      </c>
      <c r="F597" s="637" t="str">
        <f t="shared" si="2164"/>
        <v/>
      </c>
      <c r="G597" s="637" t="str">
        <f t="shared" si="2164"/>
        <v/>
      </c>
      <c r="H597" s="637" t="str">
        <f t="shared" si="2164"/>
        <v/>
      </c>
      <c r="I597" s="637" t="str">
        <f t="shared" si="2164"/>
        <v/>
      </c>
      <c r="J597" s="637" t="str">
        <f t="shared" si="2164"/>
        <v/>
      </c>
      <c r="K597" s="637" t="str">
        <f t="shared" si="2164"/>
        <v/>
      </c>
      <c r="L597" s="637" t="str">
        <f t="shared" si="2164"/>
        <v/>
      </c>
      <c r="M597" s="637" t="str">
        <f t="shared" si="2164"/>
        <v/>
      </c>
      <c r="N597" s="637" t="str">
        <f t="shared" si="2164"/>
        <v/>
      </c>
      <c r="O597" s="637" t="str">
        <f t="shared" si="2164"/>
        <v/>
      </c>
      <c r="P597" s="637" t="str">
        <f t="shared" si="2164"/>
        <v/>
      </c>
      <c r="Q597" s="637" t="str">
        <f t="shared" si="2164"/>
        <v/>
      </c>
      <c r="R597" s="637" t="str">
        <f t="shared" si="2164"/>
        <v/>
      </c>
      <c r="S597" s="657"/>
      <c r="T597" s="637">
        <f t="shared" ref="T597:AJ597" si="2165">IF(T594="","",T594*T595*T596/T$46/365/$G$1)</f>
        <v>1.5499021526418787E-3</v>
      </c>
      <c r="U597" s="637" t="str">
        <f t="shared" si="2165"/>
        <v/>
      </c>
      <c r="V597" s="637" t="str">
        <f t="shared" si="2165"/>
        <v/>
      </c>
      <c r="W597" s="637" t="str">
        <f t="shared" si="2165"/>
        <v/>
      </c>
      <c r="X597" s="637" t="str">
        <f t="shared" si="2165"/>
        <v/>
      </c>
      <c r="Y597" s="637" t="str">
        <f t="shared" si="2165"/>
        <v/>
      </c>
      <c r="Z597" s="637" t="str">
        <f t="shared" si="2165"/>
        <v/>
      </c>
      <c r="AA597" s="637">
        <f t="shared" si="2165"/>
        <v>4.7973161867486723E-3</v>
      </c>
      <c r="AB597" s="637" t="str">
        <f t="shared" si="2165"/>
        <v/>
      </c>
      <c r="AC597" s="637" t="str">
        <f t="shared" si="2165"/>
        <v/>
      </c>
      <c r="AD597" s="637" t="str">
        <f t="shared" si="2165"/>
        <v/>
      </c>
      <c r="AE597" s="637" t="str">
        <f t="shared" si="2165"/>
        <v/>
      </c>
      <c r="AF597" s="637" t="str">
        <f t="shared" si="2165"/>
        <v/>
      </c>
      <c r="AG597" s="637" t="str">
        <f t="shared" si="2165"/>
        <v/>
      </c>
      <c r="AH597" s="637" t="str">
        <f t="shared" si="2165"/>
        <v/>
      </c>
      <c r="AI597" s="637" t="str">
        <f t="shared" si="2165"/>
        <v/>
      </c>
      <c r="AJ597" s="637" t="str">
        <f t="shared" si="2165"/>
        <v/>
      </c>
      <c r="AK597" s="657"/>
      <c r="AL597" s="637" t="str">
        <f t="shared" ref="AL597:BB597" si="2166">IF(AL594="","",AL594*AL595*AL596/AL$46/365/$G$1)</f>
        <v/>
      </c>
      <c r="AM597" s="637">
        <f t="shared" si="2166"/>
        <v>9.0410958904109592E-3</v>
      </c>
      <c r="AN597" s="637" t="str">
        <f t="shared" si="2166"/>
        <v/>
      </c>
      <c r="AO597" s="637">
        <f t="shared" si="2166"/>
        <v>1.2054794520547946E-2</v>
      </c>
      <c r="AP597" s="637">
        <f t="shared" si="2166"/>
        <v>1.2054794520547946E-2</v>
      </c>
      <c r="AQ597" s="637">
        <f t="shared" si="2166"/>
        <v>3.1342465753424656E-2</v>
      </c>
      <c r="AR597" s="637">
        <f t="shared" si="2166"/>
        <v>3.9178082191780823E-2</v>
      </c>
      <c r="AS597" s="637">
        <f t="shared" si="2166"/>
        <v>3.1342465753424656E-2</v>
      </c>
      <c r="AT597" s="637">
        <f t="shared" si="2166"/>
        <v>5.1663405088062629E-3</v>
      </c>
      <c r="AU597" s="637" t="str">
        <f t="shared" si="2166"/>
        <v/>
      </c>
      <c r="AV597" s="637" t="str">
        <f t="shared" si="2166"/>
        <v/>
      </c>
      <c r="AW597" s="637" t="str">
        <f t="shared" si="2166"/>
        <v/>
      </c>
      <c r="AX597" s="637" t="str">
        <f t="shared" si="2166"/>
        <v/>
      </c>
      <c r="AY597" s="637" t="str">
        <f t="shared" si="2166"/>
        <v/>
      </c>
      <c r="AZ597" s="637" t="str">
        <f t="shared" si="2166"/>
        <v/>
      </c>
      <c r="BA597" s="637" t="str">
        <f t="shared" si="2166"/>
        <v/>
      </c>
      <c r="BB597" s="637" t="str">
        <f t="shared" si="2166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67">IF(BF594="","",BF594*BF595*BF596/BF$46/365/$G$1)</f>
        <v/>
      </c>
      <c r="BG597" s="637" t="str">
        <f t="shared" si="2167"/>
        <v/>
      </c>
      <c r="BH597" s="637">
        <f t="shared" si="2167"/>
        <v>3.2289628180039144E-2</v>
      </c>
      <c r="BI597" s="637" t="str">
        <f t="shared" si="2167"/>
        <v/>
      </c>
      <c r="BJ597" s="637" t="str">
        <f t="shared" si="2167"/>
        <v/>
      </c>
      <c r="BK597" s="637">
        <f t="shared" si="2167"/>
        <v>1.1193737769080234E-2</v>
      </c>
      <c r="BL597" s="637">
        <f t="shared" si="2167"/>
        <v>1.0332681017612526E-2</v>
      </c>
      <c r="BM597" s="637" t="str">
        <f t="shared" si="2167"/>
        <v/>
      </c>
      <c r="BN597" s="637" t="str">
        <f t="shared" si="2167"/>
        <v/>
      </c>
      <c r="BO597" s="637" t="str">
        <f t="shared" si="2167"/>
        <v/>
      </c>
      <c r="BP597" s="637" t="str">
        <f t="shared" si="2167"/>
        <v/>
      </c>
      <c r="BQ597" s="637" t="str">
        <f t="shared" si="2167"/>
        <v/>
      </c>
      <c r="BR597" s="637" t="str">
        <f t="shared" si="2167"/>
        <v/>
      </c>
      <c r="BS597" s="637" t="str">
        <f t="shared" si="2167"/>
        <v/>
      </c>
      <c r="BT597" s="637" t="str">
        <f t="shared" si="2167"/>
        <v/>
      </c>
      <c r="BU597" s="657"/>
      <c r="BV597" s="637" t="str">
        <f>IF(BV594="","",BV594*BV595*BV596/BV$46/365/$G$1)</f>
        <v/>
      </c>
      <c r="BW597" s="637">
        <f>IF(BW594="","",BW594*BW595*BW596/BW$46/365/$G$1)</f>
        <v>1.2915851272015657E-3</v>
      </c>
      <c r="BX597" s="637">
        <f>IF(BX594="","",BX594*BX595*BX596/BX$46/365/$G$1)</f>
        <v>5.1663405088062629E-3</v>
      </c>
      <c r="BY597" s="637">
        <f>IF(BY594="","",BY594*BY595*BY596/BY$46/365/$G$1)</f>
        <v>7.7495107632093926E-3</v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1.9167123287671228E-2</v>
      </c>
      <c r="CC597" s="627">
        <f>IF(DO597&lt;3,"",(SUM(BD597:BT597)-MIN(BD597:BT597)-MAX(BD597:BT597))/(DO597-2))</f>
        <v>1.0906718851924325E-2</v>
      </c>
      <c r="CD597" s="1353" t="str">
        <f t="shared" si="2153"/>
        <v/>
      </c>
      <c r="CE597" s="1354" t="str">
        <f t="shared" si="2153"/>
        <v/>
      </c>
      <c r="CF597" s="1355" t="str">
        <f t="shared" si="2153"/>
        <v/>
      </c>
      <c r="CG597" s="1355" t="str">
        <f t="shared" si="2153"/>
        <v/>
      </c>
      <c r="CH597" s="1355" t="str">
        <f t="shared" si="2153"/>
        <v/>
      </c>
      <c r="CI597" s="1355" t="str">
        <f t="shared" si="2153"/>
        <v/>
      </c>
      <c r="CJ597" s="1355" t="str">
        <f t="shared" si="2153"/>
        <v/>
      </c>
      <c r="CK597" s="1356" t="str">
        <f t="shared" si="2153"/>
        <v/>
      </c>
      <c r="CL597" s="1356" t="str">
        <f t="shared" si="2153"/>
        <v/>
      </c>
      <c r="CM597" s="1356" t="str">
        <f t="shared" si="2153"/>
        <v/>
      </c>
      <c r="CN597" s="1355" t="str">
        <f t="shared" si="2154"/>
        <v/>
      </c>
      <c r="CO597" s="1355" t="str">
        <f t="shared" si="2154"/>
        <v/>
      </c>
      <c r="CP597" s="1355" t="str">
        <f t="shared" si="2154"/>
        <v/>
      </c>
      <c r="CQ597" s="1355" t="str">
        <f t="shared" si="2154"/>
        <v/>
      </c>
      <c r="CR597" s="1355" t="str">
        <f t="shared" si="2154"/>
        <v/>
      </c>
      <c r="CS597" s="1354" t="str">
        <f t="shared" si="2154"/>
        <v/>
      </c>
      <c r="CT597" s="1357" t="str">
        <f t="shared" si="2154"/>
        <v/>
      </c>
      <c r="CU597" s="541" t="str">
        <f t="shared" ref="CU597:DK597" si="216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8"/>
        <v/>
      </c>
      <c r="CW597" s="543" t="str">
        <f t="shared" si="2168"/>
        <v/>
      </c>
      <c r="CX597" s="543" t="str">
        <f t="shared" si="2168"/>
        <v/>
      </c>
      <c r="CY597" s="543" t="str">
        <f t="shared" si="2168"/>
        <v/>
      </c>
      <c r="CZ597" s="543" t="str">
        <f t="shared" si="2168"/>
        <v/>
      </c>
      <c r="DA597" s="543" t="str">
        <f t="shared" si="2168"/>
        <v/>
      </c>
      <c r="DB597" s="544" t="str">
        <f t="shared" si="2168"/>
        <v/>
      </c>
      <c r="DC597" s="544">
        <f t="shared" si="2168"/>
        <v>1.5499021526418787E-3</v>
      </c>
      <c r="DD597" s="544">
        <f t="shared" si="2168"/>
        <v>4.7973161867486723E-3</v>
      </c>
      <c r="DE597" s="543" t="str">
        <f t="shared" si="2168"/>
        <v/>
      </c>
      <c r="DF597" s="543" t="str">
        <f t="shared" si="2168"/>
        <v/>
      </c>
      <c r="DG597" s="543" t="str">
        <f t="shared" si="2168"/>
        <v/>
      </c>
      <c r="DH597" s="543" t="str">
        <f t="shared" si="2168"/>
        <v/>
      </c>
      <c r="DI597" s="543" t="str">
        <f t="shared" si="2168"/>
        <v/>
      </c>
      <c r="DJ597" s="542" t="str">
        <f t="shared" si="2168"/>
        <v/>
      </c>
      <c r="DK597" s="541" t="str">
        <f t="shared" si="2168"/>
        <v/>
      </c>
      <c r="DL597" s="658">
        <f t="shared" si="2155"/>
        <v>0</v>
      </c>
      <c r="DM597" s="106">
        <f t="shared" si="2156"/>
        <v>2</v>
      </c>
      <c r="DN597" s="106">
        <f t="shared" si="2157"/>
        <v>7</v>
      </c>
      <c r="DO597" s="106">
        <f t="shared" si="2158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>
        <v>1</v>
      </c>
      <c r="BX598" s="323">
        <v>1</v>
      </c>
      <c r="BY598" s="323">
        <v>1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5" t="str">
        <f t="shared" ref="CZ598:DK599" si="216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 t="str">
        <f t="shared" si="2169"/>
        <v/>
      </c>
      <c r="DB598" s="556" t="str">
        <f t="shared" si="2169"/>
        <v/>
      </c>
      <c r="DC598" s="556">
        <f t="shared" si="2169"/>
        <v>1</v>
      </c>
      <c r="DD598" s="556">
        <f t="shared" si="2169"/>
        <v>1</v>
      </c>
      <c r="DE598" s="555" t="str">
        <f t="shared" si="2169"/>
        <v/>
      </c>
      <c r="DF598" s="555" t="str">
        <f t="shared" si="2169"/>
        <v/>
      </c>
      <c r="DG598" s="555" t="str">
        <f t="shared" si="2169"/>
        <v/>
      </c>
      <c r="DH598" s="555" t="str">
        <f t="shared" si="2169"/>
        <v/>
      </c>
      <c r="DI598" s="555" t="str">
        <f t="shared" si="2169"/>
        <v/>
      </c>
      <c r="DJ598" s="554" t="str">
        <f t="shared" si="2169"/>
        <v/>
      </c>
      <c r="DK598" s="553" t="str">
        <f t="shared" si="2169"/>
        <v/>
      </c>
      <c r="DL598" s="658">
        <f t="shared" si="2155"/>
        <v>0</v>
      </c>
      <c r="DM598" s="106">
        <f t="shared" si="2156"/>
        <v>2</v>
      </c>
      <c r="DN598" s="106">
        <f t="shared" si="2157"/>
        <v>6</v>
      </c>
      <c r="DO598" s="106">
        <f t="shared" si="2158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70">IF(B598="","",B594*B595*B598)</f>
        <v/>
      </c>
      <c r="C599" s="634" t="str">
        <f t="shared" si="2170"/>
        <v/>
      </c>
      <c r="D599" s="634" t="str">
        <f t="shared" si="2170"/>
        <v/>
      </c>
      <c r="E599" s="634" t="str">
        <f t="shared" si="2170"/>
        <v/>
      </c>
      <c r="F599" s="634" t="str">
        <f t="shared" si="2170"/>
        <v/>
      </c>
      <c r="G599" s="634" t="str">
        <f t="shared" si="2170"/>
        <v/>
      </c>
      <c r="H599" s="634" t="str">
        <f t="shared" si="2170"/>
        <v/>
      </c>
      <c r="I599" s="634" t="str">
        <f t="shared" si="2170"/>
        <v/>
      </c>
      <c r="J599" s="634" t="str">
        <f t="shared" si="2170"/>
        <v/>
      </c>
      <c r="K599" s="634" t="str">
        <f t="shared" si="2170"/>
        <v/>
      </c>
      <c r="L599" s="634" t="str">
        <f t="shared" si="2170"/>
        <v/>
      </c>
      <c r="M599" s="634" t="str">
        <f t="shared" si="2170"/>
        <v/>
      </c>
      <c r="N599" s="634" t="str">
        <f t="shared" si="2170"/>
        <v/>
      </c>
      <c r="O599" s="634" t="str">
        <f t="shared" si="2170"/>
        <v/>
      </c>
      <c r="P599" s="634" t="str">
        <f t="shared" si="2170"/>
        <v/>
      </c>
      <c r="Q599" s="634" t="str">
        <f t="shared" si="2170"/>
        <v/>
      </c>
      <c r="R599" s="634" t="str">
        <f t="shared" si="2170"/>
        <v/>
      </c>
      <c r="S599" s="667"/>
      <c r="T599" s="634">
        <f t="shared" ref="T599:AJ599" si="2171">IF(T598="","",T594*T595*T598)</f>
        <v>18</v>
      </c>
      <c r="U599" s="634" t="str">
        <f t="shared" si="2171"/>
        <v/>
      </c>
      <c r="V599" s="634" t="str">
        <f t="shared" si="2171"/>
        <v/>
      </c>
      <c r="W599" s="634" t="str">
        <f t="shared" si="2171"/>
        <v/>
      </c>
      <c r="X599" s="634" t="str">
        <f t="shared" si="2171"/>
        <v/>
      </c>
      <c r="Y599" s="634" t="str">
        <f t="shared" si="2171"/>
        <v/>
      </c>
      <c r="Z599" s="634" t="str">
        <f t="shared" si="2171"/>
        <v/>
      </c>
      <c r="AA599" s="634">
        <f t="shared" si="2171"/>
        <v>78</v>
      </c>
      <c r="AB599" s="634" t="str">
        <f t="shared" si="2171"/>
        <v/>
      </c>
      <c r="AC599" s="634" t="str">
        <f t="shared" si="2171"/>
        <v/>
      </c>
      <c r="AD599" s="634" t="str">
        <f t="shared" si="2171"/>
        <v/>
      </c>
      <c r="AE599" s="634" t="str">
        <f t="shared" si="2171"/>
        <v/>
      </c>
      <c r="AF599" s="634" t="str">
        <f t="shared" si="2171"/>
        <v/>
      </c>
      <c r="AG599" s="634" t="str">
        <f t="shared" si="2171"/>
        <v/>
      </c>
      <c r="AH599" s="634" t="str">
        <f t="shared" si="2171"/>
        <v/>
      </c>
      <c r="AI599" s="634" t="str">
        <f t="shared" si="2171"/>
        <v/>
      </c>
      <c r="AJ599" s="634" t="str">
        <f t="shared" si="2171"/>
        <v/>
      </c>
      <c r="AK599" s="667"/>
      <c r="AL599" s="634" t="str">
        <f t="shared" ref="AL599:BB599" si="2172">IF(AL598="","",AL594*AL595*AL598)</f>
        <v/>
      </c>
      <c r="AM599" s="634" t="str">
        <f t="shared" si="2172"/>
        <v/>
      </c>
      <c r="AN599" s="634" t="str">
        <f t="shared" si="2172"/>
        <v/>
      </c>
      <c r="AO599" s="634">
        <f t="shared" si="2172"/>
        <v>77.448000000000008</v>
      </c>
      <c r="AP599" s="634">
        <f t="shared" si="2172"/>
        <v>420</v>
      </c>
      <c r="AQ599" s="634">
        <f t="shared" si="2172"/>
        <v>728</v>
      </c>
      <c r="AR599" s="634">
        <f t="shared" si="2172"/>
        <v>465.92</v>
      </c>
      <c r="AS599" s="634">
        <f t="shared" si="2172"/>
        <v>728</v>
      </c>
      <c r="AT599" s="634">
        <f t="shared" si="2172"/>
        <v>120</v>
      </c>
      <c r="AU599" s="634" t="str">
        <f t="shared" si="2172"/>
        <v/>
      </c>
      <c r="AV599" s="634" t="str">
        <f t="shared" si="2172"/>
        <v/>
      </c>
      <c r="AW599" s="634" t="str">
        <f t="shared" si="2172"/>
        <v/>
      </c>
      <c r="AX599" s="634" t="str">
        <f t="shared" si="2172"/>
        <v/>
      </c>
      <c r="AY599" s="634" t="str">
        <f t="shared" si="2172"/>
        <v/>
      </c>
      <c r="AZ599" s="634" t="str">
        <f t="shared" si="2172"/>
        <v/>
      </c>
      <c r="BA599" s="634" t="str">
        <f t="shared" si="2172"/>
        <v/>
      </c>
      <c r="BB599" s="634" t="str">
        <f t="shared" si="2172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73">IF(BF598="","",BF594*BF595*BF598)</f>
        <v/>
      </c>
      <c r="BG599" s="634" t="str">
        <f t="shared" si="2173"/>
        <v/>
      </c>
      <c r="BH599" s="634">
        <f t="shared" si="2173"/>
        <v>1200</v>
      </c>
      <c r="BI599" s="634" t="str">
        <f t="shared" si="2173"/>
        <v/>
      </c>
      <c r="BJ599" s="634" t="str">
        <f t="shared" si="2173"/>
        <v/>
      </c>
      <c r="BK599" s="634">
        <f t="shared" si="2173"/>
        <v>208</v>
      </c>
      <c r="BL599" s="634">
        <f t="shared" si="2173"/>
        <v>576</v>
      </c>
      <c r="BM599" s="634" t="str">
        <f t="shared" si="2173"/>
        <v/>
      </c>
      <c r="BN599" s="634" t="str">
        <f t="shared" si="2173"/>
        <v/>
      </c>
      <c r="BO599" s="634" t="str">
        <f t="shared" si="2173"/>
        <v/>
      </c>
      <c r="BP599" s="634" t="str">
        <f t="shared" si="2173"/>
        <v/>
      </c>
      <c r="BQ599" s="634" t="str">
        <f t="shared" si="2173"/>
        <v/>
      </c>
      <c r="BR599" s="634" t="str">
        <f t="shared" si="2173"/>
        <v/>
      </c>
      <c r="BS599" s="634" t="str">
        <f t="shared" si="2173"/>
        <v/>
      </c>
      <c r="BT599" s="634" t="str">
        <f t="shared" si="2173"/>
        <v/>
      </c>
      <c r="BU599" s="667"/>
      <c r="BV599" s="634" t="str">
        <f>IF(BV598="","",BV594*BV595*BV598)</f>
        <v/>
      </c>
      <c r="BW599" s="634">
        <f>IF(BW598="","",BW594*BW595*BW598)</f>
        <v>18</v>
      </c>
      <c r="BX599" s="634">
        <f>IF(BX598="","",BX594*BX595*BX598)</f>
        <v>84</v>
      </c>
      <c r="BY599" s="634">
        <f>IF(BY598="","",BY594*BY595*BY598)</f>
        <v>144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5" t="str">
        <f t="shared" si="2169"/>
        <v/>
      </c>
      <c r="DA599" s="555" t="str">
        <f t="shared" si="2169"/>
        <v/>
      </c>
      <c r="DB599" s="556" t="str">
        <f t="shared" si="2169"/>
        <v/>
      </c>
      <c r="DC599" s="556">
        <f t="shared" si="2169"/>
        <v>18</v>
      </c>
      <c r="DD599" s="556">
        <f t="shared" si="2169"/>
        <v>78</v>
      </c>
      <c r="DE599" s="555" t="str">
        <f t="shared" si="2169"/>
        <v/>
      </c>
      <c r="DF599" s="555" t="str">
        <f t="shared" si="2169"/>
        <v/>
      </c>
      <c r="DG599" s="555" t="str">
        <f t="shared" si="2169"/>
        <v/>
      </c>
      <c r="DH599" s="555" t="str">
        <f t="shared" si="2169"/>
        <v/>
      </c>
      <c r="DI599" s="555" t="str">
        <f t="shared" si="2169"/>
        <v/>
      </c>
      <c r="DJ599" s="554" t="str">
        <f t="shared" si="2169"/>
        <v/>
      </c>
      <c r="DK599" s="553" t="str">
        <f t="shared" si="2169"/>
        <v/>
      </c>
      <c r="DL599" s="658">
        <f t="shared" si="2155"/>
        <v>0</v>
      </c>
      <c r="DM599" s="106">
        <f t="shared" si="2156"/>
        <v>2</v>
      </c>
      <c r="DN599" s="106">
        <f t="shared" si="2157"/>
        <v>6</v>
      </c>
      <c r="DO599" s="106">
        <f t="shared" si="2158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68" t="s">
        <v>746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827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>
        <v>52</v>
      </c>
      <c r="BX601" s="227">
        <v>52</v>
      </c>
      <c r="BY601" s="227">
        <v>80</v>
      </c>
      <c r="BZ601" s="895"/>
      <c r="CA601" s="895"/>
      <c r="CB601" s="895"/>
      <c r="CC601" s="896"/>
      <c r="CD601" s="524" t="str">
        <f t="shared" ref="CD601:CT605" si="21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74"/>
        <v/>
      </c>
      <c r="CF601" s="90" t="str">
        <f t="shared" si="2174"/>
        <v/>
      </c>
      <c r="CG601" s="90" t="str">
        <f t="shared" si="2174"/>
        <v/>
      </c>
      <c r="CH601" s="90" t="str">
        <f t="shared" si="2174"/>
        <v/>
      </c>
      <c r="CI601" s="90" t="str">
        <f t="shared" si="2174"/>
        <v/>
      </c>
      <c r="CJ601" s="90" t="str">
        <f t="shared" si="2174"/>
        <v/>
      </c>
      <c r="CK601" s="156">
        <f t="shared" si="2174"/>
        <v>12</v>
      </c>
      <c r="CL601" s="156">
        <f t="shared" si="2174"/>
        <v>15</v>
      </c>
      <c r="CM601" s="156">
        <f t="shared" si="2174"/>
        <v>18</v>
      </c>
      <c r="CN601" s="90">
        <f t="shared" si="2174"/>
        <v>48</v>
      </c>
      <c r="CO601" s="90" t="str">
        <f t="shared" si="2174"/>
        <v/>
      </c>
      <c r="CP601" s="90" t="str">
        <f t="shared" si="2174"/>
        <v/>
      </c>
      <c r="CQ601" s="90" t="str">
        <f t="shared" si="2174"/>
        <v/>
      </c>
      <c r="CR601" s="90" t="str">
        <f t="shared" si="2174"/>
        <v/>
      </c>
      <c r="CS601" s="89" t="str">
        <f t="shared" si="2174"/>
        <v/>
      </c>
      <c r="CT601" s="525" t="str">
        <f t="shared" si="2174"/>
        <v/>
      </c>
      <c r="CU601" s="553" t="str">
        <f t="shared" ref="CU601:DK605" si="217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75"/>
        <v/>
      </c>
      <c r="CW601" s="555" t="str">
        <f t="shared" si="2175"/>
        <v/>
      </c>
      <c r="CX601" s="555" t="str">
        <f t="shared" si="2175"/>
        <v/>
      </c>
      <c r="CY601" s="555" t="str">
        <f t="shared" si="2175"/>
        <v/>
      </c>
      <c r="CZ601" s="555" t="str">
        <f t="shared" si="2175"/>
        <v/>
      </c>
      <c r="DA601" s="555" t="str">
        <f t="shared" si="2175"/>
        <v/>
      </c>
      <c r="DB601" s="556" t="str">
        <f t="shared" si="2175"/>
        <v/>
      </c>
      <c r="DC601" s="556">
        <f t="shared" si="2175"/>
        <v>52</v>
      </c>
      <c r="DD601" s="556">
        <f t="shared" si="2175"/>
        <v>52</v>
      </c>
      <c r="DE601" s="555" t="str">
        <f t="shared" si="2175"/>
        <v/>
      </c>
      <c r="DF601" s="555" t="str">
        <f t="shared" si="2175"/>
        <v/>
      </c>
      <c r="DG601" s="555" t="str">
        <f t="shared" si="2175"/>
        <v/>
      </c>
      <c r="DH601" s="555" t="str">
        <f t="shared" si="2175"/>
        <v/>
      </c>
      <c r="DI601" s="555" t="str">
        <f t="shared" si="2175"/>
        <v/>
      </c>
      <c r="DJ601" s="554" t="str">
        <f t="shared" si="2175"/>
        <v/>
      </c>
      <c r="DK601" s="553" t="str">
        <f t="shared" si="2175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76">950*$K$1</f>
        <v>950</v>
      </c>
      <c r="E602" s="615">
        <f t="shared" si="2176"/>
        <v>950</v>
      </c>
      <c r="F602" s="615">
        <f t="shared" si="2176"/>
        <v>950</v>
      </c>
      <c r="G602" s="615">
        <f t="shared" si="2176"/>
        <v>950</v>
      </c>
      <c r="H602" s="615">
        <f t="shared" si="2176"/>
        <v>950</v>
      </c>
      <c r="I602" s="615">
        <f t="shared" si="2176"/>
        <v>950</v>
      </c>
      <c r="J602" s="615">
        <f t="shared" si="2176"/>
        <v>950</v>
      </c>
      <c r="K602" s="615">
        <f t="shared" si="2176"/>
        <v>950</v>
      </c>
      <c r="L602" s="615">
        <f t="shared" si="2176"/>
        <v>950</v>
      </c>
      <c r="M602" s="615">
        <f t="shared" si="2176"/>
        <v>950</v>
      </c>
      <c r="N602" s="615">
        <f t="shared" si="2176"/>
        <v>950</v>
      </c>
      <c r="O602" s="615">
        <f t="shared" si="2176"/>
        <v>950</v>
      </c>
      <c r="P602" s="615">
        <f t="shared" si="2176"/>
        <v>950</v>
      </c>
      <c r="Q602" s="615">
        <f t="shared" si="2176"/>
        <v>950</v>
      </c>
      <c r="R602" s="615">
        <f t="shared" si="2176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77">950*$K$1</f>
        <v>950</v>
      </c>
      <c r="W602" s="615">
        <f t="shared" si="2177"/>
        <v>950</v>
      </c>
      <c r="X602" s="615">
        <f t="shared" si="2177"/>
        <v>950</v>
      </c>
      <c r="Y602" s="615">
        <f t="shared" si="2177"/>
        <v>950</v>
      </c>
      <c r="Z602" s="615">
        <f t="shared" si="2177"/>
        <v>950</v>
      </c>
      <c r="AA602" s="615">
        <f t="shared" si="2177"/>
        <v>950</v>
      </c>
      <c r="AB602" s="615">
        <f t="shared" si="2177"/>
        <v>950</v>
      </c>
      <c r="AC602" s="615">
        <f t="shared" si="2177"/>
        <v>950</v>
      </c>
      <c r="AD602" s="615">
        <f t="shared" si="2177"/>
        <v>950</v>
      </c>
      <c r="AE602" s="615">
        <f t="shared" si="2177"/>
        <v>950</v>
      </c>
      <c r="AF602" s="615">
        <f t="shared" si="2177"/>
        <v>950</v>
      </c>
      <c r="AG602" s="615">
        <f t="shared" si="2177"/>
        <v>950</v>
      </c>
      <c r="AH602" s="615">
        <f t="shared" si="2177"/>
        <v>950</v>
      </c>
      <c r="AI602" s="615">
        <f t="shared" si="2177"/>
        <v>950</v>
      </c>
      <c r="AJ602" s="615">
        <f t="shared" si="2177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8">950*$K$1</f>
        <v>950</v>
      </c>
      <c r="AO602" s="615">
        <f t="shared" si="2178"/>
        <v>950</v>
      </c>
      <c r="AP602" s="615">
        <v>950</v>
      </c>
      <c r="AQ602" s="615">
        <f>950*$K$1</f>
        <v>950</v>
      </c>
      <c r="AR602" s="615">
        <f t="shared" si="2178"/>
        <v>950</v>
      </c>
      <c r="AS602" s="615">
        <f t="shared" si="2178"/>
        <v>950</v>
      </c>
      <c r="AT602" s="615">
        <f t="shared" si="2178"/>
        <v>950</v>
      </c>
      <c r="AU602" s="615">
        <f t="shared" si="2178"/>
        <v>950</v>
      </c>
      <c r="AV602" s="615">
        <f t="shared" si="2178"/>
        <v>950</v>
      </c>
      <c r="AW602" s="615">
        <f t="shared" si="2178"/>
        <v>950</v>
      </c>
      <c r="AX602" s="615">
        <f t="shared" si="2178"/>
        <v>950</v>
      </c>
      <c r="AY602" s="615">
        <f t="shared" si="2178"/>
        <v>950</v>
      </c>
      <c r="AZ602" s="615">
        <f t="shared" si="2178"/>
        <v>950</v>
      </c>
      <c r="BA602" s="615">
        <f t="shared" si="2178"/>
        <v>950</v>
      </c>
      <c r="BB602" s="615">
        <f t="shared" si="2178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9">950*$K$1</f>
        <v>950</v>
      </c>
      <c r="BG602" s="615">
        <f t="shared" si="2179"/>
        <v>950</v>
      </c>
      <c r="BH602" s="615">
        <f t="shared" si="2179"/>
        <v>950</v>
      </c>
      <c r="BI602" s="615">
        <f t="shared" si="2179"/>
        <v>950</v>
      </c>
      <c r="BJ602" s="615">
        <f t="shared" si="2179"/>
        <v>950</v>
      </c>
      <c r="BK602" s="615">
        <f t="shared" si="2179"/>
        <v>950</v>
      </c>
      <c r="BL602" s="615">
        <f t="shared" si="2179"/>
        <v>950</v>
      </c>
      <c r="BM602" s="615">
        <f t="shared" si="2179"/>
        <v>950</v>
      </c>
      <c r="BN602" s="615">
        <f t="shared" si="2179"/>
        <v>950</v>
      </c>
      <c r="BO602" s="615">
        <f t="shared" si="2179"/>
        <v>950</v>
      </c>
      <c r="BP602" s="615">
        <f t="shared" si="2179"/>
        <v>950</v>
      </c>
      <c r="BQ602" s="615">
        <f t="shared" si="2179"/>
        <v>950</v>
      </c>
      <c r="BR602" s="615">
        <f t="shared" si="2179"/>
        <v>950</v>
      </c>
      <c r="BS602" s="615">
        <f t="shared" si="2179"/>
        <v>950</v>
      </c>
      <c r="BT602" s="615">
        <f t="shared" si="2179"/>
        <v>950</v>
      </c>
      <c r="BU602" s="718"/>
      <c r="BV602" s="615">
        <f t="shared" si="2179"/>
        <v>950</v>
      </c>
      <c r="BW602" s="615">
        <f t="shared" si="2179"/>
        <v>950</v>
      </c>
      <c r="BX602" s="615">
        <f t="shared" si="2179"/>
        <v>950</v>
      </c>
      <c r="BY602" s="615">
        <f t="shared" si="2179"/>
        <v>950</v>
      </c>
      <c r="BZ602" s="895"/>
      <c r="CA602" s="895"/>
      <c r="CB602" s="895"/>
      <c r="CC602" s="896"/>
      <c r="CD602" s="524">
        <f t="shared" si="2174"/>
        <v>950</v>
      </c>
      <c r="CE602" s="89">
        <f t="shared" si="2174"/>
        <v>950</v>
      </c>
      <c r="CF602" s="90">
        <f t="shared" si="2174"/>
        <v>950</v>
      </c>
      <c r="CG602" s="90">
        <f t="shared" si="2174"/>
        <v>950</v>
      </c>
      <c r="CH602" s="90">
        <f t="shared" si="2174"/>
        <v>950</v>
      </c>
      <c r="CI602" s="90">
        <f t="shared" si="2174"/>
        <v>950</v>
      </c>
      <c r="CJ602" s="90">
        <f t="shared" si="2174"/>
        <v>950</v>
      </c>
      <c r="CK602" s="156">
        <f t="shared" si="2174"/>
        <v>950</v>
      </c>
      <c r="CL602" s="156">
        <f t="shared" si="2174"/>
        <v>950</v>
      </c>
      <c r="CM602" s="156">
        <f t="shared" si="2174"/>
        <v>950</v>
      </c>
      <c r="CN602" s="90">
        <f t="shared" si="2174"/>
        <v>950</v>
      </c>
      <c r="CO602" s="90">
        <f t="shared" si="2174"/>
        <v>950</v>
      </c>
      <c r="CP602" s="90">
        <f t="shared" si="2174"/>
        <v>950</v>
      </c>
      <c r="CQ602" s="90">
        <f t="shared" si="2174"/>
        <v>950</v>
      </c>
      <c r="CR602" s="90">
        <f t="shared" si="2174"/>
        <v>950</v>
      </c>
      <c r="CS602" s="89">
        <f t="shared" si="2174"/>
        <v>950</v>
      </c>
      <c r="CT602" s="525">
        <f t="shared" si="2174"/>
        <v>950</v>
      </c>
      <c r="CU602" s="553">
        <f t="shared" si="2175"/>
        <v>950</v>
      </c>
      <c r="CV602" s="554">
        <f t="shared" si="2175"/>
        <v>950</v>
      </c>
      <c r="CW602" s="555">
        <f t="shared" si="2175"/>
        <v>950</v>
      </c>
      <c r="CX602" s="555">
        <f t="shared" si="2175"/>
        <v>950</v>
      </c>
      <c r="CY602" s="555">
        <f t="shared" si="2175"/>
        <v>950</v>
      </c>
      <c r="CZ602" s="555">
        <f t="shared" si="2175"/>
        <v>950</v>
      </c>
      <c r="DA602" s="555">
        <f t="shared" si="2175"/>
        <v>950</v>
      </c>
      <c r="DB602" s="556">
        <f t="shared" si="2175"/>
        <v>950</v>
      </c>
      <c r="DC602" s="556">
        <f t="shared" si="2175"/>
        <v>950</v>
      </c>
      <c r="DD602" s="556">
        <f t="shared" si="2175"/>
        <v>950</v>
      </c>
      <c r="DE602" s="555">
        <f t="shared" si="2175"/>
        <v>950</v>
      </c>
      <c r="DF602" s="555">
        <f t="shared" si="2175"/>
        <v>950</v>
      </c>
      <c r="DG602" s="555">
        <f t="shared" si="2175"/>
        <v>950</v>
      </c>
      <c r="DH602" s="555">
        <f t="shared" si="2175"/>
        <v>950</v>
      </c>
      <c r="DI602" s="555">
        <f t="shared" si="2175"/>
        <v>950</v>
      </c>
      <c r="DJ602" s="554">
        <f t="shared" si="2175"/>
        <v>950</v>
      </c>
      <c r="DK602" s="553">
        <f t="shared" si="2175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80">IF(B601="","",B601*B602/B$46/365/$G$1)</f>
        <v/>
      </c>
      <c r="C603" s="637" t="str">
        <f t="shared" si="2180"/>
        <v/>
      </c>
      <c r="D603" s="637" t="str">
        <f t="shared" si="2180"/>
        <v/>
      </c>
      <c r="E603" s="637" t="str">
        <f t="shared" si="2180"/>
        <v/>
      </c>
      <c r="F603" s="637">
        <f t="shared" si="2180"/>
        <v>1.1898238747553816E-2</v>
      </c>
      <c r="G603" s="637">
        <f t="shared" si="2180"/>
        <v>5.5772994129158508E-3</v>
      </c>
      <c r="H603" s="637" t="str">
        <f t="shared" si="2180"/>
        <v/>
      </c>
      <c r="I603" s="637">
        <f t="shared" si="2180"/>
        <v>3.7181996086105675E-3</v>
      </c>
      <c r="J603" s="637">
        <f t="shared" si="2180"/>
        <v>4.9575994781474236E-3</v>
      </c>
      <c r="K603" s="637" t="str">
        <f t="shared" si="2180"/>
        <v/>
      </c>
      <c r="L603" s="637" t="str">
        <f t="shared" si="2180"/>
        <v/>
      </c>
      <c r="M603" s="637" t="str">
        <f t="shared" si="2180"/>
        <v/>
      </c>
      <c r="N603" s="637" t="str">
        <f t="shared" si="2180"/>
        <v/>
      </c>
      <c r="O603" s="637" t="str">
        <f t="shared" si="2180"/>
        <v/>
      </c>
      <c r="P603" s="637" t="str">
        <f t="shared" si="2180"/>
        <v/>
      </c>
      <c r="Q603" s="637" t="str">
        <f t="shared" si="2180"/>
        <v/>
      </c>
      <c r="R603" s="637" t="str">
        <f t="shared" si="2180"/>
        <v/>
      </c>
      <c r="S603" s="718"/>
      <c r="T603" s="637" t="str">
        <f t="shared" ref="T603:AJ603" si="2181">IF(T601="","",T601*T602/T$46/365/$G$1)</f>
        <v/>
      </c>
      <c r="U603" s="637" t="str">
        <f t="shared" si="2181"/>
        <v/>
      </c>
      <c r="V603" s="637" t="str">
        <f t="shared" si="2181"/>
        <v/>
      </c>
      <c r="W603" s="637">
        <f t="shared" si="2181"/>
        <v>1.6112198303979124E-2</v>
      </c>
      <c r="X603" s="637">
        <f t="shared" si="2181"/>
        <v>8.0560991519895622E-3</v>
      </c>
      <c r="Y603" s="637" t="str">
        <f t="shared" si="2181"/>
        <v/>
      </c>
      <c r="Z603" s="637" t="str">
        <f t="shared" si="2181"/>
        <v/>
      </c>
      <c r="AA603" s="637" t="str">
        <f t="shared" si="2181"/>
        <v/>
      </c>
      <c r="AB603" s="637" t="str">
        <f t="shared" si="2181"/>
        <v/>
      </c>
      <c r="AC603" s="637" t="str">
        <f t="shared" si="2181"/>
        <v/>
      </c>
      <c r="AD603" s="637" t="str">
        <f t="shared" si="2181"/>
        <v/>
      </c>
      <c r="AE603" s="637" t="str">
        <f t="shared" si="2181"/>
        <v/>
      </c>
      <c r="AF603" s="637" t="str">
        <f t="shared" si="2181"/>
        <v/>
      </c>
      <c r="AG603" s="637" t="str">
        <f t="shared" si="2181"/>
        <v/>
      </c>
      <c r="AH603" s="637" t="str">
        <f t="shared" si="2181"/>
        <v/>
      </c>
      <c r="AI603" s="637" t="str">
        <f t="shared" si="2181"/>
        <v/>
      </c>
      <c r="AJ603" s="637" t="str">
        <f t="shared" si="2181"/>
        <v/>
      </c>
      <c r="AK603" s="718"/>
      <c r="AL603" s="637">
        <f t="shared" ref="AL603:BB603" si="2182">IF(AL601="","",AL601*AL602/AL$46/365/$G$1)</f>
        <v>2.974559686888454E-3</v>
      </c>
      <c r="AM603" s="637" t="str">
        <f t="shared" si="2182"/>
        <v/>
      </c>
      <c r="AN603" s="637" t="str">
        <f t="shared" si="2182"/>
        <v/>
      </c>
      <c r="AO603" s="637" t="str">
        <f t="shared" si="2182"/>
        <v/>
      </c>
      <c r="AP603" s="637" t="str">
        <f t="shared" si="2182"/>
        <v/>
      </c>
      <c r="AQ603" s="637" t="str">
        <f t="shared" si="2182"/>
        <v/>
      </c>
      <c r="AR603" s="637" t="str">
        <f t="shared" si="2182"/>
        <v/>
      </c>
      <c r="AS603" s="637" t="str">
        <f t="shared" si="2182"/>
        <v/>
      </c>
      <c r="AT603" s="637">
        <f t="shared" si="2182"/>
        <v>1.2889758643183301E-2</v>
      </c>
      <c r="AU603" s="637" t="str">
        <f t="shared" si="2182"/>
        <v/>
      </c>
      <c r="AV603" s="637" t="str">
        <f t="shared" si="2182"/>
        <v/>
      </c>
      <c r="AW603" s="637" t="str">
        <f t="shared" si="2182"/>
        <v/>
      </c>
      <c r="AX603" s="637" t="str">
        <f t="shared" si="2182"/>
        <v/>
      </c>
      <c r="AY603" s="637" t="str">
        <f t="shared" si="2182"/>
        <v/>
      </c>
      <c r="AZ603" s="637" t="str">
        <f t="shared" si="2182"/>
        <v/>
      </c>
      <c r="BA603" s="637" t="str">
        <f t="shared" si="2182"/>
        <v/>
      </c>
      <c r="BB603" s="637" t="str">
        <f t="shared" si="2182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83">IF(BF601="","",BF601*BF602/BF$46/365/$G$1)</f>
        <v/>
      </c>
      <c r="BG603" s="637" t="str">
        <f t="shared" si="2183"/>
        <v/>
      </c>
      <c r="BH603" s="637">
        <f t="shared" si="2183"/>
        <v>1.8590998043052837E-2</v>
      </c>
      <c r="BI603" s="637">
        <f t="shared" si="2183"/>
        <v>1.7705712421955083E-3</v>
      </c>
      <c r="BJ603" s="637">
        <f t="shared" si="2183"/>
        <v>3.0984996738421394E-2</v>
      </c>
      <c r="BK603" s="637" t="str">
        <f t="shared" si="2183"/>
        <v/>
      </c>
      <c r="BL603" s="637" t="str">
        <f t="shared" si="2183"/>
        <v/>
      </c>
      <c r="BM603" s="637" t="str">
        <f t="shared" si="2183"/>
        <v/>
      </c>
      <c r="BN603" s="637" t="str">
        <f t="shared" si="2183"/>
        <v/>
      </c>
      <c r="BO603" s="637" t="str">
        <f t="shared" si="2183"/>
        <v/>
      </c>
      <c r="BP603" s="637" t="str">
        <f t="shared" si="2183"/>
        <v/>
      </c>
      <c r="BQ603" s="637" t="str">
        <f t="shared" si="2183"/>
        <v/>
      </c>
      <c r="BR603" s="637" t="str">
        <f t="shared" si="2183"/>
        <v/>
      </c>
      <c r="BS603" s="637" t="str">
        <f t="shared" si="2183"/>
        <v/>
      </c>
      <c r="BT603" s="637" t="str">
        <f t="shared" si="2183"/>
        <v/>
      </c>
      <c r="BU603" s="718"/>
      <c r="BV603" s="637">
        <f>IF(BV601="","",BV601*BV602/BV$46/365/$G$1)</f>
        <v>4.6477495107632091E-3</v>
      </c>
      <c r="BW603" s="637">
        <f>IF(BW601="","",BW601*BW602/BW$46/365/$G$1)</f>
        <v>1.0741465535986084E-2</v>
      </c>
      <c r="BX603" s="637">
        <f>IF(BX601="","",BX601*BX602/BX$46/365/$G$1)</f>
        <v>9.206970459416642E-3</v>
      </c>
      <c r="BY603" s="637">
        <f>IF(BY601="","",BY601*BY602/BY$46/365/$G$1)</f>
        <v>1.2393998695368558E-2</v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1.0844748858447491E-2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74"/>
        <v/>
      </c>
      <c r="CF603" s="1355" t="str">
        <f t="shared" si="2174"/>
        <v/>
      </c>
      <c r="CG603" s="1355" t="str">
        <f t="shared" si="2174"/>
        <v/>
      </c>
      <c r="CH603" s="1355" t="str">
        <f t="shared" si="2174"/>
        <v/>
      </c>
      <c r="CI603" s="1355" t="str">
        <f t="shared" si="2174"/>
        <v/>
      </c>
      <c r="CJ603" s="1355" t="str">
        <f t="shared" si="2174"/>
        <v/>
      </c>
      <c r="CK603" s="1356">
        <f t="shared" si="2174"/>
        <v>3.7181996086105675E-3</v>
      </c>
      <c r="CL603" s="1356">
        <f t="shared" si="2174"/>
        <v>4.9575994781474236E-3</v>
      </c>
      <c r="CM603" s="1356">
        <f t="shared" si="2174"/>
        <v>5.5772994129158508E-3</v>
      </c>
      <c r="CN603" s="1355">
        <f t="shared" si="2174"/>
        <v>1.1898238747553816E-2</v>
      </c>
      <c r="CO603" s="1355" t="str">
        <f t="shared" si="2174"/>
        <v/>
      </c>
      <c r="CP603" s="1355" t="str">
        <f t="shared" si="2174"/>
        <v/>
      </c>
      <c r="CQ603" s="1355" t="str">
        <f t="shared" si="2174"/>
        <v/>
      </c>
      <c r="CR603" s="1355" t="str">
        <f t="shared" si="2174"/>
        <v/>
      </c>
      <c r="CS603" s="1354" t="str">
        <f t="shared" si="2174"/>
        <v/>
      </c>
      <c r="CT603" s="1357" t="str">
        <f t="shared" si="2174"/>
        <v/>
      </c>
      <c r="CU603" s="541" t="str">
        <f t="shared" ref="CU603:DD603" si="218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84"/>
        <v/>
      </c>
      <c r="CW603" s="543" t="str">
        <f t="shared" si="2184"/>
        <v/>
      </c>
      <c r="CX603" s="543" t="str">
        <f t="shared" si="2184"/>
        <v/>
      </c>
      <c r="CY603" s="543" t="str">
        <f t="shared" si="2184"/>
        <v/>
      </c>
      <c r="CZ603" s="543" t="str">
        <f t="shared" si="2184"/>
        <v/>
      </c>
      <c r="DA603" s="543" t="str">
        <f t="shared" si="2184"/>
        <v/>
      </c>
      <c r="DB603" s="544" t="str">
        <f t="shared" si="2184"/>
        <v/>
      </c>
      <c r="DC603" s="544">
        <f t="shared" si="2184"/>
        <v>8.0560991519895622E-3</v>
      </c>
      <c r="DD603" s="544">
        <f t="shared" si="2184"/>
        <v>1.6112198303979124E-2</v>
      </c>
      <c r="DE603" s="543" t="str">
        <f t="shared" ref="DE603:DK603" si="218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3" t="str">
        <f t="shared" si="2185"/>
        <v/>
      </c>
      <c r="DG603" s="543" t="str">
        <f t="shared" si="2185"/>
        <v/>
      </c>
      <c r="DH603" s="543" t="str">
        <f t="shared" si="2185"/>
        <v/>
      </c>
      <c r="DI603" s="543" t="str">
        <f t="shared" si="2185"/>
        <v/>
      </c>
      <c r="DJ603" s="542" t="str">
        <f t="shared" si="2185"/>
        <v/>
      </c>
      <c r="DK603" s="541" t="str">
        <f t="shared" si="2185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>
        <v>6</v>
      </c>
      <c r="BX604" s="323">
        <v>12</v>
      </c>
      <c r="BY604" s="323">
        <v>10</v>
      </c>
      <c r="BZ604" s="895"/>
      <c r="CA604" s="895"/>
      <c r="CB604" s="895"/>
      <c r="CC604" s="896"/>
      <c r="CD604" s="524" t="str">
        <f t="shared" si="2174"/>
        <v/>
      </c>
      <c r="CE604" s="89" t="str">
        <f t="shared" si="2174"/>
        <v/>
      </c>
      <c r="CF604" s="90" t="str">
        <f t="shared" si="2174"/>
        <v/>
      </c>
      <c r="CG604" s="90" t="str">
        <f t="shared" si="2174"/>
        <v/>
      </c>
      <c r="CH604" s="90" t="str">
        <f t="shared" si="2174"/>
        <v/>
      </c>
      <c r="CI604" s="90" t="str">
        <f t="shared" si="2174"/>
        <v/>
      </c>
      <c r="CJ604" s="90" t="str">
        <f t="shared" si="2174"/>
        <v/>
      </c>
      <c r="CK604" s="156">
        <f t="shared" si="2174"/>
        <v>5</v>
      </c>
      <c r="CL604" s="156">
        <f t="shared" si="2174"/>
        <v>8</v>
      </c>
      <c r="CM604" s="156">
        <f t="shared" si="2174"/>
        <v>10</v>
      </c>
      <c r="CN604" s="90">
        <f t="shared" si="2174"/>
        <v>11</v>
      </c>
      <c r="CO604" s="90" t="str">
        <f t="shared" si="2174"/>
        <v/>
      </c>
      <c r="CP604" s="90" t="str">
        <f t="shared" si="2174"/>
        <v/>
      </c>
      <c r="CQ604" s="90" t="str">
        <f t="shared" si="2174"/>
        <v/>
      </c>
      <c r="CR604" s="90" t="str">
        <f t="shared" si="2174"/>
        <v/>
      </c>
      <c r="CS604" s="89" t="str">
        <f t="shared" si="2174"/>
        <v/>
      </c>
      <c r="CT604" s="525" t="str">
        <f t="shared" si="2174"/>
        <v/>
      </c>
      <c r="CU604" s="553" t="str">
        <f t="shared" si="2175"/>
        <v/>
      </c>
      <c r="CV604" s="554" t="str">
        <f t="shared" si="2175"/>
        <v/>
      </c>
      <c r="CW604" s="555" t="str">
        <f t="shared" si="2175"/>
        <v/>
      </c>
      <c r="CX604" s="555" t="str">
        <f t="shared" si="2175"/>
        <v/>
      </c>
      <c r="CY604" s="555" t="str">
        <f t="shared" si="2175"/>
        <v/>
      </c>
      <c r="CZ604" s="555" t="str">
        <f t="shared" si="2175"/>
        <v/>
      </c>
      <c r="DA604" s="555" t="str">
        <f t="shared" si="2175"/>
        <v/>
      </c>
      <c r="DB604" s="556" t="str">
        <f t="shared" si="2175"/>
        <v/>
      </c>
      <c r="DC604" s="556">
        <f t="shared" si="2175"/>
        <v>5</v>
      </c>
      <c r="DD604" s="556">
        <f t="shared" si="2175"/>
        <v>6</v>
      </c>
      <c r="DE604" s="555" t="str">
        <f t="shared" si="2175"/>
        <v/>
      </c>
      <c r="DF604" s="555" t="str">
        <f t="shared" si="2175"/>
        <v/>
      </c>
      <c r="DG604" s="555" t="str">
        <f t="shared" si="2175"/>
        <v/>
      </c>
      <c r="DH604" s="555" t="str">
        <f t="shared" si="2175"/>
        <v/>
      </c>
      <c r="DI604" s="555" t="str">
        <f t="shared" si="2175"/>
        <v/>
      </c>
      <c r="DJ604" s="554" t="str">
        <f t="shared" si="2175"/>
        <v/>
      </c>
      <c r="DK604" s="553" t="str">
        <f t="shared" si="2175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86">IF(B604="","",B601*B604)</f>
        <v/>
      </c>
      <c r="C605" s="634" t="str">
        <f t="shared" si="2186"/>
        <v/>
      </c>
      <c r="D605" s="634" t="str">
        <f t="shared" si="2186"/>
        <v/>
      </c>
      <c r="E605" s="634" t="str">
        <f t="shared" si="2186"/>
        <v/>
      </c>
      <c r="F605" s="634">
        <f t="shared" si="2186"/>
        <v>384</v>
      </c>
      <c r="G605" s="634">
        <f t="shared" si="2186"/>
        <v>180</v>
      </c>
      <c r="H605" s="634" t="str">
        <f t="shared" si="2186"/>
        <v/>
      </c>
      <c r="I605" s="634">
        <f t="shared" si="2186"/>
        <v>165</v>
      </c>
      <c r="J605" s="634">
        <f t="shared" si="2186"/>
        <v>60</v>
      </c>
      <c r="K605" s="634" t="str">
        <f t="shared" si="2186"/>
        <v/>
      </c>
      <c r="L605" s="634" t="str">
        <f t="shared" si="2186"/>
        <v/>
      </c>
      <c r="M605" s="634" t="str">
        <f t="shared" si="2186"/>
        <v/>
      </c>
      <c r="N605" s="634" t="str">
        <f t="shared" si="2186"/>
        <v/>
      </c>
      <c r="O605" s="634" t="str">
        <f t="shared" si="2186"/>
        <v/>
      </c>
      <c r="P605" s="634" t="str">
        <f t="shared" si="2186"/>
        <v/>
      </c>
      <c r="Q605" s="634" t="str">
        <f t="shared" si="2186"/>
        <v/>
      </c>
      <c r="R605" s="634" t="str">
        <f t="shared" si="2186"/>
        <v/>
      </c>
      <c r="S605" s="718"/>
      <c r="T605" s="634" t="str">
        <f t="shared" ref="T605:AJ605" si="2187">IF(T604="","",T601*T604)</f>
        <v/>
      </c>
      <c r="U605" s="634" t="str">
        <f t="shared" si="2187"/>
        <v/>
      </c>
      <c r="V605" s="634" t="str">
        <f t="shared" si="2187"/>
        <v/>
      </c>
      <c r="W605" s="634">
        <f t="shared" si="2187"/>
        <v>312</v>
      </c>
      <c r="X605" s="634">
        <f t="shared" si="2187"/>
        <v>260</v>
      </c>
      <c r="Y605" s="634" t="str">
        <f t="shared" si="2187"/>
        <v/>
      </c>
      <c r="Z605" s="634" t="str">
        <f t="shared" si="2187"/>
        <v/>
      </c>
      <c r="AA605" s="634" t="str">
        <f t="shared" si="2187"/>
        <v/>
      </c>
      <c r="AB605" s="634" t="str">
        <f t="shared" si="2187"/>
        <v/>
      </c>
      <c r="AC605" s="634" t="str">
        <f t="shared" si="2187"/>
        <v/>
      </c>
      <c r="AD605" s="634" t="str">
        <f t="shared" si="2187"/>
        <v/>
      </c>
      <c r="AE605" s="634" t="str">
        <f t="shared" si="2187"/>
        <v/>
      </c>
      <c r="AF605" s="634" t="str">
        <f t="shared" si="2187"/>
        <v/>
      </c>
      <c r="AG605" s="634" t="str">
        <f t="shared" si="2187"/>
        <v/>
      </c>
      <c r="AH605" s="634" t="str">
        <f t="shared" si="2187"/>
        <v/>
      </c>
      <c r="AI605" s="634" t="str">
        <f t="shared" si="2187"/>
        <v/>
      </c>
      <c r="AJ605" s="634" t="str">
        <f t="shared" si="2187"/>
        <v/>
      </c>
      <c r="AK605" s="718"/>
      <c r="AL605" s="634">
        <f t="shared" ref="AL605:BB605" si="2188">IF(AL604="","",AL601*AL604)</f>
        <v>180</v>
      </c>
      <c r="AM605" s="634" t="str">
        <f t="shared" si="2188"/>
        <v/>
      </c>
      <c r="AN605" s="634" t="str">
        <f t="shared" si="2188"/>
        <v/>
      </c>
      <c r="AO605" s="634" t="str">
        <f t="shared" si="2188"/>
        <v/>
      </c>
      <c r="AP605" s="634" t="str">
        <f t="shared" si="2188"/>
        <v/>
      </c>
      <c r="AQ605" s="634" t="str">
        <f t="shared" si="2188"/>
        <v/>
      </c>
      <c r="AR605" s="634" t="str">
        <f t="shared" si="2188"/>
        <v/>
      </c>
      <c r="AS605" s="634" t="str">
        <f t="shared" si="2188"/>
        <v/>
      </c>
      <c r="AT605" s="634">
        <f t="shared" si="2188"/>
        <v>1300</v>
      </c>
      <c r="AU605" s="634" t="str">
        <f t="shared" si="2188"/>
        <v/>
      </c>
      <c r="AV605" s="634" t="str">
        <f t="shared" si="2188"/>
        <v/>
      </c>
      <c r="AW605" s="634" t="str">
        <f t="shared" si="2188"/>
        <v/>
      </c>
      <c r="AX605" s="634" t="str">
        <f t="shared" si="2188"/>
        <v/>
      </c>
      <c r="AY605" s="634" t="str">
        <f t="shared" si="2188"/>
        <v/>
      </c>
      <c r="AZ605" s="634" t="str">
        <f t="shared" si="2188"/>
        <v/>
      </c>
      <c r="BA605" s="634" t="str">
        <f t="shared" si="2188"/>
        <v/>
      </c>
      <c r="BB605" s="634" t="str">
        <f t="shared" si="2188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9">IF(BF604="","",BF601*BF604)</f>
        <v/>
      </c>
      <c r="BG605" s="634" t="str">
        <f t="shared" si="2189"/>
        <v/>
      </c>
      <c r="BH605" s="634">
        <f t="shared" si="2189"/>
        <v>1200</v>
      </c>
      <c r="BI605" s="634">
        <f t="shared" si="2189"/>
        <v>100</v>
      </c>
      <c r="BJ605" s="634">
        <f t="shared" si="2189"/>
        <v>1000</v>
      </c>
      <c r="BK605" s="634" t="str">
        <f t="shared" si="2189"/>
        <v/>
      </c>
      <c r="BL605" s="634" t="str">
        <f t="shared" si="2189"/>
        <v/>
      </c>
      <c r="BM605" s="634" t="str">
        <f t="shared" si="2189"/>
        <v/>
      </c>
      <c r="BN605" s="634" t="str">
        <f t="shared" si="2189"/>
        <v/>
      </c>
      <c r="BO605" s="634" t="str">
        <f t="shared" si="2189"/>
        <v/>
      </c>
      <c r="BP605" s="634" t="str">
        <f t="shared" si="2189"/>
        <v/>
      </c>
      <c r="BQ605" s="634" t="str">
        <f t="shared" si="2189"/>
        <v/>
      </c>
      <c r="BR605" s="634" t="str">
        <f t="shared" si="2189"/>
        <v/>
      </c>
      <c r="BS605" s="634" t="str">
        <f t="shared" si="2189"/>
        <v/>
      </c>
      <c r="BT605" s="634" t="str">
        <f t="shared" si="2189"/>
        <v/>
      </c>
      <c r="BU605" s="718"/>
      <c r="BV605" s="634">
        <f>IF(BV604="","",BV601*BV604)</f>
        <v>120</v>
      </c>
      <c r="BW605" s="634">
        <f>IF(BW604="","",BW601*BW604)</f>
        <v>312</v>
      </c>
      <c r="BX605" s="634">
        <f>IF(BX604="","",BX601*BX604)</f>
        <v>624</v>
      </c>
      <c r="BY605" s="634">
        <f>IF(BY604="","",BY601*BY604)</f>
        <v>800</v>
      </c>
      <c r="BZ605" s="895"/>
      <c r="CA605" s="895"/>
      <c r="CB605" s="895"/>
      <c r="CC605" s="896"/>
      <c r="CD605" s="524" t="str">
        <f t="shared" si="2174"/>
        <v/>
      </c>
      <c r="CE605" s="89" t="str">
        <f t="shared" si="2174"/>
        <v/>
      </c>
      <c r="CF605" s="90" t="str">
        <f t="shared" si="2174"/>
        <v/>
      </c>
      <c r="CG605" s="90" t="str">
        <f t="shared" si="2174"/>
        <v/>
      </c>
      <c r="CH605" s="90" t="str">
        <f t="shared" si="2174"/>
        <v/>
      </c>
      <c r="CI605" s="90" t="str">
        <f t="shared" si="2174"/>
        <v/>
      </c>
      <c r="CJ605" s="90" t="str">
        <f t="shared" si="2174"/>
        <v/>
      </c>
      <c r="CK605" s="156">
        <f t="shared" si="2174"/>
        <v>60</v>
      </c>
      <c r="CL605" s="156">
        <f t="shared" si="2174"/>
        <v>165</v>
      </c>
      <c r="CM605" s="156">
        <f t="shared" si="2174"/>
        <v>180</v>
      </c>
      <c r="CN605" s="90">
        <f t="shared" si="2174"/>
        <v>384</v>
      </c>
      <c r="CO605" s="90" t="str">
        <f t="shared" si="2174"/>
        <v/>
      </c>
      <c r="CP605" s="90" t="str">
        <f t="shared" si="2174"/>
        <v/>
      </c>
      <c r="CQ605" s="90" t="str">
        <f t="shared" si="2174"/>
        <v/>
      </c>
      <c r="CR605" s="90" t="str">
        <f t="shared" si="2174"/>
        <v/>
      </c>
      <c r="CS605" s="89" t="str">
        <f t="shared" si="2174"/>
        <v/>
      </c>
      <c r="CT605" s="525" t="str">
        <f t="shared" si="2174"/>
        <v/>
      </c>
      <c r="CU605" s="553" t="str">
        <f t="shared" si="2175"/>
        <v/>
      </c>
      <c r="CV605" s="554" t="str">
        <f t="shared" si="2175"/>
        <v/>
      </c>
      <c r="CW605" s="555" t="str">
        <f t="shared" si="2175"/>
        <v/>
      </c>
      <c r="CX605" s="555" t="str">
        <f t="shared" si="2175"/>
        <v/>
      </c>
      <c r="CY605" s="555" t="str">
        <f t="shared" si="2175"/>
        <v/>
      </c>
      <c r="CZ605" s="555" t="str">
        <f t="shared" si="2175"/>
        <v/>
      </c>
      <c r="DA605" s="555" t="str">
        <f t="shared" si="2175"/>
        <v/>
      </c>
      <c r="DB605" s="556" t="str">
        <f t="shared" si="2175"/>
        <v/>
      </c>
      <c r="DC605" s="556">
        <f t="shared" si="2175"/>
        <v>260</v>
      </c>
      <c r="DD605" s="556">
        <f t="shared" si="2175"/>
        <v>312</v>
      </c>
      <c r="DE605" s="555" t="str">
        <f t="shared" si="2175"/>
        <v/>
      </c>
      <c r="DF605" s="555" t="str">
        <f t="shared" si="2175"/>
        <v/>
      </c>
      <c r="DG605" s="555" t="str">
        <f t="shared" si="2175"/>
        <v/>
      </c>
      <c r="DH605" s="555" t="str">
        <f t="shared" si="2175"/>
        <v/>
      </c>
      <c r="DI605" s="555" t="str">
        <f t="shared" si="2175"/>
        <v/>
      </c>
      <c r="DJ605" s="554" t="str">
        <f t="shared" si="2175"/>
        <v/>
      </c>
      <c r="DK605" s="553" t="str">
        <f t="shared" si="2175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68" t="s">
        <v>751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827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75</v>
      </c>
      <c r="BE607" s="227">
        <v>50</v>
      </c>
      <c r="BF607" s="227">
        <v>60</v>
      </c>
      <c r="BG607" s="227">
        <v>60</v>
      </c>
      <c r="BH607" s="227"/>
      <c r="BI607" s="227"/>
      <c r="BJ607" s="227"/>
      <c r="BK607" s="227">
        <v>50</v>
      </c>
      <c r="BL607" s="227">
        <v>45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>
        <v>52</v>
      </c>
      <c r="BX607" s="227">
        <v>50</v>
      </c>
      <c r="BY607" s="227">
        <v>60</v>
      </c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90"/>
        <v/>
      </c>
      <c r="CG607" s="1350" t="str">
        <f t="shared" si="2190"/>
        <v/>
      </c>
      <c r="CH607" s="1350" t="str">
        <f t="shared" si="2190"/>
        <v/>
      </c>
      <c r="CI607" s="1350" t="str">
        <f t="shared" si="2190"/>
        <v/>
      </c>
      <c r="CJ607" s="1350" t="str">
        <f t="shared" si="2190"/>
        <v/>
      </c>
      <c r="CK607" s="1351" t="str">
        <f t="shared" si="2190"/>
        <v/>
      </c>
      <c r="CL607" s="1351">
        <f t="shared" si="2190"/>
        <v>12</v>
      </c>
      <c r="CM607" s="1351" t="str">
        <f t="shared" si="2190"/>
        <v/>
      </c>
      <c r="CN607" s="1350" t="str">
        <f t="shared" si="2190"/>
        <v/>
      </c>
      <c r="CO607" s="1350" t="str">
        <f t="shared" si="2190"/>
        <v/>
      </c>
      <c r="CP607" s="1350" t="str">
        <f t="shared" si="2190"/>
        <v/>
      </c>
      <c r="CQ607" s="1350" t="str">
        <f t="shared" si="2190"/>
        <v/>
      </c>
      <c r="CR607" s="1350" t="str">
        <f t="shared" si="2190"/>
        <v/>
      </c>
      <c r="CS607" s="1349" t="str">
        <f t="shared" si="2190"/>
        <v/>
      </c>
      <c r="CT607" s="1352" t="str">
        <f t="shared" si="2190"/>
        <v/>
      </c>
      <c r="CU607" s="553" t="str">
        <f t="shared" ref="CU607:DD611" si="219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91"/>
        <v/>
      </c>
      <c r="CW607" s="555" t="str">
        <f t="shared" si="2191"/>
        <v/>
      </c>
      <c r="CX607" s="555" t="str">
        <f t="shared" si="2191"/>
        <v/>
      </c>
      <c r="CY607" s="555" t="str">
        <f t="shared" si="2191"/>
        <v/>
      </c>
      <c r="CZ607" s="555" t="str">
        <f t="shared" si="2191"/>
        <v/>
      </c>
      <c r="DA607" s="555">
        <f t="shared" si="2191"/>
        <v>52</v>
      </c>
      <c r="DB607" s="556">
        <f t="shared" si="2191"/>
        <v>52</v>
      </c>
      <c r="DC607" s="556">
        <f t="shared" si="2191"/>
        <v>52</v>
      </c>
      <c r="DD607" s="556">
        <f t="shared" si="2191"/>
        <v>52</v>
      </c>
      <c r="DE607" s="555">
        <f t="shared" ref="DE607:DK611" si="219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52</v>
      </c>
      <c r="DF607" s="555" t="str">
        <f t="shared" si="2192"/>
        <v/>
      </c>
      <c r="DG607" s="555" t="str">
        <f t="shared" si="2192"/>
        <v/>
      </c>
      <c r="DH607" s="555" t="str">
        <f t="shared" si="2192"/>
        <v/>
      </c>
      <c r="DI607" s="555" t="str">
        <f t="shared" si="2192"/>
        <v/>
      </c>
      <c r="DJ607" s="554" t="str">
        <f t="shared" si="2192"/>
        <v/>
      </c>
      <c r="DK607" s="553" t="str">
        <f t="shared" si="2192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93">3090*$K$1</f>
        <v>3090</v>
      </c>
      <c r="C608" s="615">
        <f t="shared" si="2193"/>
        <v>3090</v>
      </c>
      <c r="D608" s="615">
        <f t="shared" si="2193"/>
        <v>3090</v>
      </c>
      <c r="E608" s="615">
        <f t="shared" si="2193"/>
        <v>3090</v>
      </c>
      <c r="F608" s="615">
        <f t="shared" si="2193"/>
        <v>3090</v>
      </c>
      <c r="G608" s="615">
        <f t="shared" si="2193"/>
        <v>3090</v>
      </c>
      <c r="H608" s="615">
        <f t="shared" ref="H608:R608" si="2194">3090*$K$1</f>
        <v>3090</v>
      </c>
      <c r="I608" s="615">
        <f t="shared" si="2194"/>
        <v>3090</v>
      </c>
      <c r="J608" s="615">
        <f t="shared" si="2194"/>
        <v>3090</v>
      </c>
      <c r="K608" s="615">
        <f t="shared" si="2194"/>
        <v>3090</v>
      </c>
      <c r="L608" s="615">
        <f t="shared" si="2194"/>
        <v>3090</v>
      </c>
      <c r="M608" s="615">
        <f t="shared" si="2194"/>
        <v>3090</v>
      </c>
      <c r="N608" s="615">
        <f t="shared" si="2194"/>
        <v>3090</v>
      </c>
      <c r="O608" s="615">
        <f t="shared" si="2194"/>
        <v>3090</v>
      </c>
      <c r="P608" s="615">
        <f t="shared" si="2194"/>
        <v>3090</v>
      </c>
      <c r="Q608" s="615">
        <f t="shared" si="2194"/>
        <v>3090</v>
      </c>
      <c r="R608" s="615">
        <f t="shared" si="2194"/>
        <v>3090</v>
      </c>
      <c r="S608" s="718"/>
      <c r="T608" s="615">
        <f t="shared" ref="T608:Z608" si="2195">3090*$K$1</f>
        <v>3090</v>
      </c>
      <c r="U608" s="615">
        <f t="shared" si="2195"/>
        <v>3090</v>
      </c>
      <c r="V608" s="615">
        <f t="shared" si="2195"/>
        <v>3090</v>
      </c>
      <c r="W608" s="615">
        <f t="shared" si="2195"/>
        <v>3090</v>
      </c>
      <c r="X608" s="615">
        <f t="shared" si="2195"/>
        <v>3090</v>
      </c>
      <c r="Y608" s="615">
        <f t="shared" si="2195"/>
        <v>3090</v>
      </c>
      <c r="Z608" s="615">
        <f t="shared" si="2195"/>
        <v>3090</v>
      </c>
      <c r="AA608" s="615">
        <f t="shared" ref="AA608:AJ608" si="2196">3090*$K$1</f>
        <v>3090</v>
      </c>
      <c r="AB608" s="615">
        <f t="shared" si="2196"/>
        <v>3090</v>
      </c>
      <c r="AC608" s="615">
        <f t="shared" si="2196"/>
        <v>3090</v>
      </c>
      <c r="AD608" s="615">
        <f t="shared" si="2196"/>
        <v>3090</v>
      </c>
      <c r="AE608" s="615">
        <f t="shared" si="2196"/>
        <v>3090</v>
      </c>
      <c r="AF608" s="615">
        <f t="shared" si="2196"/>
        <v>3090</v>
      </c>
      <c r="AG608" s="615">
        <f t="shared" si="2196"/>
        <v>3090</v>
      </c>
      <c r="AH608" s="615">
        <f t="shared" si="2196"/>
        <v>3090</v>
      </c>
      <c r="AI608" s="615">
        <f t="shared" si="2196"/>
        <v>3090</v>
      </c>
      <c r="AJ608" s="615">
        <f t="shared" si="2196"/>
        <v>3090</v>
      </c>
      <c r="AK608" s="718"/>
      <c r="AL608" s="615">
        <f t="shared" ref="AL608:AQ608" si="2197">3090*$K$1</f>
        <v>3090</v>
      </c>
      <c r="AM608" s="615">
        <f t="shared" si="2197"/>
        <v>3090</v>
      </c>
      <c r="AN608" s="615">
        <f t="shared" si="2197"/>
        <v>3090</v>
      </c>
      <c r="AO608" s="615">
        <f t="shared" si="2197"/>
        <v>3090</v>
      </c>
      <c r="AP608" s="615">
        <f t="shared" si="2197"/>
        <v>3090</v>
      </c>
      <c r="AQ608" s="615">
        <f t="shared" si="2197"/>
        <v>3090</v>
      </c>
      <c r="AR608" s="615">
        <f t="shared" ref="AR608:BB608" si="2198">3090*$K$1</f>
        <v>3090</v>
      </c>
      <c r="AS608" s="615">
        <f t="shared" si="2198"/>
        <v>3090</v>
      </c>
      <c r="AT608" s="615">
        <f t="shared" si="2198"/>
        <v>3090</v>
      </c>
      <c r="AU608" s="615">
        <f t="shared" si="2198"/>
        <v>3090</v>
      </c>
      <c r="AV608" s="615">
        <f t="shared" si="2198"/>
        <v>3090</v>
      </c>
      <c r="AW608" s="615">
        <f t="shared" si="2198"/>
        <v>3090</v>
      </c>
      <c r="AX608" s="615">
        <f t="shared" si="2198"/>
        <v>3090</v>
      </c>
      <c r="AY608" s="615">
        <f t="shared" si="2198"/>
        <v>3090</v>
      </c>
      <c r="AZ608" s="615">
        <f t="shared" si="2198"/>
        <v>3090</v>
      </c>
      <c r="BA608" s="615">
        <f t="shared" si="2198"/>
        <v>3090</v>
      </c>
      <c r="BB608" s="615">
        <f t="shared" si="2198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9">3090*$K$1</f>
        <v>3090</v>
      </c>
      <c r="BK608" s="615">
        <f t="shared" si="2199"/>
        <v>3090</v>
      </c>
      <c r="BL608" s="615">
        <f t="shared" si="2199"/>
        <v>3090</v>
      </c>
      <c r="BM608" s="615">
        <f t="shared" si="2199"/>
        <v>3090</v>
      </c>
      <c r="BN608" s="615">
        <f t="shared" si="2199"/>
        <v>3090</v>
      </c>
      <c r="BO608" s="615">
        <f t="shared" si="2199"/>
        <v>3090</v>
      </c>
      <c r="BP608" s="615">
        <f t="shared" si="2199"/>
        <v>3090</v>
      </c>
      <c r="BQ608" s="615">
        <f t="shared" si="2199"/>
        <v>3090</v>
      </c>
      <c r="BR608" s="615">
        <f t="shared" si="2199"/>
        <v>3090</v>
      </c>
      <c r="BS608" s="615">
        <f t="shared" si="2199"/>
        <v>3090</v>
      </c>
      <c r="BT608" s="615">
        <f t="shared" si="2199"/>
        <v>3090</v>
      </c>
      <c r="BU608" s="718"/>
      <c r="BV608" s="615">
        <f t="shared" si="2199"/>
        <v>3090</v>
      </c>
      <c r="BW608" s="615">
        <f t="shared" si="2199"/>
        <v>3090</v>
      </c>
      <c r="BX608" s="615">
        <f t="shared" si="2199"/>
        <v>3090</v>
      </c>
      <c r="BY608" s="615">
        <f t="shared" si="2199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90"/>
        <v>3090</v>
      </c>
      <c r="CF608" s="1350">
        <f t="shared" si="2190"/>
        <v>3090</v>
      </c>
      <c r="CG608" s="1350">
        <f t="shared" si="2190"/>
        <v>3090</v>
      </c>
      <c r="CH608" s="1350">
        <f t="shared" si="2190"/>
        <v>3090</v>
      </c>
      <c r="CI608" s="1350">
        <f t="shared" si="2190"/>
        <v>3090</v>
      </c>
      <c r="CJ608" s="1350">
        <f t="shared" si="2190"/>
        <v>3090</v>
      </c>
      <c r="CK608" s="1351">
        <f t="shared" si="2190"/>
        <v>3090</v>
      </c>
      <c r="CL608" s="1351">
        <f t="shared" si="2190"/>
        <v>3090</v>
      </c>
      <c r="CM608" s="1351">
        <f t="shared" si="2190"/>
        <v>3090</v>
      </c>
      <c r="CN608" s="1350">
        <f t="shared" si="2190"/>
        <v>3090</v>
      </c>
      <c r="CO608" s="1350">
        <f t="shared" si="2190"/>
        <v>3090</v>
      </c>
      <c r="CP608" s="1350">
        <f t="shared" si="2190"/>
        <v>3090</v>
      </c>
      <c r="CQ608" s="1350">
        <f t="shared" si="2190"/>
        <v>3090</v>
      </c>
      <c r="CR608" s="1350">
        <f t="shared" si="2190"/>
        <v>3090</v>
      </c>
      <c r="CS608" s="1349">
        <f t="shared" si="2190"/>
        <v>3090</v>
      </c>
      <c r="CT608" s="1352">
        <f t="shared" si="2190"/>
        <v>3090</v>
      </c>
      <c r="CU608" s="553">
        <f t="shared" si="2191"/>
        <v>3090</v>
      </c>
      <c r="CV608" s="554">
        <f t="shared" si="2191"/>
        <v>3090</v>
      </c>
      <c r="CW608" s="555">
        <f t="shared" si="2191"/>
        <v>3090</v>
      </c>
      <c r="CX608" s="555">
        <f t="shared" si="2191"/>
        <v>3090</v>
      </c>
      <c r="CY608" s="555">
        <f t="shared" si="2191"/>
        <v>3090</v>
      </c>
      <c r="CZ608" s="555">
        <f t="shared" si="2191"/>
        <v>3090</v>
      </c>
      <c r="DA608" s="555">
        <f t="shared" si="2191"/>
        <v>3090</v>
      </c>
      <c r="DB608" s="556">
        <f t="shared" si="2191"/>
        <v>3090</v>
      </c>
      <c r="DC608" s="556">
        <f t="shared" si="2191"/>
        <v>3090</v>
      </c>
      <c r="DD608" s="556">
        <f t="shared" si="2191"/>
        <v>3090</v>
      </c>
      <c r="DE608" s="555">
        <f t="shared" si="2192"/>
        <v>3090</v>
      </c>
      <c r="DF608" s="555">
        <f t="shared" si="2192"/>
        <v>3090</v>
      </c>
      <c r="DG608" s="555">
        <f t="shared" si="2192"/>
        <v>3090</v>
      </c>
      <c r="DH608" s="555">
        <f t="shared" si="2192"/>
        <v>3090</v>
      </c>
      <c r="DI608" s="555">
        <f t="shared" si="2192"/>
        <v>3090</v>
      </c>
      <c r="DJ608" s="554">
        <f t="shared" si="2192"/>
        <v>3090</v>
      </c>
      <c r="DK608" s="553">
        <f t="shared" si="2192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200">IF(B607="","",B607*B608/B$46/365/$G$1)</f>
        <v/>
      </c>
      <c r="C609" s="637" t="str">
        <f t="shared" si="2200"/>
        <v/>
      </c>
      <c r="D609" s="637" t="str">
        <f t="shared" si="2200"/>
        <v/>
      </c>
      <c r="E609" s="637">
        <f t="shared" si="2200"/>
        <v>1.6125244618395301E-2</v>
      </c>
      <c r="F609" s="637" t="str">
        <f t="shared" si="2200"/>
        <v/>
      </c>
      <c r="G609" s="637" t="str">
        <f t="shared" si="2200"/>
        <v/>
      </c>
      <c r="H609" s="637" t="str">
        <f t="shared" si="2200"/>
        <v/>
      </c>
      <c r="I609" s="637" t="str">
        <f t="shared" si="2200"/>
        <v/>
      </c>
      <c r="J609" s="637" t="str">
        <f t="shared" si="2200"/>
        <v/>
      </c>
      <c r="K609" s="637" t="str">
        <f t="shared" si="2200"/>
        <v/>
      </c>
      <c r="L609" s="637" t="str">
        <f t="shared" si="2200"/>
        <v/>
      </c>
      <c r="M609" s="637" t="str">
        <f t="shared" si="2200"/>
        <v/>
      </c>
      <c r="N609" s="637" t="str">
        <f t="shared" si="2200"/>
        <v/>
      </c>
      <c r="O609" s="637" t="str">
        <f t="shared" si="2200"/>
        <v/>
      </c>
      <c r="P609" s="637" t="str">
        <f t="shared" si="2200"/>
        <v/>
      </c>
      <c r="Q609" s="637" t="str">
        <f t="shared" si="2200"/>
        <v/>
      </c>
      <c r="R609" s="637" t="str">
        <f t="shared" si="2200"/>
        <v/>
      </c>
      <c r="S609" s="718"/>
      <c r="T609" s="637">
        <f t="shared" ref="T609:AJ609" si="2201">IF(T607="","",T607*T608/T$46/365/$G$1)</f>
        <v>4.1925636007827789E-2</v>
      </c>
      <c r="U609" s="637" t="str">
        <f t="shared" si="2201"/>
        <v/>
      </c>
      <c r="V609" s="637">
        <f t="shared" si="2201"/>
        <v>3.4938030006523159E-2</v>
      </c>
      <c r="W609" s="637" t="str">
        <f t="shared" si="2201"/>
        <v/>
      </c>
      <c r="X609" s="637" t="str">
        <f t="shared" si="2201"/>
        <v/>
      </c>
      <c r="Y609" s="637">
        <f t="shared" si="2201"/>
        <v>2.6203522504892367E-2</v>
      </c>
      <c r="Z609" s="637">
        <f t="shared" si="2201"/>
        <v>2.9946882862734132E-2</v>
      </c>
      <c r="AA609" s="637" t="str">
        <f t="shared" si="2201"/>
        <v/>
      </c>
      <c r="AB609" s="637">
        <f t="shared" si="2201"/>
        <v>3.4938030006523159E-2</v>
      </c>
      <c r="AC609" s="637" t="str">
        <f t="shared" si="2201"/>
        <v/>
      </c>
      <c r="AD609" s="637" t="str">
        <f t="shared" si="2201"/>
        <v/>
      </c>
      <c r="AE609" s="637" t="str">
        <f t="shared" si="2201"/>
        <v/>
      </c>
      <c r="AF609" s="637" t="str">
        <f t="shared" si="2201"/>
        <v/>
      </c>
      <c r="AG609" s="637" t="str">
        <f t="shared" si="2201"/>
        <v/>
      </c>
      <c r="AH609" s="637" t="str">
        <f t="shared" si="2201"/>
        <v/>
      </c>
      <c r="AI609" s="637" t="str">
        <f t="shared" si="2201"/>
        <v/>
      </c>
      <c r="AJ609" s="637" t="str">
        <f t="shared" si="2201"/>
        <v/>
      </c>
      <c r="AK609" s="718"/>
      <c r="AL609" s="637">
        <f t="shared" ref="AL609:BB609" si="2202">IF(AL607="","",AL607*AL608/AL$46/365/$G$1)</f>
        <v>1.6931506849315069E-2</v>
      </c>
      <c r="AM609" s="637" t="str">
        <f t="shared" si="2202"/>
        <v/>
      </c>
      <c r="AN609" s="637">
        <f t="shared" si="2202"/>
        <v>4.0313111545988253E-2</v>
      </c>
      <c r="AO609" s="637" t="str">
        <f t="shared" si="2202"/>
        <v/>
      </c>
      <c r="AP609" s="637" t="str">
        <f t="shared" si="2202"/>
        <v/>
      </c>
      <c r="AQ609" s="637">
        <f t="shared" si="2202"/>
        <v>2.8219178082191782E-2</v>
      </c>
      <c r="AR609" s="637" t="str">
        <f t="shared" si="2202"/>
        <v/>
      </c>
      <c r="AS609" s="637" t="str">
        <f t="shared" si="2202"/>
        <v/>
      </c>
      <c r="AT609" s="637">
        <f t="shared" si="2202"/>
        <v>0.12577690802348337</v>
      </c>
      <c r="AU609" s="637" t="str">
        <f t="shared" si="2202"/>
        <v/>
      </c>
      <c r="AV609" s="637" t="str">
        <f t="shared" si="2202"/>
        <v/>
      </c>
      <c r="AW609" s="637" t="str">
        <f t="shared" si="2202"/>
        <v/>
      </c>
      <c r="AX609" s="637" t="str">
        <f t="shared" si="2202"/>
        <v/>
      </c>
      <c r="AY609" s="637" t="str">
        <f t="shared" si="2202"/>
        <v/>
      </c>
      <c r="AZ609" s="637" t="str">
        <f t="shared" si="2202"/>
        <v/>
      </c>
      <c r="BA609" s="637" t="str">
        <f t="shared" si="2202"/>
        <v/>
      </c>
      <c r="BB609" s="637" t="str">
        <f t="shared" si="2202"/>
        <v/>
      </c>
      <c r="BC609" s="718"/>
      <c r="BD609" s="637">
        <f>IF(BD607="","",BD607*BD608/BD$46/365/$G$1)</f>
        <v>3.7793542074363994E-2</v>
      </c>
      <c r="BE609" s="637">
        <f>IF(BE607="","",BE607*BE608/BE$46/365/$G$1)</f>
        <v>2.8795079675705899E-2</v>
      </c>
      <c r="BF609" s="637">
        <f t="shared" ref="BF609:BT609" si="2203">IF(BF607="","",BF607*BF608/BF$46/365/$G$1)</f>
        <v>3.0234833659491193E-2</v>
      </c>
      <c r="BG609" s="637">
        <f t="shared" si="2203"/>
        <v>3.0234833659491193E-2</v>
      </c>
      <c r="BH609" s="637" t="str">
        <f t="shared" si="2203"/>
        <v/>
      </c>
      <c r="BI609" s="637" t="str">
        <f t="shared" si="2203"/>
        <v/>
      </c>
      <c r="BJ609" s="637" t="str">
        <f t="shared" si="2203"/>
        <v/>
      </c>
      <c r="BK609" s="637">
        <f t="shared" si="2203"/>
        <v>5.0391389432485327E-2</v>
      </c>
      <c r="BL609" s="637">
        <f t="shared" si="2203"/>
        <v>2.2676125244618393E-2</v>
      </c>
      <c r="BM609" s="637" t="str">
        <f t="shared" si="2203"/>
        <v/>
      </c>
      <c r="BN609" s="637" t="str">
        <f t="shared" si="2203"/>
        <v/>
      </c>
      <c r="BO609" s="637" t="str">
        <f t="shared" si="2203"/>
        <v/>
      </c>
      <c r="BP609" s="637" t="str">
        <f t="shared" si="2203"/>
        <v/>
      </c>
      <c r="BQ609" s="637" t="str">
        <f t="shared" si="2203"/>
        <v/>
      </c>
      <c r="BR609" s="637" t="str">
        <f t="shared" si="2203"/>
        <v/>
      </c>
      <c r="BS609" s="637" t="str">
        <f t="shared" si="2203"/>
        <v/>
      </c>
      <c r="BT609" s="637" t="str">
        <f t="shared" si="2203"/>
        <v/>
      </c>
      <c r="BU609" s="718"/>
      <c r="BV609" s="637">
        <f>IF(BV607="","",BV607*BV608/BV$46/365/$G$1)</f>
        <v>1.2093933463796476E-2</v>
      </c>
      <c r="BW609" s="637">
        <f>IF(BW607="","",BW607*BW608/BW$46/365/$G$1)</f>
        <v>3.4938030006523159E-2</v>
      </c>
      <c r="BX609" s="637">
        <f>IF(BX607="","",BX607*BX608/BX$46/365/$G$1)</f>
        <v>2.8795079675705899E-2</v>
      </c>
      <c r="BY609" s="637">
        <f>IF(BY607="","",BY607*BY608/BY$46/365/$G$1)</f>
        <v>3.0234833659491193E-2</v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3.3274314291926822E-2</v>
      </c>
      <c r="CB609" s="627">
        <f>IF(DN609&lt;3,"",(SUM(AL609:BB609)-MIN(AL609:BB609)-MAX(AL609:BB609))/(DN609-2))</f>
        <v>3.4266144814090016E-2</v>
      </c>
      <c r="CC609" s="627">
        <f>IF(DO609&lt;3,"",(SUM(BD609:BT609)-MIN(BD609:BT609)-MAX(BD609:BT609))/(DO609-2))</f>
        <v>3.1764572267263071E-2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90"/>
        <v/>
      </c>
      <c r="CF609" s="1355" t="str">
        <f t="shared" si="2190"/>
        <v/>
      </c>
      <c r="CG609" s="1355" t="str">
        <f t="shared" si="2190"/>
        <v/>
      </c>
      <c r="CH609" s="1355" t="str">
        <f t="shared" si="2190"/>
        <v/>
      </c>
      <c r="CI609" s="1355" t="str">
        <f t="shared" si="2190"/>
        <v/>
      </c>
      <c r="CJ609" s="1355" t="str">
        <f t="shared" si="2190"/>
        <v/>
      </c>
      <c r="CK609" s="1356" t="str">
        <f t="shared" si="2190"/>
        <v/>
      </c>
      <c r="CL609" s="1356">
        <f t="shared" si="2190"/>
        <v>1.6125244618395301E-2</v>
      </c>
      <c r="CM609" s="1356" t="str">
        <f t="shared" si="2190"/>
        <v/>
      </c>
      <c r="CN609" s="1355" t="str">
        <f t="shared" si="2190"/>
        <v/>
      </c>
      <c r="CO609" s="1355" t="str">
        <f t="shared" si="2190"/>
        <v/>
      </c>
      <c r="CP609" s="1355" t="str">
        <f t="shared" si="2190"/>
        <v/>
      </c>
      <c r="CQ609" s="1355" t="str">
        <f t="shared" si="2190"/>
        <v/>
      </c>
      <c r="CR609" s="1355" t="str">
        <f t="shared" si="2190"/>
        <v/>
      </c>
      <c r="CS609" s="1354" t="str">
        <f t="shared" si="2190"/>
        <v/>
      </c>
      <c r="CT609" s="1357" t="str">
        <f t="shared" si="2190"/>
        <v/>
      </c>
      <c r="CU609" s="541" t="str">
        <f t="shared" si="2191"/>
        <v/>
      </c>
      <c r="CV609" s="542" t="str">
        <f t="shared" si="2191"/>
        <v/>
      </c>
      <c r="CW609" s="543" t="str">
        <f t="shared" si="2191"/>
        <v/>
      </c>
      <c r="CX609" s="543" t="str">
        <f t="shared" si="2191"/>
        <v/>
      </c>
      <c r="CY609" s="543" t="str">
        <f t="shared" si="2191"/>
        <v/>
      </c>
      <c r="CZ609" s="543" t="str">
        <f t="shared" si="2191"/>
        <v/>
      </c>
      <c r="DA609" s="543">
        <f t="shared" si="2191"/>
        <v>2.6203522504892367E-2</v>
      </c>
      <c r="DB609" s="544">
        <f t="shared" si="2191"/>
        <v>2.9946882862734132E-2</v>
      </c>
      <c r="DC609" s="544">
        <f t="shared" si="2191"/>
        <v>3.4938030006523159E-2</v>
      </c>
      <c r="DD609" s="544">
        <f t="shared" si="2191"/>
        <v>3.4938030006523159E-2</v>
      </c>
      <c r="DE609" s="543">
        <f t="shared" si="2192"/>
        <v>4.1925636007827789E-2</v>
      </c>
      <c r="DF609" s="543" t="str">
        <f t="shared" si="2192"/>
        <v/>
      </c>
      <c r="DG609" s="543" t="str">
        <f t="shared" si="2192"/>
        <v/>
      </c>
      <c r="DH609" s="543" t="str">
        <f t="shared" si="2192"/>
        <v/>
      </c>
      <c r="DI609" s="543" t="str">
        <f t="shared" si="2192"/>
        <v/>
      </c>
      <c r="DJ609" s="542" t="str">
        <f t="shared" si="2192"/>
        <v/>
      </c>
      <c r="DK609" s="541" t="str">
        <f t="shared" si="219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>
        <v>5</v>
      </c>
      <c r="BX610" s="323">
        <v>10</v>
      </c>
      <c r="BY610" s="323">
        <v>10</v>
      </c>
      <c r="BZ610" s="602"/>
      <c r="CA610" s="602"/>
      <c r="CB610" s="602"/>
      <c r="CC610" s="692"/>
      <c r="CD610" s="1348" t="str">
        <f t="shared" ref="CD610:CS611" si="220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204"/>
        <v/>
      </c>
      <c r="CF610" s="1350" t="str">
        <f t="shared" si="2204"/>
        <v/>
      </c>
      <c r="CG610" s="1350" t="str">
        <f t="shared" si="2204"/>
        <v/>
      </c>
      <c r="CH610" s="1350" t="str">
        <f t="shared" si="2204"/>
        <v/>
      </c>
      <c r="CI610" s="1350" t="str">
        <f t="shared" si="2204"/>
        <v/>
      </c>
      <c r="CJ610" s="1350" t="str">
        <f t="shared" si="2204"/>
        <v/>
      </c>
      <c r="CK610" s="1351" t="str">
        <f t="shared" si="2204"/>
        <v/>
      </c>
      <c r="CL610" s="1351">
        <f t="shared" si="2204"/>
        <v>10</v>
      </c>
      <c r="CM610" s="1351" t="str">
        <f t="shared" si="2204"/>
        <v/>
      </c>
      <c r="CN610" s="1350" t="str">
        <f t="shared" si="2204"/>
        <v/>
      </c>
      <c r="CO610" s="1350" t="str">
        <f t="shared" si="2204"/>
        <v/>
      </c>
      <c r="CP610" s="1350" t="str">
        <f t="shared" si="2204"/>
        <v/>
      </c>
      <c r="CQ610" s="1350" t="str">
        <f t="shared" si="2204"/>
        <v/>
      </c>
      <c r="CR610" s="1350" t="str">
        <f t="shared" si="2204"/>
        <v/>
      </c>
      <c r="CS610" s="1349" t="str">
        <f t="shared" si="2204"/>
        <v/>
      </c>
      <c r="CT610" s="1352" t="str">
        <f t="shared" ref="CE610:CT611" si="220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91"/>
        <v/>
      </c>
      <c r="CV610" s="554" t="str">
        <f t="shared" si="2191"/>
        <v/>
      </c>
      <c r="CW610" s="555" t="str">
        <f t="shared" si="2191"/>
        <v/>
      </c>
      <c r="CX610" s="555" t="str">
        <f t="shared" si="2191"/>
        <v/>
      </c>
      <c r="CY610" s="555" t="str">
        <f t="shared" si="2191"/>
        <v/>
      </c>
      <c r="CZ610" s="555" t="str">
        <f t="shared" si="2191"/>
        <v/>
      </c>
      <c r="DA610" s="555">
        <f t="shared" si="2191"/>
        <v>5</v>
      </c>
      <c r="DB610" s="556">
        <f t="shared" si="2191"/>
        <v>5</v>
      </c>
      <c r="DC610" s="556">
        <f t="shared" si="2191"/>
        <v>5</v>
      </c>
      <c r="DD610" s="556">
        <f t="shared" si="2191"/>
        <v>10</v>
      </c>
      <c r="DE610" s="555">
        <f t="shared" si="2192"/>
        <v>10</v>
      </c>
      <c r="DF610" s="555" t="str">
        <f t="shared" si="2192"/>
        <v/>
      </c>
      <c r="DG610" s="555" t="str">
        <f t="shared" si="2192"/>
        <v/>
      </c>
      <c r="DH610" s="555" t="str">
        <f t="shared" si="2192"/>
        <v/>
      </c>
      <c r="DI610" s="555" t="str">
        <f t="shared" si="2192"/>
        <v/>
      </c>
      <c r="DJ610" s="554" t="str">
        <f t="shared" si="2192"/>
        <v/>
      </c>
      <c r="DK610" s="553" t="str">
        <f t="shared" si="219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206">IF(B610="","",B607*B610)</f>
        <v/>
      </c>
      <c r="C611" s="634" t="str">
        <f t="shared" si="2206"/>
        <v/>
      </c>
      <c r="D611" s="634" t="str">
        <f t="shared" si="2206"/>
        <v/>
      </c>
      <c r="E611" s="634">
        <f t="shared" si="2206"/>
        <v>120</v>
      </c>
      <c r="F611" s="634" t="str">
        <f t="shared" si="2206"/>
        <v/>
      </c>
      <c r="G611" s="634" t="str">
        <f t="shared" si="2206"/>
        <v/>
      </c>
      <c r="H611" s="634" t="str">
        <f t="shared" si="2206"/>
        <v/>
      </c>
      <c r="I611" s="634" t="str">
        <f t="shared" si="2206"/>
        <v/>
      </c>
      <c r="J611" s="634" t="str">
        <f t="shared" si="2206"/>
        <v/>
      </c>
      <c r="K611" s="634" t="str">
        <f t="shared" si="2206"/>
        <v/>
      </c>
      <c r="L611" s="634" t="str">
        <f t="shared" si="2206"/>
        <v/>
      </c>
      <c r="M611" s="634" t="str">
        <f t="shared" si="2206"/>
        <v/>
      </c>
      <c r="N611" s="634" t="str">
        <f t="shared" si="2206"/>
        <v/>
      </c>
      <c r="O611" s="634" t="str">
        <f t="shared" si="2206"/>
        <v/>
      </c>
      <c r="P611" s="634" t="str">
        <f t="shared" si="2206"/>
        <v/>
      </c>
      <c r="Q611" s="634" t="str">
        <f t="shared" si="2206"/>
        <v/>
      </c>
      <c r="R611" s="634" t="str">
        <f t="shared" si="2206"/>
        <v/>
      </c>
      <c r="S611" s="718"/>
      <c r="T611" s="634">
        <f t="shared" ref="T611:AJ611" si="2207">IF(T610="","",T607*T610)</f>
        <v>260</v>
      </c>
      <c r="U611" s="634" t="str">
        <f t="shared" si="2207"/>
        <v/>
      </c>
      <c r="V611" s="634">
        <f t="shared" si="2207"/>
        <v>260</v>
      </c>
      <c r="W611" s="634" t="str">
        <f t="shared" si="2207"/>
        <v/>
      </c>
      <c r="X611" s="634" t="str">
        <f t="shared" si="2207"/>
        <v/>
      </c>
      <c r="Y611" s="634">
        <f t="shared" si="2207"/>
        <v>520</v>
      </c>
      <c r="Z611" s="634">
        <f t="shared" si="2207"/>
        <v>520</v>
      </c>
      <c r="AA611" s="634" t="str">
        <f t="shared" si="2207"/>
        <v/>
      </c>
      <c r="AB611" s="634">
        <f t="shared" si="2207"/>
        <v>260</v>
      </c>
      <c r="AC611" s="634" t="str">
        <f t="shared" si="2207"/>
        <v/>
      </c>
      <c r="AD611" s="634" t="str">
        <f t="shared" si="2207"/>
        <v/>
      </c>
      <c r="AE611" s="634" t="str">
        <f t="shared" si="2207"/>
        <v/>
      </c>
      <c r="AF611" s="634" t="str">
        <f t="shared" si="2207"/>
        <v/>
      </c>
      <c r="AG611" s="634" t="str">
        <f t="shared" si="2207"/>
        <v/>
      </c>
      <c r="AH611" s="634" t="str">
        <f t="shared" si="2207"/>
        <v/>
      </c>
      <c r="AI611" s="634" t="str">
        <f t="shared" si="2207"/>
        <v/>
      </c>
      <c r="AJ611" s="634" t="str">
        <f t="shared" si="2207"/>
        <v/>
      </c>
      <c r="AK611" s="718"/>
      <c r="AL611" s="634">
        <f t="shared" ref="AL611:BB611" si="2208">IF(AL610="","",AL607*AL610)</f>
        <v>546</v>
      </c>
      <c r="AM611" s="634" t="str">
        <f t="shared" si="2208"/>
        <v/>
      </c>
      <c r="AN611" s="634">
        <f t="shared" si="2208"/>
        <v>600</v>
      </c>
      <c r="AO611" s="634" t="str">
        <f t="shared" si="2208"/>
        <v/>
      </c>
      <c r="AP611" s="634" t="str">
        <f t="shared" si="2208"/>
        <v/>
      </c>
      <c r="AQ611" s="634">
        <f t="shared" si="2208"/>
        <v>520.1</v>
      </c>
      <c r="AR611" s="634" t="str">
        <f t="shared" si="2208"/>
        <v/>
      </c>
      <c r="AS611" s="634" t="str">
        <f t="shared" si="2208"/>
        <v/>
      </c>
      <c r="AT611" s="634">
        <f t="shared" si="2208"/>
        <v>1039.896</v>
      </c>
      <c r="AU611" s="634" t="str">
        <f t="shared" si="2208"/>
        <v/>
      </c>
      <c r="AV611" s="634" t="str">
        <f t="shared" si="2208"/>
        <v/>
      </c>
      <c r="AW611" s="634" t="str">
        <f t="shared" si="2208"/>
        <v/>
      </c>
      <c r="AX611" s="634" t="str">
        <f t="shared" si="2208"/>
        <v/>
      </c>
      <c r="AY611" s="634" t="str">
        <f t="shared" si="2208"/>
        <v/>
      </c>
      <c r="AZ611" s="634" t="str">
        <f t="shared" si="2208"/>
        <v/>
      </c>
      <c r="BA611" s="634" t="str">
        <f t="shared" si="2208"/>
        <v/>
      </c>
      <c r="BB611" s="634" t="str">
        <f t="shared" si="2208"/>
        <v/>
      </c>
      <c r="BC611" s="718"/>
      <c r="BD611" s="634">
        <f>IF(BD610="","",BD607*BD610)</f>
        <v>600</v>
      </c>
      <c r="BE611" s="634">
        <f>IF(BE610="","",BE607*BE610)</f>
        <v>500</v>
      </c>
      <c r="BF611" s="634">
        <f t="shared" ref="BF611:BT611" si="2209">IF(BF610="","",BF607*BF610)</f>
        <v>600</v>
      </c>
      <c r="BG611" s="634">
        <f t="shared" si="2209"/>
        <v>600</v>
      </c>
      <c r="BH611" s="634" t="str">
        <f t="shared" si="2209"/>
        <v/>
      </c>
      <c r="BI611" s="634" t="str">
        <f t="shared" si="2209"/>
        <v/>
      </c>
      <c r="BJ611" s="634" t="str">
        <f t="shared" si="2209"/>
        <v/>
      </c>
      <c r="BK611" s="634">
        <f t="shared" si="2209"/>
        <v>500</v>
      </c>
      <c r="BL611" s="634">
        <f t="shared" si="2209"/>
        <v>450</v>
      </c>
      <c r="BM611" s="634" t="str">
        <f t="shared" si="2209"/>
        <v/>
      </c>
      <c r="BN611" s="634" t="str">
        <f t="shared" si="2209"/>
        <v/>
      </c>
      <c r="BO611" s="634" t="str">
        <f t="shared" si="2209"/>
        <v/>
      </c>
      <c r="BP611" s="634" t="str">
        <f t="shared" si="2209"/>
        <v/>
      </c>
      <c r="BQ611" s="634" t="str">
        <f t="shared" si="2209"/>
        <v/>
      </c>
      <c r="BR611" s="634" t="str">
        <f t="shared" si="2209"/>
        <v/>
      </c>
      <c r="BS611" s="634" t="str">
        <f t="shared" si="2209"/>
        <v/>
      </c>
      <c r="BT611" s="634" t="str">
        <f t="shared" si="2209"/>
        <v/>
      </c>
      <c r="BU611" s="718"/>
      <c r="BV611" s="634">
        <f>IF(BV610="","",BV607*BV610)</f>
        <v>120</v>
      </c>
      <c r="BW611" s="634">
        <f>IF(BW610="","",BW607*BW610)</f>
        <v>260</v>
      </c>
      <c r="BX611" s="634">
        <f>IF(BX610="","",BX607*BX610)</f>
        <v>500</v>
      </c>
      <c r="BY611" s="634">
        <f>IF(BY610="","",BY607*BY610)</f>
        <v>600</v>
      </c>
      <c r="BZ611" s="602"/>
      <c r="CA611" s="602"/>
      <c r="CB611" s="602"/>
      <c r="CC611" s="692"/>
      <c r="CD611" s="1348" t="str">
        <f t="shared" si="2204"/>
        <v/>
      </c>
      <c r="CE611" s="1349" t="str">
        <f t="shared" si="2205"/>
        <v/>
      </c>
      <c r="CF611" s="1350" t="str">
        <f t="shared" si="2205"/>
        <v/>
      </c>
      <c r="CG611" s="1350" t="str">
        <f t="shared" si="2205"/>
        <v/>
      </c>
      <c r="CH611" s="1350" t="str">
        <f t="shared" si="2205"/>
        <v/>
      </c>
      <c r="CI611" s="1350" t="str">
        <f t="shared" si="2205"/>
        <v/>
      </c>
      <c r="CJ611" s="1350" t="str">
        <f t="shared" si="2205"/>
        <v/>
      </c>
      <c r="CK611" s="1351" t="str">
        <f t="shared" si="2205"/>
        <v/>
      </c>
      <c r="CL611" s="1351">
        <f t="shared" si="2205"/>
        <v>120</v>
      </c>
      <c r="CM611" s="1351" t="str">
        <f t="shared" si="2205"/>
        <v/>
      </c>
      <c r="CN611" s="1350" t="str">
        <f t="shared" si="2205"/>
        <v/>
      </c>
      <c r="CO611" s="1350" t="str">
        <f t="shared" si="2205"/>
        <v/>
      </c>
      <c r="CP611" s="1350" t="str">
        <f t="shared" si="2205"/>
        <v/>
      </c>
      <c r="CQ611" s="1350" t="str">
        <f t="shared" si="2205"/>
        <v/>
      </c>
      <c r="CR611" s="1350" t="str">
        <f t="shared" si="2205"/>
        <v/>
      </c>
      <c r="CS611" s="1349" t="str">
        <f t="shared" si="2205"/>
        <v/>
      </c>
      <c r="CT611" s="1352" t="str">
        <f t="shared" si="2205"/>
        <v/>
      </c>
      <c r="CU611" s="553" t="str">
        <f t="shared" si="2191"/>
        <v/>
      </c>
      <c r="CV611" s="554" t="str">
        <f t="shared" si="2191"/>
        <v/>
      </c>
      <c r="CW611" s="555" t="str">
        <f t="shared" si="2191"/>
        <v/>
      </c>
      <c r="CX611" s="555" t="str">
        <f t="shared" si="2191"/>
        <v/>
      </c>
      <c r="CY611" s="555" t="str">
        <f t="shared" si="2191"/>
        <v/>
      </c>
      <c r="CZ611" s="555" t="str">
        <f t="shared" si="2191"/>
        <v/>
      </c>
      <c r="DA611" s="555">
        <f t="shared" si="2191"/>
        <v>260</v>
      </c>
      <c r="DB611" s="556">
        <f t="shared" si="2191"/>
        <v>260</v>
      </c>
      <c r="DC611" s="556">
        <f t="shared" si="2191"/>
        <v>260</v>
      </c>
      <c r="DD611" s="556">
        <f t="shared" si="2191"/>
        <v>520</v>
      </c>
      <c r="DE611" s="555">
        <f t="shared" si="2192"/>
        <v>520</v>
      </c>
      <c r="DF611" s="555" t="str">
        <f t="shared" si="2192"/>
        <v/>
      </c>
      <c r="DG611" s="555" t="str">
        <f t="shared" si="2192"/>
        <v/>
      </c>
      <c r="DH611" s="555" t="str">
        <f t="shared" si="2192"/>
        <v/>
      </c>
      <c r="DI611" s="555" t="str">
        <f t="shared" si="2192"/>
        <v/>
      </c>
      <c r="DJ611" s="554" t="str">
        <f t="shared" si="2192"/>
        <v/>
      </c>
      <c r="DK611" s="553" t="str">
        <f t="shared" si="2192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68" t="s">
        <v>749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1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10"/>
        <v/>
      </c>
      <c r="CF613" s="1350" t="str">
        <f t="shared" si="2210"/>
        <v/>
      </c>
      <c r="CG613" s="1350" t="str">
        <f t="shared" si="2210"/>
        <v/>
      </c>
      <c r="CH613" s="1350" t="str">
        <f t="shared" si="2210"/>
        <v/>
      </c>
      <c r="CI613" s="1350" t="str">
        <f t="shared" si="2210"/>
        <v/>
      </c>
      <c r="CJ613" s="1350" t="str">
        <f t="shared" si="2210"/>
        <v/>
      </c>
      <c r="CK613" s="1351" t="str">
        <f t="shared" si="2210"/>
        <v/>
      </c>
      <c r="CL613" s="1351" t="str">
        <f t="shared" si="2210"/>
        <v/>
      </c>
      <c r="CM613" s="1351" t="str">
        <f t="shared" si="2210"/>
        <v/>
      </c>
      <c r="CN613" s="1350" t="str">
        <f t="shared" si="2210"/>
        <v/>
      </c>
      <c r="CO613" s="1350" t="str">
        <f t="shared" si="2210"/>
        <v/>
      </c>
      <c r="CP613" s="1350" t="str">
        <f t="shared" si="2210"/>
        <v/>
      </c>
      <c r="CQ613" s="1350" t="str">
        <f t="shared" si="2210"/>
        <v/>
      </c>
      <c r="CR613" s="1350" t="str">
        <f t="shared" si="2210"/>
        <v/>
      </c>
      <c r="CS613" s="1349" t="str">
        <f t="shared" si="2210"/>
        <v/>
      </c>
      <c r="CT613" s="1352" t="str">
        <f t="shared" ref="CE613:CT615" si="221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1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12"/>
        <v/>
      </c>
      <c r="CW613" s="555" t="str">
        <f t="shared" si="2212"/>
        <v/>
      </c>
      <c r="CX613" s="555" t="str">
        <f t="shared" si="2212"/>
        <v/>
      </c>
      <c r="CY613" s="555" t="str">
        <f t="shared" si="2212"/>
        <v/>
      </c>
      <c r="CZ613" s="555" t="str">
        <f t="shared" si="2212"/>
        <v/>
      </c>
      <c r="DA613" s="555" t="str">
        <f t="shared" si="2212"/>
        <v/>
      </c>
      <c r="DB613" s="556" t="str">
        <f t="shared" si="2212"/>
        <v/>
      </c>
      <c r="DC613" s="556" t="str">
        <f t="shared" si="2212"/>
        <v/>
      </c>
      <c r="DD613" s="556" t="str">
        <f t="shared" si="2212"/>
        <v/>
      </c>
      <c r="DE613" s="555" t="str">
        <f t="shared" ref="DE613:DK617" si="221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13"/>
        <v/>
      </c>
      <c r="DG613" s="555" t="str">
        <f t="shared" si="2213"/>
        <v/>
      </c>
      <c r="DH613" s="555" t="str">
        <f t="shared" si="2213"/>
        <v/>
      </c>
      <c r="DI613" s="555" t="str">
        <f t="shared" si="2213"/>
        <v/>
      </c>
      <c r="DJ613" s="554" t="str">
        <f t="shared" si="2213"/>
        <v/>
      </c>
      <c r="DK613" s="553" t="str">
        <f t="shared" si="2213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14">840*$K$1</f>
        <v>840</v>
      </c>
      <c r="E614" s="615">
        <f t="shared" si="2214"/>
        <v>840</v>
      </c>
      <c r="F614" s="615">
        <f t="shared" si="2214"/>
        <v>840</v>
      </c>
      <c r="G614" s="615">
        <f t="shared" si="2214"/>
        <v>840</v>
      </c>
      <c r="H614" s="615">
        <f t="shared" si="2214"/>
        <v>840</v>
      </c>
      <c r="I614" s="615">
        <f t="shared" si="2214"/>
        <v>840</v>
      </c>
      <c r="J614" s="615">
        <f t="shared" si="2214"/>
        <v>840</v>
      </c>
      <c r="K614" s="615">
        <f t="shared" si="2214"/>
        <v>840</v>
      </c>
      <c r="L614" s="615">
        <f t="shared" si="2214"/>
        <v>840</v>
      </c>
      <c r="M614" s="615">
        <f t="shared" si="2214"/>
        <v>840</v>
      </c>
      <c r="N614" s="615">
        <f t="shared" si="2214"/>
        <v>840</v>
      </c>
      <c r="O614" s="615">
        <f t="shared" si="2214"/>
        <v>840</v>
      </c>
      <c r="P614" s="615">
        <f t="shared" si="2214"/>
        <v>840</v>
      </c>
      <c r="Q614" s="615">
        <f t="shared" si="2214"/>
        <v>840</v>
      </c>
      <c r="R614" s="615">
        <f t="shared" si="2214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15">840*$K$1</f>
        <v>840</v>
      </c>
      <c r="W614" s="615">
        <f t="shared" si="2215"/>
        <v>840</v>
      </c>
      <c r="X614" s="615">
        <f t="shared" si="2215"/>
        <v>840</v>
      </c>
      <c r="Y614" s="615">
        <f t="shared" si="2215"/>
        <v>840</v>
      </c>
      <c r="Z614" s="615">
        <f t="shared" si="2215"/>
        <v>840</v>
      </c>
      <c r="AA614" s="615">
        <f t="shared" si="2215"/>
        <v>840</v>
      </c>
      <c r="AB614" s="615">
        <f t="shared" si="2215"/>
        <v>840</v>
      </c>
      <c r="AC614" s="615">
        <f t="shared" si="2215"/>
        <v>840</v>
      </c>
      <c r="AD614" s="615">
        <f t="shared" si="2215"/>
        <v>840</v>
      </c>
      <c r="AE614" s="615">
        <f t="shared" si="2215"/>
        <v>840</v>
      </c>
      <c r="AF614" s="615">
        <f t="shared" si="2215"/>
        <v>840</v>
      </c>
      <c r="AG614" s="615">
        <f t="shared" si="2215"/>
        <v>840</v>
      </c>
      <c r="AH614" s="615">
        <f t="shared" si="2215"/>
        <v>840</v>
      </c>
      <c r="AI614" s="615">
        <f t="shared" si="2215"/>
        <v>840</v>
      </c>
      <c r="AJ614" s="615">
        <f t="shared" si="2215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16">840*$K$1</f>
        <v>840</v>
      </c>
      <c r="AO614" s="615">
        <f t="shared" si="2216"/>
        <v>840</v>
      </c>
      <c r="AP614" s="615">
        <f t="shared" si="2216"/>
        <v>840</v>
      </c>
      <c r="AQ614" s="615">
        <f t="shared" si="2216"/>
        <v>840</v>
      </c>
      <c r="AR614" s="615">
        <f t="shared" si="2216"/>
        <v>840</v>
      </c>
      <c r="AS614" s="615">
        <f t="shared" si="2216"/>
        <v>840</v>
      </c>
      <c r="AT614" s="615">
        <f t="shared" si="2216"/>
        <v>840</v>
      </c>
      <c r="AU614" s="615">
        <f t="shared" si="2216"/>
        <v>840</v>
      </c>
      <c r="AV614" s="615">
        <f t="shared" si="2216"/>
        <v>840</v>
      </c>
      <c r="AW614" s="615">
        <f t="shared" si="2216"/>
        <v>840</v>
      </c>
      <c r="AX614" s="615">
        <f t="shared" si="2216"/>
        <v>840</v>
      </c>
      <c r="AY614" s="615">
        <f t="shared" si="2216"/>
        <v>840</v>
      </c>
      <c r="AZ614" s="615">
        <f t="shared" si="2216"/>
        <v>840</v>
      </c>
      <c r="BA614" s="615">
        <f t="shared" si="2216"/>
        <v>840</v>
      </c>
      <c r="BB614" s="615">
        <f t="shared" si="2216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17">840*$K$1</f>
        <v>840</v>
      </c>
      <c r="BG614" s="615">
        <f t="shared" si="2217"/>
        <v>840</v>
      </c>
      <c r="BH614" s="615">
        <f t="shared" si="2217"/>
        <v>840</v>
      </c>
      <c r="BI614" s="615">
        <f t="shared" si="2217"/>
        <v>840</v>
      </c>
      <c r="BJ614" s="615">
        <f t="shared" si="2217"/>
        <v>840</v>
      </c>
      <c r="BK614" s="615">
        <f t="shared" si="2217"/>
        <v>840</v>
      </c>
      <c r="BL614" s="615">
        <f t="shared" si="2217"/>
        <v>840</v>
      </c>
      <c r="BM614" s="615">
        <f t="shared" si="2217"/>
        <v>840</v>
      </c>
      <c r="BN614" s="615">
        <f t="shared" si="2217"/>
        <v>840</v>
      </c>
      <c r="BO614" s="615">
        <f t="shared" si="2217"/>
        <v>840</v>
      </c>
      <c r="BP614" s="615">
        <f t="shared" si="2217"/>
        <v>840</v>
      </c>
      <c r="BQ614" s="615">
        <f t="shared" si="2217"/>
        <v>840</v>
      </c>
      <c r="BR614" s="615">
        <f t="shared" si="2217"/>
        <v>840</v>
      </c>
      <c r="BS614" s="615">
        <f t="shared" si="2217"/>
        <v>840</v>
      </c>
      <c r="BT614" s="615">
        <f t="shared" si="2217"/>
        <v>840</v>
      </c>
      <c r="BU614" s="718"/>
      <c r="BV614" s="615">
        <f t="shared" si="2217"/>
        <v>840</v>
      </c>
      <c r="BW614" s="615">
        <f t="shared" si="2217"/>
        <v>840</v>
      </c>
      <c r="BX614" s="615">
        <f t="shared" si="2217"/>
        <v>840</v>
      </c>
      <c r="BY614" s="615">
        <f t="shared" si="2217"/>
        <v>840</v>
      </c>
      <c r="BZ614" s="602"/>
      <c r="CA614" s="602"/>
      <c r="CB614" s="602"/>
      <c r="CC614" s="692"/>
      <c r="CD614" s="1348">
        <f t="shared" si="2210"/>
        <v>840</v>
      </c>
      <c r="CE614" s="1349">
        <f t="shared" si="2211"/>
        <v>840</v>
      </c>
      <c r="CF614" s="1350">
        <f t="shared" si="2211"/>
        <v>840</v>
      </c>
      <c r="CG614" s="1350">
        <f t="shared" si="2211"/>
        <v>840</v>
      </c>
      <c r="CH614" s="1350">
        <f t="shared" si="2211"/>
        <v>840</v>
      </c>
      <c r="CI614" s="1350">
        <f t="shared" si="2211"/>
        <v>840</v>
      </c>
      <c r="CJ614" s="1350">
        <f t="shared" si="2211"/>
        <v>840</v>
      </c>
      <c r="CK614" s="1351">
        <f t="shared" si="2211"/>
        <v>840</v>
      </c>
      <c r="CL614" s="1351">
        <f t="shared" si="2211"/>
        <v>840</v>
      </c>
      <c r="CM614" s="1351">
        <f t="shared" si="2211"/>
        <v>840</v>
      </c>
      <c r="CN614" s="1350">
        <f t="shared" si="2211"/>
        <v>840</v>
      </c>
      <c r="CO614" s="1350">
        <f t="shared" si="2211"/>
        <v>840</v>
      </c>
      <c r="CP614" s="1350">
        <f t="shared" si="2211"/>
        <v>840</v>
      </c>
      <c r="CQ614" s="1350">
        <f t="shared" si="2211"/>
        <v>840</v>
      </c>
      <c r="CR614" s="1350">
        <f t="shared" si="2211"/>
        <v>840</v>
      </c>
      <c r="CS614" s="1349">
        <f t="shared" si="2211"/>
        <v>840</v>
      </c>
      <c r="CT614" s="1352">
        <f t="shared" si="2211"/>
        <v>840</v>
      </c>
      <c r="CU614" s="553">
        <f t="shared" si="2212"/>
        <v>840</v>
      </c>
      <c r="CV614" s="554">
        <f t="shared" si="2212"/>
        <v>840</v>
      </c>
      <c r="CW614" s="555">
        <f t="shared" si="2212"/>
        <v>840</v>
      </c>
      <c r="CX614" s="555">
        <f t="shared" si="2212"/>
        <v>840</v>
      </c>
      <c r="CY614" s="555">
        <f t="shared" si="2212"/>
        <v>840</v>
      </c>
      <c r="CZ614" s="555">
        <f t="shared" si="2212"/>
        <v>840</v>
      </c>
      <c r="DA614" s="555">
        <f t="shared" si="2212"/>
        <v>840</v>
      </c>
      <c r="DB614" s="556">
        <f t="shared" si="2212"/>
        <v>840</v>
      </c>
      <c r="DC614" s="556">
        <f t="shared" si="2212"/>
        <v>840</v>
      </c>
      <c r="DD614" s="556">
        <f t="shared" si="2212"/>
        <v>840</v>
      </c>
      <c r="DE614" s="555">
        <f t="shared" si="2213"/>
        <v>840</v>
      </c>
      <c r="DF614" s="555">
        <f t="shared" si="2213"/>
        <v>840</v>
      </c>
      <c r="DG614" s="555">
        <f t="shared" si="2213"/>
        <v>840</v>
      </c>
      <c r="DH614" s="555">
        <f t="shared" si="2213"/>
        <v>840</v>
      </c>
      <c r="DI614" s="555">
        <f t="shared" si="2213"/>
        <v>840</v>
      </c>
      <c r="DJ614" s="554">
        <f t="shared" si="2213"/>
        <v>840</v>
      </c>
      <c r="DK614" s="553">
        <f t="shared" si="2213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8">IF(B613="","",B613*B614/B$46/365/$G$1)</f>
        <v/>
      </c>
      <c r="C615" s="637" t="str">
        <f t="shared" si="2218"/>
        <v/>
      </c>
      <c r="D615" s="637" t="str">
        <f t="shared" si="2218"/>
        <v/>
      </c>
      <c r="E615" s="637" t="str">
        <f t="shared" si="2218"/>
        <v/>
      </c>
      <c r="F615" s="637" t="str">
        <f t="shared" si="2218"/>
        <v/>
      </c>
      <c r="G615" s="637" t="str">
        <f t="shared" si="2218"/>
        <v/>
      </c>
      <c r="H615" s="637" t="str">
        <f t="shared" si="2218"/>
        <v/>
      </c>
      <c r="I615" s="637" t="str">
        <f t="shared" si="2218"/>
        <v/>
      </c>
      <c r="J615" s="637" t="str">
        <f t="shared" si="2218"/>
        <v/>
      </c>
      <c r="K615" s="637" t="str">
        <f t="shared" si="2218"/>
        <v/>
      </c>
      <c r="L615" s="637" t="str">
        <f t="shared" si="2218"/>
        <v/>
      </c>
      <c r="M615" s="637" t="str">
        <f t="shared" si="2218"/>
        <v/>
      </c>
      <c r="N615" s="637" t="str">
        <f t="shared" si="2218"/>
        <v/>
      </c>
      <c r="O615" s="637" t="str">
        <f t="shared" si="2218"/>
        <v/>
      </c>
      <c r="P615" s="637" t="str">
        <f t="shared" si="2218"/>
        <v/>
      </c>
      <c r="Q615" s="637" t="str">
        <f t="shared" si="2218"/>
        <v/>
      </c>
      <c r="R615" s="637" t="str">
        <f t="shared" si="2218"/>
        <v/>
      </c>
      <c r="S615" s="718"/>
      <c r="T615" s="637" t="str">
        <f t="shared" ref="T615:AJ615" si="2219">IF(T613="","",T613*T614/T$46/365/$G$1)</f>
        <v/>
      </c>
      <c r="U615" s="637" t="str">
        <f t="shared" si="2219"/>
        <v/>
      </c>
      <c r="V615" s="637" t="str">
        <f t="shared" si="2219"/>
        <v/>
      </c>
      <c r="W615" s="637" t="str">
        <f t="shared" si="2219"/>
        <v/>
      </c>
      <c r="X615" s="637" t="str">
        <f t="shared" si="2219"/>
        <v/>
      </c>
      <c r="Y615" s="637" t="str">
        <f t="shared" si="2219"/>
        <v/>
      </c>
      <c r="Z615" s="637" t="str">
        <f t="shared" si="2219"/>
        <v/>
      </c>
      <c r="AA615" s="637" t="str">
        <f t="shared" si="2219"/>
        <v/>
      </c>
      <c r="AB615" s="637" t="str">
        <f t="shared" si="2219"/>
        <v/>
      </c>
      <c r="AC615" s="637" t="str">
        <f t="shared" si="2219"/>
        <v/>
      </c>
      <c r="AD615" s="637" t="str">
        <f t="shared" si="2219"/>
        <v/>
      </c>
      <c r="AE615" s="637" t="str">
        <f t="shared" si="2219"/>
        <v/>
      </c>
      <c r="AF615" s="637" t="str">
        <f t="shared" si="2219"/>
        <v/>
      </c>
      <c r="AG615" s="637" t="str">
        <f t="shared" si="2219"/>
        <v/>
      </c>
      <c r="AH615" s="637" t="str">
        <f t="shared" si="2219"/>
        <v/>
      </c>
      <c r="AI615" s="637" t="str">
        <f t="shared" si="2219"/>
        <v/>
      </c>
      <c r="AJ615" s="637" t="str">
        <f t="shared" si="2219"/>
        <v/>
      </c>
      <c r="AK615" s="718"/>
      <c r="AL615" s="637" t="str">
        <f t="shared" ref="AL615:BB615" si="2220">IF(AL613="","",AL613*AL614/AL$46/365/$G$1)</f>
        <v/>
      </c>
      <c r="AM615" s="637" t="str">
        <f t="shared" si="2220"/>
        <v/>
      </c>
      <c r="AN615" s="637" t="str">
        <f t="shared" si="2220"/>
        <v/>
      </c>
      <c r="AO615" s="637" t="str">
        <f t="shared" si="2220"/>
        <v/>
      </c>
      <c r="AP615" s="637" t="str">
        <f t="shared" si="2220"/>
        <v/>
      </c>
      <c r="AQ615" s="637" t="str">
        <f t="shared" si="2220"/>
        <v/>
      </c>
      <c r="AR615" s="637" t="str">
        <f t="shared" si="2220"/>
        <v/>
      </c>
      <c r="AS615" s="637" t="str">
        <f t="shared" si="2220"/>
        <v/>
      </c>
      <c r="AT615" s="637" t="str">
        <f t="shared" si="2220"/>
        <v/>
      </c>
      <c r="AU615" s="637" t="str">
        <f t="shared" si="2220"/>
        <v/>
      </c>
      <c r="AV615" s="637" t="str">
        <f t="shared" si="2220"/>
        <v/>
      </c>
      <c r="AW615" s="637" t="str">
        <f t="shared" si="2220"/>
        <v/>
      </c>
      <c r="AX615" s="637" t="str">
        <f t="shared" si="2220"/>
        <v/>
      </c>
      <c r="AY615" s="637" t="str">
        <f t="shared" si="2220"/>
        <v/>
      </c>
      <c r="AZ615" s="637" t="str">
        <f t="shared" si="2220"/>
        <v/>
      </c>
      <c r="BA615" s="637" t="str">
        <f t="shared" si="2220"/>
        <v/>
      </c>
      <c r="BB615" s="637" t="str">
        <f t="shared" si="2220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21">IF(BF613="","",BF613*BF614/BF$46/365/$G$1)</f>
        <v/>
      </c>
      <c r="BG615" s="637" t="str">
        <f t="shared" si="2221"/>
        <v/>
      </c>
      <c r="BH615" s="637" t="str">
        <f t="shared" si="2221"/>
        <v/>
      </c>
      <c r="BI615" s="637" t="str">
        <f t="shared" si="2221"/>
        <v/>
      </c>
      <c r="BJ615" s="637" t="str">
        <f t="shared" si="2221"/>
        <v/>
      </c>
      <c r="BK615" s="637" t="str">
        <f t="shared" si="2221"/>
        <v/>
      </c>
      <c r="BL615" s="637" t="str">
        <f t="shared" si="2221"/>
        <v/>
      </c>
      <c r="BM615" s="637" t="str">
        <f t="shared" si="2221"/>
        <v/>
      </c>
      <c r="BN615" s="637" t="str">
        <f t="shared" si="2221"/>
        <v/>
      </c>
      <c r="BO615" s="637" t="str">
        <f t="shared" si="2221"/>
        <v/>
      </c>
      <c r="BP615" s="637" t="str">
        <f t="shared" si="2221"/>
        <v/>
      </c>
      <c r="BQ615" s="637" t="str">
        <f t="shared" si="2221"/>
        <v/>
      </c>
      <c r="BR615" s="637" t="str">
        <f t="shared" si="2221"/>
        <v/>
      </c>
      <c r="BS615" s="637" t="str">
        <f t="shared" si="2221"/>
        <v/>
      </c>
      <c r="BT615" s="637" t="str">
        <f t="shared" si="2221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11"/>
        <v/>
      </c>
      <c r="CF615" s="1355" t="str">
        <f t="shared" si="2211"/>
        <v/>
      </c>
      <c r="CG615" s="1355" t="str">
        <f t="shared" si="2211"/>
        <v/>
      </c>
      <c r="CH615" s="1355" t="str">
        <f t="shared" si="2211"/>
        <v/>
      </c>
      <c r="CI615" s="1355" t="str">
        <f t="shared" si="2211"/>
        <v/>
      </c>
      <c r="CJ615" s="1355" t="str">
        <f t="shared" si="2211"/>
        <v/>
      </c>
      <c r="CK615" s="1356" t="str">
        <f t="shared" si="2211"/>
        <v/>
      </c>
      <c r="CL615" s="1356" t="str">
        <f t="shared" si="2211"/>
        <v/>
      </c>
      <c r="CM615" s="1356" t="str">
        <f t="shared" si="2211"/>
        <v/>
      </c>
      <c r="CN615" s="1355" t="str">
        <f t="shared" si="2211"/>
        <v/>
      </c>
      <c r="CO615" s="1355" t="str">
        <f t="shared" si="2211"/>
        <v/>
      </c>
      <c r="CP615" s="1355" t="str">
        <f t="shared" si="2211"/>
        <v/>
      </c>
      <c r="CQ615" s="1355" t="str">
        <f t="shared" si="2211"/>
        <v/>
      </c>
      <c r="CR615" s="1355" t="str">
        <f t="shared" si="2211"/>
        <v/>
      </c>
      <c r="CS615" s="1354" t="str">
        <f t="shared" si="2211"/>
        <v/>
      </c>
      <c r="CT615" s="1357" t="str">
        <f t="shared" si="2211"/>
        <v/>
      </c>
      <c r="CU615" s="541" t="str">
        <f t="shared" si="2212"/>
        <v/>
      </c>
      <c r="CV615" s="542" t="str">
        <f t="shared" si="2212"/>
        <v/>
      </c>
      <c r="CW615" s="543" t="str">
        <f t="shared" si="2212"/>
        <v/>
      </c>
      <c r="CX615" s="543" t="str">
        <f t="shared" si="2212"/>
        <v/>
      </c>
      <c r="CY615" s="543" t="str">
        <f t="shared" si="2212"/>
        <v/>
      </c>
      <c r="CZ615" s="543" t="str">
        <f t="shared" si="2212"/>
        <v/>
      </c>
      <c r="DA615" s="543" t="str">
        <f t="shared" si="2212"/>
        <v/>
      </c>
      <c r="DB615" s="544" t="str">
        <f t="shared" si="2212"/>
        <v/>
      </c>
      <c r="DC615" s="544" t="str">
        <f t="shared" si="2212"/>
        <v/>
      </c>
      <c r="DD615" s="544" t="str">
        <f t="shared" si="2212"/>
        <v/>
      </c>
      <c r="DE615" s="543" t="str">
        <f t="shared" si="2213"/>
        <v/>
      </c>
      <c r="DF615" s="543" t="str">
        <f t="shared" si="2213"/>
        <v/>
      </c>
      <c r="DG615" s="543" t="str">
        <f t="shared" si="2213"/>
        <v/>
      </c>
      <c r="DH615" s="543" t="str">
        <f t="shared" si="2213"/>
        <v/>
      </c>
      <c r="DI615" s="543" t="str">
        <f t="shared" si="2213"/>
        <v/>
      </c>
      <c r="DJ615" s="542" t="str">
        <f t="shared" si="2213"/>
        <v/>
      </c>
      <c r="DK615" s="541" t="str">
        <f t="shared" si="2213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2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22"/>
        <v/>
      </c>
      <c r="CF616" s="1350" t="str">
        <f t="shared" si="2222"/>
        <v/>
      </c>
      <c r="CG616" s="1350" t="str">
        <f t="shared" si="2222"/>
        <v/>
      </c>
      <c r="CH616" s="1350" t="str">
        <f t="shared" si="2222"/>
        <v/>
      </c>
      <c r="CI616" s="1350" t="str">
        <f t="shared" si="2222"/>
        <v/>
      </c>
      <c r="CJ616" s="1350" t="str">
        <f t="shared" si="2222"/>
        <v/>
      </c>
      <c r="CK616" s="1351" t="str">
        <f t="shared" si="2222"/>
        <v/>
      </c>
      <c r="CL616" s="1351" t="str">
        <f t="shared" si="2222"/>
        <v/>
      </c>
      <c r="CM616" s="1351" t="str">
        <f t="shared" si="2222"/>
        <v/>
      </c>
      <c r="CN616" s="1350" t="str">
        <f t="shared" si="2222"/>
        <v/>
      </c>
      <c r="CO616" s="1350" t="str">
        <f t="shared" si="2222"/>
        <v/>
      </c>
      <c r="CP616" s="1350" t="str">
        <f t="shared" si="2222"/>
        <v/>
      </c>
      <c r="CQ616" s="1350" t="str">
        <f t="shared" si="2222"/>
        <v/>
      </c>
      <c r="CR616" s="1350" t="str">
        <f t="shared" si="2222"/>
        <v/>
      </c>
      <c r="CS616" s="1349" t="str">
        <f t="shared" si="2222"/>
        <v/>
      </c>
      <c r="CT616" s="1352" t="str">
        <f t="shared" ref="CE616:CT617" si="222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12"/>
        <v/>
      </c>
      <c r="CV616" s="554" t="str">
        <f t="shared" si="2212"/>
        <v/>
      </c>
      <c r="CW616" s="555" t="str">
        <f t="shared" si="2212"/>
        <v/>
      </c>
      <c r="CX616" s="555" t="str">
        <f t="shared" si="2212"/>
        <v/>
      </c>
      <c r="CY616" s="555" t="str">
        <f t="shared" si="2212"/>
        <v/>
      </c>
      <c r="CZ616" s="555" t="str">
        <f t="shared" si="2212"/>
        <v/>
      </c>
      <c r="DA616" s="555" t="str">
        <f t="shared" si="2212"/>
        <v/>
      </c>
      <c r="DB616" s="556" t="str">
        <f t="shared" si="2212"/>
        <v/>
      </c>
      <c r="DC616" s="556" t="str">
        <f t="shared" si="2212"/>
        <v/>
      </c>
      <c r="DD616" s="556" t="str">
        <f t="shared" si="2212"/>
        <v/>
      </c>
      <c r="DE616" s="555" t="str">
        <f t="shared" si="2213"/>
        <v/>
      </c>
      <c r="DF616" s="555" t="str">
        <f t="shared" si="2213"/>
        <v/>
      </c>
      <c r="DG616" s="555" t="str">
        <f t="shared" si="2213"/>
        <v/>
      </c>
      <c r="DH616" s="555" t="str">
        <f t="shared" si="2213"/>
        <v/>
      </c>
      <c r="DI616" s="555" t="str">
        <f t="shared" si="2213"/>
        <v/>
      </c>
      <c r="DJ616" s="554" t="str">
        <f t="shared" si="2213"/>
        <v/>
      </c>
      <c r="DK616" s="553" t="str">
        <f t="shared" si="2213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24">IF(B616="","",B613*B616)</f>
        <v/>
      </c>
      <c r="C617" s="634" t="str">
        <f t="shared" si="2224"/>
        <v/>
      </c>
      <c r="D617" s="634" t="str">
        <f t="shared" si="2224"/>
        <v/>
      </c>
      <c r="E617" s="634" t="str">
        <f t="shared" si="2224"/>
        <v/>
      </c>
      <c r="F617" s="634" t="str">
        <f t="shared" si="2224"/>
        <v/>
      </c>
      <c r="G617" s="634" t="str">
        <f t="shared" si="2224"/>
        <v/>
      </c>
      <c r="H617" s="634" t="str">
        <f t="shared" si="2224"/>
        <v/>
      </c>
      <c r="I617" s="634" t="str">
        <f t="shared" si="2224"/>
        <v/>
      </c>
      <c r="J617" s="634" t="str">
        <f t="shared" si="2224"/>
        <v/>
      </c>
      <c r="K617" s="634" t="str">
        <f t="shared" si="2224"/>
        <v/>
      </c>
      <c r="L617" s="634" t="str">
        <f t="shared" si="2224"/>
        <v/>
      </c>
      <c r="M617" s="634" t="str">
        <f t="shared" si="2224"/>
        <v/>
      </c>
      <c r="N617" s="634" t="str">
        <f t="shared" si="2224"/>
        <v/>
      </c>
      <c r="O617" s="634" t="str">
        <f t="shared" si="2224"/>
        <v/>
      </c>
      <c r="P617" s="634" t="str">
        <f t="shared" si="2224"/>
        <v/>
      </c>
      <c r="Q617" s="634" t="str">
        <f t="shared" si="2224"/>
        <v/>
      </c>
      <c r="R617" s="634" t="str">
        <f t="shared" si="2224"/>
        <v/>
      </c>
      <c r="S617" s="718"/>
      <c r="T617" s="634" t="str">
        <f t="shared" ref="T617:AJ617" si="2225">IF(T616="","",T613*T616)</f>
        <v/>
      </c>
      <c r="U617" s="634" t="str">
        <f t="shared" si="2225"/>
        <v/>
      </c>
      <c r="V617" s="634" t="str">
        <f t="shared" si="2225"/>
        <v/>
      </c>
      <c r="W617" s="634" t="str">
        <f t="shared" si="2225"/>
        <v/>
      </c>
      <c r="X617" s="634" t="str">
        <f t="shared" si="2225"/>
        <v/>
      </c>
      <c r="Y617" s="634" t="str">
        <f t="shared" si="2225"/>
        <v/>
      </c>
      <c r="Z617" s="634" t="str">
        <f t="shared" si="2225"/>
        <v/>
      </c>
      <c r="AA617" s="634" t="str">
        <f t="shared" si="2225"/>
        <v/>
      </c>
      <c r="AB617" s="634" t="str">
        <f t="shared" si="2225"/>
        <v/>
      </c>
      <c r="AC617" s="634" t="str">
        <f t="shared" si="2225"/>
        <v/>
      </c>
      <c r="AD617" s="634" t="str">
        <f t="shared" si="2225"/>
        <v/>
      </c>
      <c r="AE617" s="634" t="str">
        <f t="shared" si="2225"/>
        <v/>
      </c>
      <c r="AF617" s="634" t="str">
        <f t="shared" si="2225"/>
        <v/>
      </c>
      <c r="AG617" s="634" t="str">
        <f t="shared" si="2225"/>
        <v/>
      </c>
      <c r="AH617" s="634" t="str">
        <f t="shared" si="2225"/>
        <v/>
      </c>
      <c r="AI617" s="634" t="str">
        <f t="shared" si="2225"/>
        <v/>
      </c>
      <c r="AJ617" s="634" t="str">
        <f t="shared" si="2225"/>
        <v/>
      </c>
      <c r="AK617" s="718"/>
      <c r="AL617" s="634" t="str">
        <f t="shared" ref="AL617:BB617" si="2226">IF(AL616="","",AL613*AL616)</f>
        <v/>
      </c>
      <c r="AM617" s="634" t="str">
        <f t="shared" si="2226"/>
        <v/>
      </c>
      <c r="AN617" s="634" t="str">
        <f t="shared" si="2226"/>
        <v/>
      </c>
      <c r="AO617" s="634" t="str">
        <f t="shared" si="2226"/>
        <v/>
      </c>
      <c r="AP617" s="634" t="str">
        <f t="shared" si="2226"/>
        <v/>
      </c>
      <c r="AQ617" s="634" t="str">
        <f t="shared" si="2226"/>
        <v/>
      </c>
      <c r="AR617" s="634" t="str">
        <f t="shared" si="2226"/>
        <v/>
      </c>
      <c r="AS617" s="634" t="str">
        <f t="shared" si="2226"/>
        <v/>
      </c>
      <c r="AT617" s="634" t="str">
        <f t="shared" si="2226"/>
        <v/>
      </c>
      <c r="AU617" s="634" t="str">
        <f t="shared" si="2226"/>
        <v/>
      </c>
      <c r="AV617" s="634" t="str">
        <f t="shared" si="2226"/>
        <v/>
      </c>
      <c r="AW617" s="634" t="str">
        <f t="shared" si="2226"/>
        <v/>
      </c>
      <c r="AX617" s="634" t="str">
        <f t="shared" si="2226"/>
        <v/>
      </c>
      <c r="AY617" s="634" t="str">
        <f t="shared" si="2226"/>
        <v/>
      </c>
      <c r="AZ617" s="634" t="str">
        <f t="shared" si="2226"/>
        <v/>
      </c>
      <c r="BA617" s="634" t="str">
        <f t="shared" si="2226"/>
        <v/>
      </c>
      <c r="BB617" s="634" t="str">
        <f t="shared" si="2226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27">IF(BF616="","",BF613*BF616)</f>
        <v/>
      </c>
      <c r="BG617" s="634" t="str">
        <f t="shared" si="2227"/>
        <v/>
      </c>
      <c r="BH617" s="634" t="str">
        <f t="shared" si="2227"/>
        <v/>
      </c>
      <c r="BI617" s="634" t="str">
        <f t="shared" si="2227"/>
        <v/>
      </c>
      <c r="BJ617" s="634" t="str">
        <f t="shared" si="2227"/>
        <v/>
      </c>
      <c r="BK617" s="634" t="str">
        <f t="shared" si="2227"/>
        <v/>
      </c>
      <c r="BL617" s="634" t="str">
        <f t="shared" si="2227"/>
        <v/>
      </c>
      <c r="BM617" s="634" t="str">
        <f t="shared" si="2227"/>
        <v/>
      </c>
      <c r="BN617" s="634" t="str">
        <f t="shared" si="2227"/>
        <v/>
      </c>
      <c r="BO617" s="634" t="str">
        <f t="shared" si="2227"/>
        <v/>
      </c>
      <c r="BP617" s="634" t="str">
        <f t="shared" si="2227"/>
        <v/>
      </c>
      <c r="BQ617" s="634" t="str">
        <f t="shared" si="2227"/>
        <v/>
      </c>
      <c r="BR617" s="634" t="str">
        <f t="shared" si="2227"/>
        <v/>
      </c>
      <c r="BS617" s="634" t="str">
        <f t="shared" si="2227"/>
        <v/>
      </c>
      <c r="BT617" s="634" t="str">
        <f t="shared" si="2227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22"/>
        <v/>
      </c>
      <c r="CE617" s="1349" t="str">
        <f t="shared" si="2223"/>
        <v/>
      </c>
      <c r="CF617" s="1350" t="str">
        <f t="shared" si="2223"/>
        <v/>
      </c>
      <c r="CG617" s="1350" t="str">
        <f t="shared" si="2223"/>
        <v/>
      </c>
      <c r="CH617" s="1350" t="str">
        <f t="shared" si="2223"/>
        <v/>
      </c>
      <c r="CI617" s="1350" t="str">
        <f t="shared" si="2223"/>
        <v/>
      </c>
      <c r="CJ617" s="1350" t="str">
        <f t="shared" si="2223"/>
        <v/>
      </c>
      <c r="CK617" s="1351" t="str">
        <f t="shared" si="2223"/>
        <v/>
      </c>
      <c r="CL617" s="1351" t="str">
        <f t="shared" si="2223"/>
        <v/>
      </c>
      <c r="CM617" s="1351" t="str">
        <f t="shared" si="2223"/>
        <v/>
      </c>
      <c r="CN617" s="1350" t="str">
        <f t="shared" si="2223"/>
        <v/>
      </c>
      <c r="CO617" s="1350" t="str">
        <f t="shared" si="2223"/>
        <v/>
      </c>
      <c r="CP617" s="1350" t="str">
        <f t="shared" si="2223"/>
        <v/>
      </c>
      <c r="CQ617" s="1350" t="str">
        <f t="shared" si="2223"/>
        <v/>
      </c>
      <c r="CR617" s="1350" t="str">
        <f t="shared" si="2223"/>
        <v/>
      </c>
      <c r="CS617" s="1349" t="str">
        <f t="shared" si="2223"/>
        <v/>
      </c>
      <c r="CT617" s="1352" t="str">
        <f t="shared" si="2223"/>
        <v/>
      </c>
      <c r="CU617" s="553" t="str">
        <f t="shared" si="2212"/>
        <v/>
      </c>
      <c r="CV617" s="554" t="str">
        <f t="shared" si="2212"/>
        <v/>
      </c>
      <c r="CW617" s="555" t="str">
        <f t="shared" si="2212"/>
        <v/>
      </c>
      <c r="CX617" s="555" t="str">
        <f t="shared" si="2212"/>
        <v/>
      </c>
      <c r="CY617" s="555" t="str">
        <f t="shared" si="2212"/>
        <v/>
      </c>
      <c r="CZ617" s="555" t="str">
        <f t="shared" si="2212"/>
        <v/>
      </c>
      <c r="DA617" s="555" t="str">
        <f t="shared" si="2212"/>
        <v/>
      </c>
      <c r="DB617" s="556" t="str">
        <f t="shared" si="2212"/>
        <v/>
      </c>
      <c r="DC617" s="556" t="str">
        <f t="shared" si="2212"/>
        <v/>
      </c>
      <c r="DD617" s="556" t="str">
        <f t="shared" si="2212"/>
        <v/>
      </c>
      <c r="DE617" s="555" t="str">
        <f t="shared" si="2213"/>
        <v/>
      </c>
      <c r="DF617" s="555" t="str">
        <f t="shared" si="2213"/>
        <v/>
      </c>
      <c r="DG617" s="555" t="str">
        <f t="shared" si="2213"/>
        <v/>
      </c>
      <c r="DH617" s="555" t="str">
        <f t="shared" si="2213"/>
        <v/>
      </c>
      <c r="DI617" s="555" t="str">
        <f t="shared" si="2213"/>
        <v/>
      </c>
      <c r="DJ617" s="554" t="str">
        <f t="shared" si="2213"/>
        <v/>
      </c>
      <c r="DK617" s="553" t="str">
        <f t="shared" si="2213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68" t="s">
        <v>750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8"/>
        <v/>
      </c>
      <c r="CF619" s="1350" t="str">
        <f t="shared" si="2228"/>
        <v/>
      </c>
      <c r="CG619" s="1350" t="str">
        <f t="shared" si="2228"/>
        <v/>
      </c>
      <c r="CH619" s="1350" t="str">
        <f t="shared" si="2228"/>
        <v/>
      </c>
      <c r="CI619" s="1350" t="str">
        <f t="shared" si="2228"/>
        <v/>
      </c>
      <c r="CJ619" s="1350" t="str">
        <f t="shared" si="2228"/>
        <v/>
      </c>
      <c r="CK619" s="1351" t="str">
        <f t="shared" si="2228"/>
        <v/>
      </c>
      <c r="CL619" s="1351" t="str">
        <f t="shared" si="2228"/>
        <v/>
      </c>
      <c r="CM619" s="1351" t="str">
        <f t="shared" si="2228"/>
        <v/>
      </c>
      <c r="CN619" s="1350" t="str">
        <f t="shared" si="2228"/>
        <v/>
      </c>
      <c r="CO619" s="1350" t="str">
        <f t="shared" si="2228"/>
        <v/>
      </c>
      <c r="CP619" s="1350" t="str">
        <f t="shared" si="2228"/>
        <v/>
      </c>
      <c r="CQ619" s="1350" t="str">
        <f t="shared" si="2228"/>
        <v/>
      </c>
      <c r="CR619" s="1350" t="str">
        <f t="shared" si="2228"/>
        <v/>
      </c>
      <c r="CS619" s="1349" t="str">
        <f t="shared" si="2228"/>
        <v/>
      </c>
      <c r="CT619" s="1352" t="str">
        <f t="shared" ref="CE619:CT621" si="222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3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30"/>
        <v/>
      </c>
      <c r="CW619" s="555" t="str">
        <f t="shared" si="2230"/>
        <v/>
      </c>
      <c r="CX619" s="555" t="str">
        <f t="shared" si="2230"/>
        <v/>
      </c>
      <c r="CY619" s="555" t="str">
        <f t="shared" si="2230"/>
        <v/>
      </c>
      <c r="CZ619" s="555" t="str">
        <f t="shared" si="2230"/>
        <v/>
      </c>
      <c r="DA619" s="555" t="str">
        <f t="shared" si="2230"/>
        <v/>
      </c>
      <c r="DB619" s="556" t="str">
        <f t="shared" si="2230"/>
        <v/>
      </c>
      <c r="DC619" s="556" t="str">
        <f t="shared" si="2230"/>
        <v/>
      </c>
      <c r="DD619" s="556" t="str">
        <f t="shared" si="2230"/>
        <v/>
      </c>
      <c r="DE619" s="555" t="str">
        <f t="shared" ref="DE619:DK623" si="223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31"/>
        <v/>
      </c>
      <c r="DG619" s="555" t="str">
        <f t="shared" si="2231"/>
        <v/>
      </c>
      <c r="DH619" s="555" t="str">
        <f t="shared" si="2231"/>
        <v/>
      </c>
      <c r="DI619" s="555" t="str">
        <f t="shared" si="2231"/>
        <v/>
      </c>
      <c r="DJ619" s="554" t="str">
        <f t="shared" si="2231"/>
        <v/>
      </c>
      <c r="DK619" s="553" t="str">
        <f t="shared" si="2231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32">5790*$K$1</f>
        <v>5790</v>
      </c>
      <c r="E620" s="615">
        <f t="shared" si="2232"/>
        <v>5790</v>
      </c>
      <c r="F620" s="615">
        <f t="shared" si="2232"/>
        <v>5790</v>
      </c>
      <c r="G620" s="615">
        <f t="shared" si="2232"/>
        <v>5790</v>
      </c>
      <c r="H620" s="615">
        <f t="shared" si="2232"/>
        <v>5790</v>
      </c>
      <c r="I620" s="615">
        <f t="shared" si="2232"/>
        <v>5790</v>
      </c>
      <c r="J620" s="615">
        <f t="shared" si="2232"/>
        <v>5790</v>
      </c>
      <c r="K620" s="615">
        <f t="shared" si="2232"/>
        <v>5790</v>
      </c>
      <c r="L620" s="615">
        <f t="shared" si="2232"/>
        <v>5790</v>
      </c>
      <c r="M620" s="615">
        <f t="shared" si="2232"/>
        <v>5790</v>
      </c>
      <c r="N620" s="615">
        <f t="shared" si="2232"/>
        <v>5790</v>
      </c>
      <c r="O620" s="615">
        <f t="shared" si="2232"/>
        <v>5790</v>
      </c>
      <c r="P620" s="615">
        <f t="shared" si="2232"/>
        <v>5790</v>
      </c>
      <c r="Q620" s="615">
        <f t="shared" si="2232"/>
        <v>5790</v>
      </c>
      <c r="R620" s="615">
        <f t="shared" si="2232"/>
        <v>5790</v>
      </c>
      <c r="S620" s="718"/>
      <c r="T620" s="615">
        <v>5790</v>
      </c>
      <c r="U620" s="615">
        <f>5790*$K$1</f>
        <v>5790</v>
      </c>
      <c r="V620" s="615">
        <f t="shared" ref="V620:AJ620" si="2233">5790*$K$1</f>
        <v>5790</v>
      </c>
      <c r="W620" s="615">
        <f t="shared" si="2233"/>
        <v>5790</v>
      </c>
      <c r="X620" s="615">
        <f t="shared" si="2233"/>
        <v>5790</v>
      </c>
      <c r="Y620" s="615">
        <f t="shared" si="2233"/>
        <v>5790</v>
      </c>
      <c r="Z620" s="615">
        <f t="shared" si="2233"/>
        <v>5790</v>
      </c>
      <c r="AA620" s="615">
        <f t="shared" si="2233"/>
        <v>5790</v>
      </c>
      <c r="AB620" s="615">
        <f t="shared" si="2233"/>
        <v>5790</v>
      </c>
      <c r="AC620" s="615">
        <f t="shared" si="2233"/>
        <v>5790</v>
      </c>
      <c r="AD620" s="615">
        <f t="shared" si="2233"/>
        <v>5790</v>
      </c>
      <c r="AE620" s="615">
        <f t="shared" si="2233"/>
        <v>5790</v>
      </c>
      <c r="AF620" s="615">
        <f t="shared" si="2233"/>
        <v>5790</v>
      </c>
      <c r="AG620" s="615">
        <f t="shared" si="2233"/>
        <v>5790</v>
      </c>
      <c r="AH620" s="615">
        <f t="shared" si="2233"/>
        <v>5790</v>
      </c>
      <c r="AI620" s="615">
        <f t="shared" si="2233"/>
        <v>5790</v>
      </c>
      <c r="AJ620" s="615">
        <f t="shared" si="2233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34">5790*$K$1</f>
        <v>5790</v>
      </c>
      <c r="AO620" s="615">
        <f t="shared" si="2234"/>
        <v>5790</v>
      </c>
      <c r="AP620" s="615">
        <f t="shared" si="2234"/>
        <v>5790</v>
      </c>
      <c r="AQ620" s="615">
        <f t="shared" si="2234"/>
        <v>5790</v>
      </c>
      <c r="AR620" s="615">
        <f t="shared" si="2234"/>
        <v>5790</v>
      </c>
      <c r="AS620" s="615">
        <f t="shared" si="2234"/>
        <v>5790</v>
      </c>
      <c r="AT620" s="615">
        <f t="shared" si="2234"/>
        <v>5790</v>
      </c>
      <c r="AU620" s="615">
        <f t="shared" si="2234"/>
        <v>5790</v>
      </c>
      <c r="AV620" s="615">
        <f t="shared" si="2234"/>
        <v>5790</v>
      </c>
      <c r="AW620" s="615">
        <f t="shared" si="2234"/>
        <v>5790</v>
      </c>
      <c r="AX620" s="615">
        <f t="shared" si="2234"/>
        <v>5790</v>
      </c>
      <c r="AY620" s="615">
        <f t="shared" si="2234"/>
        <v>5790</v>
      </c>
      <c r="AZ620" s="615">
        <f t="shared" si="2234"/>
        <v>5790</v>
      </c>
      <c r="BA620" s="615">
        <f t="shared" si="2234"/>
        <v>5790</v>
      </c>
      <c r="BB620" s="615">
        <f t="shared" si="2234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35">5790*$K$1</f>
        <v>5790</v>
      </c>
      <c r="BG620" s="615">
        <f t="shared" si="2235"/>
        <v>5790</v>
      </c>
      <c r="BH620" s="615">
        <f t="shared" si="2235"/>
        <v>5790</v>
      </c>
      <c r="BI620" s="615">
        <f t="shared" si="2235"/>
        <v>5790</v>
      </c>
      <c r="BJ620" s="615">
        <f t="shared" si="2235"/>
        <v>5790</v>
      </c>
      <c r="BK620" s="615">
        <f t="shared" si="2235"/>
        <v>5790</v>
      </c>
      <c r="BL620" s="615">
        <f t="shared" si="2235"/>
        <v>5790</v>
      </c>
      <c r="BM620" s="615">
        <f t="shared" si="2235"/>
        <v>5790</v>
      </c>
      <c r="BN620" s="615">
        <f t="shared" si="2235"/>
        <v>5790</v>
      </c>
      <c r="BO620" s="615">
        <f t="shared" si="2235"/>
        <v>5790</v>
      </c>
      <c r="BP620" s="615">
        <f t="shared" si="2235"/>
        <v>5790</v>
      </c>
      <c r="BQ620" s="615">
        <f t="shared" si="2235"/>
        <v>5790</v>
      </c>
      <c r="BR620" s="615">
        <f t="shared" si="2235"/>
        <v>5790</v>
      </c>
      <c r="BS620" s="615">
        <f t="shared" si="2235"/>
        <v>5790</v>
      </c>
      <c r="BT620" s="615">
        <f t="shared" si="2235"/>
        <v>5790</v>
      </c>
      <c r="BU620" s="718"/>
      <c r="BV620" s="615">
        <f t="shared" si="2235"/>
        <v>5790</v>
      </c>
      <c r="BW620" s="615">
        <f t="shared" si="2235"/>
        <v>5790</v>
      </c>
      <c r="BX620" s="615">
        <f t="shared" si="2235"/>
        <v>5790</v>
      </c>
      <c r="BY620" s="615">
        <f t="shared" si="2235"/>
        <v>5790</v>
      </c>
      <c r="BZ620" s="602"/>
      <c r="CA620" s="602"/>
      <c r="CB620" s="602"/>
      <c r="CC620" s="692"/>
      <c r="CD620" s="1348">
        <f t="shared" si="2228"/>
        <v>5790</v>
      </c>
      <c r="CE620" s="1349">
        <f t="shared" si="2229"/>
        <v>5790</v>
      </c>
      <c r="CF620" s="1350">
        <f t="shared" si="2229"/>
        <v>5790</v>
      </c>
      <c r="CG620" s="1350">
        <f t="shared" si="2229"/>
        <v>5790</v>
      </c>
      <c r="CH620" s="1350">
        <f t="shared" si="2229"/>
        <v>5790</v>
      </c>
      <c r="CI620" s="1350">
        <f t="shared" si="2229"/>
        <v>5790</v>
      </c>
      <c r="CJ620" s="1350">
        <f t="shared" si="2229"/>
        <v>5790</v>
      </c>
      <c r="CK620" s="1351">
        <f t="shared" si="2229"/>
        <v>5790</v>
      </c>
      <c r="CL620" s="1351">
        <f t="shared" si="2229"/>
        <v>5790</v>
      </c>
      <c r="CM620" s="1351">
        <f t="shared" si="2229"/>
        <v>5790</v>
      </c>
      <c r="CN620" s="1350">
        <f t="shared" si="2229"/>
        <v>5790</v>
      </c>
      <c r="CO620" s="1350">
        <f t="shared" si="2229"/>
        <v>5790</v>
      </c>
      <c r="CP620" s="1350">
        <f t="shared" si="2229"/>
        <v>5790</v>
      </c>
      <c r="CQ620" s="1350">
        <f t="shared" si="2229"/>
        <v>5790</v>
      </c>
      <c r="CR620" s="1350">
        <f t="shared" si="2229"/>
        <v>5790</v>
      </c>
      <c r="CS620" s="1349">
        <f t="shared" si="2229"/>
        <v>5790</v>
      </c>
      <c r="CT620" s="1352">
        <f t="shared" si="2229"/>
        <v>5790</v>
      </c>
      <c r="CU620" s="553">
        <f t="shared" si="2230"/>
        <v>5790</v>
      </c>
      <c r="CV620" s="554">
        <f t="shared" si="2230"/>
        <v>5790</v>
      </c>
      <c r="CW620" s="555">
        <f t="shared" si="2230"/>
        <v>5790</v>
      </c>
      <c r="CX620" s="555">
        <f t="shared" si="2230"/>
        <v>5790</v>
      </c>
      <c r="CY620" s="555">
        <f t="shared" si="2230"/>
        <v>5790</v>
      </c>
      <c r="CZ620" s="555">
        <f t="shared" si="2230"/>
        <v>5790</v>
      </c>
      <c r="DA620" s="555">
        <f t="shared" si="2230"/>
        <v>5790</v>
      </c>
      <c r="DB620" s="556">
        <f t="shared" si="2230"/>
        <v>5790</v>
      </c>
      <c r="DC620" s="556">
        <f t="shared" si="2230"/>
        <v>5790</v>
      </c>
      <c r="DD620" s="556">
        <f t="shared" si="2230"/>
        <v>5790</v>
      </c>
      <c r="DE620" s="555">
        <f t="shared" si="2231"/>
        <v>5790</v>
      </c>
      <c r="DF620" s="555">
        <f t="shared" si="2231"/>
        <v>5790</v>
      </c>
      <c r="DG620" s="555">
        <f t="shared" si="2231"/>
        <v>5790</v>
      </c>
      <c r="DH620" s="555">
        <f t="shared" si="2231"/>
        <v>5790</v>
      </c>
      <c r="DI620" s="555">
        <f t="shared" si="2231"/>
        <v>5790</v>
      </c>
      <c r="DJ620" s="554">
        <f t="shared" si="2231"/>
        <v>5790</v>
      </c>
      <c r="DK620" s="553">
        <f t="shared" si="2231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36">IF(B619="","",B619*B620/B$46/365/$G$1)</f>
        <v/>
      </c>
      <c r="C621" s="637" t="str">
        <f t="shared" si="2236"/>
        <v/>
      </c>
      <c r="D621" s="637" t="str">
        <f t="shared" si="2236"/>
        <v/>
      </c>
      <c r="E621" s="637" t="str">
        <f t="shared" si="2236"/>
        <v/>
      </c>
      <c r="F621" s="637" t="str">
        <f t="shared" si="2236"/>
        <v/>
      </c>
      <c r="G621" s="637" t="str">
        <f t="shared" si="2236"/>
        <v/>
      </c>
      <c r="H621" s="637" t="str">
        <f t="shared" si="2236"/>
        <v/>
      </c>
      <c r="I621" s="637" t="str">
        <f t="shared" si="2236"/>
        <v/>
      </c>
      <c r="J621" s="637" t="str">
        <f t="shared" si="2236"/>
        <v/>
      </c>
      <c r="K621" s="637" t="str">
        <f t="shared" si="2236"/>
        <v/>
      </c>
      <c r="L621" s="637" t="str">
        <f t="shared" si="2236"/>
        <v/>
      </c>
      <c r="M621" s="637" t="str">
        <f t="shared" si="2236"/>
        <v/>
      </c>
      <c r="N621" s="637" t="str">
        <f t="shared" si="2236"/>
        <v/>
      </c>
      <c r="O621" s="637" t="str">
        <f t="shared" si="2236"/>
        <v/>
      </c>
      <c r="P621" s="637" t="str">
        <f t="shared" si="2236"/>
        <v/>
      </c>
      <c r="Q621" s="637" t="str">
        <f t="shared" si="2236"/>
        <v/>
      </c>
      <c r="R621" s="637" t="str">
        <f t="shared" si="2236"/>
        <v/>
      </c>
      <c r="S621" s="718"/>
      <c r="T621" s="637" t="str">
        <f t="shared" ref="T621:AJ621" si="2237">IF(T619="","",T619*T620/T$46/365/$G$1)</f>
        <v/>
      </c>
      <c r="U621" s="637" t="str">
        <f t="shared" si="2237"/>
        <v/>
      </c>
      <c r="V621" s="637" t="str">
        <f t="shared" si="2237"/>
        <v/>
      </c>
      <c r="W621" s="637" t="str">
        <f t="shared" si="2237"/>
        <v/>
      </c>
      <c r="X621" s="637" t="str">
        <f t="shared" si="2237"/>
        <v/>
      </c>
      <c r="Y621" s="637" t="str">
        <f t="shared" si="2237"/>
        <v/>
      </c>
      <c r="Z621" s="637" t="str">
        <f t="shared" si="2237"/>
        <v/>
      </c>
      <c r="AA621" s="637" t="str">
        <f t="shared" si="2237"/>
        <v/>
      </c>
      <c r="AB621" s="637" t="str">
        <f t="shared" si="2237"/>
        <v/>
      </c>
      <c r="AC621" s="637" t="str">
        <f t="shared" si="2237"/>
        <v/>
      </c>
      <c r="AD621" s="637" t="str">
        <f t="shared" si="2237"/>
        <v/>
      </c>
      <c r="AE621" s="637" t="str">
        <f t="shared" si="2237"/>
        <v/>
      </c>
      <c r="AF621" s="637" t="str">
        <f t="shared" si="2237"/>
        <v/>
      </c>
      <c r="AG621" s="637" t="str">
        <f t="shared" si="2237"/>
        <v/>
      </c>
      <c r="AH621" s="637" t="str">
        <f t="shared" si="2237"/>
        <v/>
      </c>
      <c r="AI621" s="637" t="str">
        <f t="shared" si="2237"/>
        <v/>
      </c>
      <c r="AJ621" s="637" t="str">
        <f t="shared" si="2237"/>
        <v/>
      </c>
      <c r="AK621" s="718"/>
      <c r="AL621" s="637" t="str">
        <f t="shared" ref="AL621:BB621" si="2238">IF(AL619="","",AL619*AL620/AL$46/365/$G$1)</f>
        <v/>
      </c>
      <c r="AM621" s="637" t="str">
        <f t="shared" si="2238"/>
        <v/>
      </c>
      <c r="AN621" s="637" t="str">
        <f t="shared" si="2238"/>
        <v/>
      </c>
      <c r="AO621" s="637">
        <f t="shared" si="2238"/>
        <v>7.5538160469667326E-2</v>
      </c>
      <c r="AP621" s="637" t="str">
        <f t="shared" si="2238"/>
        <v/>
      </c>
      <c r="AQ621" s="637" t="str">
        <f t="shared" si="2238"/>
        <v/>
      </c>
      <c r="AR621" s="637" t="str">
        <f t="shared" si="2238"/>
        <v/>
      </c>
      <c r="AS621" s="637" t="str">
        <f t="shared" si="2238"/>
        <v/>
      </c>
      <c r="AT621" s="637" t="str">
        <f t="shared" si="2238"/>
        <v/>
      </c>
      <c r="AU621" s="637" t="str">
        <f t="shared" si="2238"/>
        <v/>
      </c>
      <c r="AV621" s="637" t="str">
        <f t="shared" si="2238"/>
        <v/>
      </c>
      <c r="AW621" s="637" t="str">
        <f t="shared" si="2238"/>
        <v/>
      </c>
      <c r="AX621" s="637" t="str">
        <f t="shared" si="2238"/>
        <v/>
      </c>
      <c r="AY621" s="637" t="str">
        <f t="shared" si="2238"/>
        <v/>
      </c>
      <c r="AZ621" s="637" t="str">
        <f t="shared" si="2238"/>
        <v/>
      </c>
      <c r="BA621" s="637" t="str">
        <f t="shared" si="2238"/>
        <v/>
      </c>
      <c r="BB621" s="637" t="str">
        <f t="shared" si="2238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9">IF(BF619="","",BF619*BF620/BF$46/365/$G$1)</f>
        <v/>
      </c>
      <c r="BG621" s="637" t="str">
        <f t="shared" si="2239"/>
        <v/>
      </c>
      <c r="BH621" s="637" t="str">
        <f t="shared" si="2239"/>
        <v/>
      </c>
      <c r="BI621" s="637" t="str">
        <f t="shared" si="2239"/>
        <v/>
      </c>
      <c r="BJ621" s="637" t="str">
        <f t="shared" si="2239"/>
        <v/>
      </c>
      <c r="BK621" s="637" t="str">
        <f t="shared" si="2239"/>
        <v/>
      </c>
      <c r="BL621" s="637" t="str">
        <f t="shared" si="2239"/>
        <v/>
      </c>
      <c r="BM621" s="637" t="str">
        <f t="shared" si="2239"/>
        <v/>
      </c>
      <c r="BN621" s="637" t="str">
        <f t="shared" si="2239"/>
        <v/>
      </c>
      <c r="BO621" s="637" t="str">
        <f t="shared" si="2239"/>
        <v/>
      </c>
      <c r="BP621" s="637" t="str">
        <f t="shared" si="2239"/>
        <v/>
      </c>
      <c r="BQ621" s="637" t="str">
        <f t="shared" si="2239"/>
        <v/>
      </c>
      <c r="BR621" s="637" t="str">
        <f t="shared" si="2239"/>
        <v/>
      </c>
      <c r="BS621" s="637" t="str">
        <f t="shared" si="2239"/>
        <v/>
      </c>
      <c r="BT621" s="637" t="str">
        <f t="shared" si="2239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9"/>
        <v/>
      </c>
      <c r="CF621" s="1355" t="str">
        <f t="shared" si="2229"/>
        <v/>
      </c>
      <c r="CG621" s="1355" t="str">
        <f t="shared" si="2229"/>
        <v/>
      </c>
      <c r="CH621" s="1355" t="str">
        <f t="shared" si="2229"/>
        <v/>
      </c>
      <c r="CI621" s="1355" t="str">
        <f t="shared" si="2229"/>
        <v/>
      </c>
      <c r="CJ621" s="1355" t="str">
        <f t="shared" si="2229"/>
        <v/>
      </c>
      <c r="CK621" s="1356" t="str">
        <f t="shared" si="2229"/>
        <v/>
      </c>
      <c r="CL621" s="1356" t="str">
        <f t="shared" si="2229"/>
        <v/>
      </c>
      <c r="CM621" s="1356" t="str">
        <f t="shared" si="2229"/>
        <v/>
      </c>
      <c r="CN621" s="1355" t="str">
        <f t="shared" si="2229"/>
        <v/>
      </c>
      <c r="CO621" s="1355" t="str">
        <f t="shared" si="2229"/>
        <v/>
      </c>
      <c r="CP621" s="1355" t="str">
        <f t="shared" si="2229"/>
        <v/>
      </c>
      <c r="CQ621" s="1355" t="str">
        <f t="shared" si="2229"/>
        <v/>
      </c>
      <c r="CR621" s="1355" t="str">
        <f t="shared" si="2229"/>
        <v/>
      </c>
      <c r="CS621" s="1354" t="str">
        <f t="shared" si="2229"/>
        <v/>
      </c>
      <c r="CT621" s="1357" t="str">
        <f t="shared" si="2229"/>
        <v/>
      </c>
      <c r="CU621" s="541" t="str">
        <f t="shared" si="2230"/>
        <v/>
      </c>
      <c r="CV621" s="542" t="str">
        <f t="shared" si="2230"/>
        <v/>
      </c>
      <c r="CW621" s="543" t="str">
        <f t="shared" si="2230"/>
        <v/>
      </c>
      <c r="CX621" s="543" t="str">
        <f t="shared" si="2230"/>
        <v/>
      </c>
      <c r="CY621" s="543" t="str">
        <f t="shared" si="2230"/>
        <v/>
      </c>
      <c r="CZ621" s="543" t="str">
        <f t="shared" si="2230"/>
        <v/>
      </c>
      <c r="DA621" s="543" t="str">
        <f t="shared" si="2230"/>
        <v/>
      </c>
      <c r="DB621" s="544" t="str">
        <f t="shared" si="2230"/>
        <v/>
      </c>
      <c r="DC621" s="544" t="str">
        <f t="shared" si="2230"/>
        <v/>
      </c>
      <c r="DD621" s="544" t="str">
        <f t="shared" si="2230"/>
        <v/>
      </c>
      <c r="DE621" s="543" t="str">
        <f t="shared" si="2231"/>
        <v/>
      </c>
      <c r="DF621" s="543" t="str">
        <f t="shared" si="2231"/>
        <v/>
      </c>
      <c r="DG621" s="543" t="str">
        <f t="shared" si="2231"/>
        <v/>
      </c>
      <c r="DH621" s="543" t="str">
        <f t="shared" si="2231"/>
        <v/>
      </c>
      <c r="DI621" s="543" t="str">
        <f t="shared" si="2231"/>
        <v/>
      </c>
      <c r="DJ621" s="542" t="str">
        <f t="shared" si="2231"/>
        <v/>
      </c>
      <c r="DK621" s="541" t="str">
        <f t="shared" si="2231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40"/>
        <v/>
      </c>
      <c r="CF622" s="1350" t="str">
        <f t="shared" si="2240"/>
        <v/>
      </c>
      <c r="CG622" s="1350" t="str">
        <f t="shared" si="2240"/>
        <v/>
      </c>
      <c r="CH622" s="1350" t="str">
        <f t="shared" si="2240"/>
        <v/>
      </c>
      <c r="CI622" s="1350" t="str">
        <f t="shared" si="2240"/>
        <v/>
      </c>
      <c r="CJ622" s="1350" t="str">
        <f t="shared" si="2240"/>
        <v/>
      </c>
      <c r="CK622" s="1351" t="str">
        <f t="shared" si="2240"/>
        <v/>
      </c>
      <c r="CL622" s="1351" t="str">
        <f t="shared" si="2240"/>
        <v/>
      </c>
      <c r="CM622" s="1351" t="str">
        <f t="shared" si="2240"/>
        <v/>
      </c>
      <c r="CN622" s="1350" t="str">
        <f t="shared" si="2240"/>
        <v/>
      </c>
      <c r="CO622" s="1350" t="str">
        <f t="shared" si="2240"/>
        <v/>
      </c>
      <c r="CP622" s="1350" t="str">
        <f t="shared" si="2240"/>
        <v/>
      </c>
      <c r="CQ622" s="1350" t="str">
        <f t="shared" si="2240"/>
        <v/>
      </c>
      <c r="CR622" s="1350" t="str">
        <f t="shared" si="2240"/>
        <v/>
      </c>
      <c r="CS622" s="1349" t="str">
        <f t="shared" si="2240"/>
        <v/>
      </c>
      <c r="CT622" s="1352" t="str">
        <f t="shared" ref="CE622:CT623" si="224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30"/>
        <v/>
      </c>
      <c r="CV622" s="554" t="str">
        <f t="shared" si="2230"/>
        <v/>
      </c>
      <c r="CW622" s="555" t="str">
        <f t="shared" si="2230"/>
        <v/>
      </c>
      <c r="CX622" s="555" t="str">
        <f t="shared" si="2230"/>
        <v/>
      </c>
      <c r="CY622" s="555" t="str">
        <f t="shared" si="2230"/>
        <v/>
      </c>
      <c r="CZ622" s="555" t="str">
        <f t="shared" si="2230"/>
        <v/>
      </c>
      <c r="DA622" s="555" t="str">
        <f t="shared" si="2230"/>
        <v/>
      </c>
      <c r="DB622" s="556" t="str">
        <f t="shared" si="2230"/>
        <v/>
      </c>
      <c r="DC622" s="556" t="str">
        <f t="shared" si="2230"/>
        <v/>
      </c>
      <c r="DD622" s="556" t="str">
        <f t="shared" si="2230"/>
        <v/>
      </c>
      <c r="DE622" s="555" t="str">
        <f t="shared" si="2231"/>
        <v/>
      </c>
      <c r="DF622" s="555" t="str">
        <f t="shared" si="2231"/>
        <v/>
      </c>
      <c r="DG622" s="555" t="str">
        <f t="shared" si="2231"/>
        <v/>
      </c>
      <c r="DH622" s="555" t="str">
        <f t="shared" si="2231"/>
        <v/>
      </c>
      <c r="DI622" s="555" t="str">
        <f t="shared" si="2231"/>
        <v/>
      </c>
      <c r="DJ622" s="554" t="str">
        <f t="shared" si="2231"/>
        <v/>
      </c>
      <c r="DK622" s="553" t="str">
        <f t="shared" si="2231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42">IF(B622="","",B619*B622)</f>
        <v/>
      </c>
      <c r="C623" s="634" t="str">
        <f t="shared" si="2242"/>
        <v/>
      </c>
      <c r="D623" s="634" t="str">
        <f t="shared" si="2242"/>
        <v/>
      </c>
      <c r="E623" s="634" t="str">
        <f t="shared" si="2242"/>
        <v/>
      </c>
      <c r="F623" s="634" t="str">
        <f t="shared" si="2242"/>
        <v/>
      </c>
      <c r="G623" s="634" t="str">
        <f t="shared" si="2242"/>
        <v/>
      </c>
      <c r="H623" s="634" t="str">
        <f t="shared" si="2242"/>
        <v/>
      </c>
      <c r="I623" s="634" t="str">
        <f t="shared" si="2242"/>
        <v/>
      </c>
      <c r="J623" s="634" t="str">
        <f t="shared" si="2242"/>
        <v/>
      </c>
      <c r="K623" s="634" t="str">
        <f t="shared" si="2242"/>
        <v/>
      </c>
      <c r="L623" s="634" t="str">
        <f t="shared" si="2242"/>
        <v/>
      </c>
      <c r="M623" s="634" t="str">
        <f t="shared" si="2242"/>
        <v/>
      </c>
      <c r="N623" s="634" t="str">
        <f t="shared" si="2242"/>
        <v/>
      </c>
      <c r="O623" s="634" t="str">
        <f t="shared" si="2242"/>
        <v/>
      </c>
      <c r="P623" s="634" t="str">
        <f t="shared" si="2242"/>
        <v/>
      </c>
      <c r="Q623" s="634" t="str">
        <f t="shared" si="2242"/>
        <v/>
      </c>
      <c r="R623" s="634" t="str">
        <f t="shared" si="2242"/>
        <v/>
      </c>
      <c r="S623" s="718"/>
      <c r="T623" s="634" t="str">
        <f t="shared" ref="T623:AJ623" si="2243">IF(T622="","",T619*T622)</f>
        <v/>
      </c>
      <c r="U623" s="634" t="str">
        <f t="shared" si="2243"/>
        <v/>
      </c>
      <c r="V623" s="634" t="str">
        <f t="shared" si="2243"/>
        <v/>
      </c>
      <c r="W623" s="634" t="str">
        <f t="shared" si="2243"/>
        <v/>
      </c>
      <c r="X623" s="634" t="str">
        <f t="shared" si="2243"/>
        <v/>
      </c>
      <c r="Y623" s="634" t="str">
        <f t="shared" si="2243"/>
        <v/>
      </c>
      <c r="Z623" s="634" t="str">
        <f t="shared" si="2243"/>
        <v/>
      </c>
      <c r="AA623" s="634" t="str">
        <f t="shared" si="2243"/>
        <v/>
      </c>
      <c r="AB623" s="634" t="str">
        <f t="shared" si="2243"/>
        <v/>
      </c>
      <c r="AC623" s="634" t="str">
        <f t="shared" si="2243"/>
        <v/>
      </c>
      <c r="AD623" s="634" t="str">
        <f t="shared" si="2243"/>
        <v/>
      </c>
      <c r="AE623" s="634" t="str">
        <f t="shared" si="2243"/>
        <v/>
      </c>
      <c r="AF623" s="634" t="str">
        <f t="shared" si="2243"/>
        <v/>
      </c>
      <c r="AG623" s="634" t="str">
        <f t="shared" si="2243"/>
        <v/>
      </c>
      <c r="AH623" s="634" t="str">
        <f t="shared" si="2243"/>
        <v/>
      </c>
      <c r="AI623" s="634" t="str">
        <f t="shared" si="2243"/>
        <v/>
      </c>
      <c r="AJ623" s="634" t="str">
        <f t="shared" si="2243"/>
        <v/>
      </c>
      <c r="AK623" s="718"/>
      <c r="AL623" s="634" t="str">
        <f t="shared" ref="AL623:BB623" si="2244">IF(AL622="","",AL619*AL622)</f>
        <v/>
      </c>
      <c r="AM623" s="634" t="str">
        <f t="shared" si="2244"/>
        <v/>
      </c>
      <c r="AN623" s="634" t="str">
        <f t="shared" si="2244"/>
        <v/>
      </c>
      <c r="AO623" s="634">
        <f t="shared" si="2244"/>
        <v>180</v>
      </c>
      <c r="AP623" s="634" t="str">
        <f t="shared" si="2244"/>
        <v/>
      </c>
      <c r="AQ623" s="634" t="str">
        <f t="shared" si="2244"/>
        <v/>
      </c>
      <c r="AR623" s="634" t="str">
        <f t="shared" si="2244"/>
        <v/>
      </c>
      <c r="AS623" s="634" t="str">
        <f t="shared" si="2244"/>
        <v/>
      </c>
      <c r="AT623" s="634" t="str">
        <f t="shared" si="2244"/>
        <v/>
      </c>
      <c r="AU623" s="634" t="str">
        <f t="shared" si="2244"/>
        <v/>
      </c>
      <c r="AV623" s="634" t="str">
        <f t="shared" si="2244"/>
        <v/>
      </c>
      <c r="AW623" s="634" t="str">
        <f t="shared" si="2244"/>
        <v/>
      </c>
      <c r="AX623" s="634" t="str">
        <f t="shared" si="2244"/>
        <v/>
      </c>
      <c r="AY623" s="634" t="str">
        <f t="shared" si="2244"/>
        <v/>
      </c>
      <c r="AZ623" s="634" t="str">
        <f t="shared" si="2244"/>
        <v/>
      </c>
      <c r="BA623" s="634" t="str">
        <f t="shared" si="2244"/>
        <v/>
      </c>
      <c r="BB623" s="634" t="str">
        <f t="shared" si="2244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45">IF(BF622="","",BF619*BF622)</f>
        <v/>
      </c>
      <c r="BG623" s="634" t="str">
        <f t="shared" si="2245"/>
        <v/>
      </c>
      <c r="BH623" s="634" t="str">
        <f t="shared" si="2245"/>
        <v/>
      </c>
      <c r="BI623" s="634" t="str">
        <f t="shared" si="2245"/>
        <v/>
      </c>
      <c r="BJ623" s="634" t="str">
        <f t="shared" si="2245"/>
        <v/>
      </c>
      <c r="BK623" s="634" t="str">
        <f t="shared" si="2245"/>
        <v/>
      </c>
      <c r="BL623" s="634" t="str">
        <f t="shared" si="2245"/>
        <v/>
      </c>
      <c r="BM623" s="634" t="str">
        <f t="shared" si="2245"/>
        <v/>
      </c>
      <c r="BN623" s="634" t="str">
        <f t="shared" si="2245"/>
        <v/>
      </c>
      <c r="BO623" s="634" t="str">
        <f t="shared" si="2245"/>
        <v/>
      </c>
      <c r="BP623" s="634" t="str">
        <f t="shared" si="2245"/>
        <v/>
      </c>
      <c r="BQ623" s="634" t="str">
        <f t="shared" si="2245"/>
        <v/>
      </c>
      <c r="BR623" s="634" t="str">
        <f t="shared" si="2245"/>
        <v/>
      </c>
      <c r="BS623" s="634" t="str">
        <f t="shared" si="2245"/>
        <v/>
      </c>
      <c r="BT623" s="634" t="str">
        <f t="shared" si="2245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40"/>
        <v/>
      </c>
      <c r="CE623" s="1349" t="str">
        <f t="shared" si="2241"/>
        <v/>
      </c>
      <c r="CF623" s="1350" t="str">
        <f t="shared" si="2241"/>
        <v/>
      </c>
      <c r="CG623" s="1350" t="str">
        <f t="shared" si="2241"/>
        <v/>
      </c>
      <c r="CH623" s="1350" t="str">
        <f t="shared" si="2241"/>
        <v/>
      </c>
      <c r="CI623" s="1350" t="str">
        <f t="shared" si="2241"/>
        <v/>
      </c>
      <c r="CJ623" s="1350" t="str">
        <f t="shared" si="2241"/>
        <v/>
      </c>
      <c r="CK623" s="1351" t="str">
        <f t="shared" si="2241"/>
        <v/>
      </c>
      <c r="CL623" s="1351" t="str">
        <f t="shared" si="2241"/>
        <v/>
      </c>
      <c r="CM623" s="1351" t="str">
        <f t="shared" si="2241"/>
        <v/>
      </c>
      <c r="CN623" s="1350" t="str">
        <f t="shared" si="2241"/>
        <v/>
      </c>
      <c r="CO623" s="1350" t="str">
        <f t="shared" si="2241"/>
        <v/>
      </c>
      <c r="CP623" s="1350" t="str">
        <f t="shared" si="2241"/>
        <v/>
      </c>
      <c r="CQ623" s="1350" t="str">
        <f t="shared" si="2241"/>
        <v/>
      </c>
      <c r="CR623" s="1350" t="str">
        <f t="shared" si="2241"/>
        <v/>
      </c>
      <c r="CS623" s="1349" t="str">
        <f t="shared" si="2241"/>
        <v/>
      </c>
      <c r="CT623" s="1352" t="str">
        <f t="shared" si="2241"/>
        <v/>
      </c>
      <c r="CU623" s="553" t="str">
        <f t="shared" si="2230"/>
        <v/>
      </c>
      <c r="CV623" s="554" t="str">
        <f t="shared" si="2230"/>
        <v/>
      </c>
      <c r="CW623" s="555" t="str">
        <f t="shared" si="2230"/>
        <v/>
      </c>
      <c r="CX623" s="555" t="str">
        <f t="shared" si="2230"/>
        <v/>
      </c>
      <c r="CY623" s="555" t="str">
        <f t="shared" si="2230"/>
        <v/>
      </c>
      <c r="CZ623" s="555" t="str">
        <f t="shared" si="2230"/>
        <v/>
      </c>
      <c r="DA623" s="555" t="str">
        <f t="shared" si="2230"/>
        <v/>
      </c>
      <c r="DB623" s="556" t="str">
        <f t="shared" si="2230"/>
        <v/>
      </c>
      <c r="DC623" s="556" t="str">
        <f t="shared" si="2230"/>
        <v/>
      </c>
      <c r="DD623" s="556" t="str">
        <f t="shared" si="2230"/>
        <v/>
      </c>
      <c r="DE623" s="555" t="str">
        <f t="shared" si="2231"/>
        <v/>
      </c>
      <c r="DF623" s="555" t="str">
        <f t="shared" si="2231"/>
        <v/>
      </c>
      <c r="DG623" s="555" t="str">
        <f t="shared" si="2231"/>
        <v/>
      </c>
      <c r="DH623" s="555" t="str">
        <f t="shared" si="2231"/>
        <v/>
      </c>
      <c r="DI623" s="555" t="str">
        <f t="shared" si="2231"/>
        <v/>
      </c>
      <c r="DJ623" s="554" t="str">
        <f t="shared" si="2231"/>
        <v/>
      </c>
      <c r="DK623" s="553" t="str">
        <f t="shared" si="2231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68" t="s">
        <v>748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846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263</v>
      </c>
      <c r="BE624" s="227"/>
      <c r="BF624" s="227" t="s">
        <v>263</v>
      </c>
      <c r="BG624" s="227" t="s">
        <v>263</v>
      </c>
      <c r="BH624" s="227"/>
      <c r="BI624" s="227" t="s">
        <v>263</v>
      </c>
      <c r="BJ624" s="227" t="s">
        <v>263</v>
      </c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10</v>
      </c>
      <c r="G625" s="227">
        <v>30</v>
      </c>
      <c r="H625" s="227"/>
      <c r="I625" s="227"/>
      <c r="J625" s="227">
        <v>10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25</v>
      </c>
      <c r="U625" s="227">
        <v>25</v>
      </c>
      <c r="V625" s="227">
        <v>24</v>
      </c>
      <c r="W625" s="227">
        <v>15</v>
      </c>
      <c r="X625" s="227"/>
      <c r="Y625" s="227">
        <v>25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50</v>
      </c>
      <c r="BE625" s="227"/>
      <c r="BF625" s="227">
        <v>25</v>
      </c>
      <c r="BG625" s="227">
        <v>50</v>
      </c>
      <c r="BH625" s="227"/>
      <c r="BI625" s="227">
        <v>50</v>
      </c>
      <c r="BJ625" s="227">
        <v>50</v>
      </c>
      <c r="BK625" s="227"/>
      <c r="BL625" s="227">
        <v>15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10</v>
      </c>
      <c r="BW625" s="227">
        <v>24</v>
      </c>
      <c r="BX625" s="227">
        <v>36</v>
      </c>
      <c r="BY625" s="227">
        <v>50</v>
      </c>
      <c r="BZ625" s="602"/>
      <c r="CA625" s="602"/>
      <c r="CB625" s="602"/>
      <c r="CC625" s="692"/>
      <c r="CD625" s="1348" t="str">
        <f t="shared" ref="CD625:CS626" si="224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46"/>
        <v/>
      </c>
      <c r="CF625" s="1350" t="str">
        <f t="shared" si="2246"/>
        <v/>
      </c>
      <c r="CG625" s="1350" t="str">
        <f t="shared" si="2246"/>
        <v/>
      </c>
      <c r="CH625" s="1350" t="str">
        <f t="shared" si="2246"/>
        <v/>
      </c>
      <c r="CI625" s="1350" t="str">
        <f t="shared" si="2246"/>
        <v/>
      </c>
      <c r="CJ625" s="1350" t="str">
        <f t="shared" si="2246"/>
        <v/>
      </c>
      <c r="CK625" s="1351">
        <f t="shared" si="2246"/>
        <v>10</v>
      </c>
      <c r="CL625" s="1351">
        <f t="shared" si="2246"/>
        <v>10</v>
      </c>
      <c r="CM625" s="1351">
        <f t="shared" si="2246"/>
        <v>30</v>
      </c>
      <c r="CN625" s="1350" t="str">
        <f t="shared" si="2246"/>
        <v/>
      </c>
      <c r="CO625" s="1350" t="str">
        <f t="shared" si="2246"/>
        <v/>
      </c>
      <c r="CP625" s="1350" t="str">
        <f t="shared" si="2246"/>
        <v/>
      </c>
      <c r="CQ625" s="1350" t="str">
        <f t="shared" si="2246"/>
        <v/>
      </c>
      <c r="CR625" s="1350" t="str">
        <f t="shared" si="2246"/>
        <v/>
      </c>
      <c r="CS625" s="1349" t="str">
        <f t="shared" si="2246"/>
        <v/>
      </c>
      <c r="CT625" s="1352" t="str">
        <f t="shared" ref="CE625:CT627" si="224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8"/>
        <v/>
      </c>
      <c r="CW625" s="555" t="str">
        <f t="shared" si="2248"/>
        <v/>
      </c>
      <c r="CX625" s="555" t="str">
        <f t="shared" si="2248"/>
        <v/>
      </c>
      <c r="CY625" s="555" t="str">
        <f t="shared" si="2248"/>
        <v/>
      </c>
      <c r="CZ625" s="555" t="str">
        <f t="shared" si="2248"/>
        <v/>
      </c>
      <c r="DA625" s="555">
        <f t="shared" si="2248"/>
        <v>15</v>
      </c>
      <c r="DB625" s="556">
        <f t="shared" si="2248"/>
        <v>24</v>
      </c>
      <c r="DC625" s="556">
        <f t="shared" si="2248"/>
        <v>24</v>
      </c>
      <c r="DD625" s="556">
        <f t="shared" si="2248"/>
        <v>25</v>
      </c>
      <c r="DE625" s="555">
        <f t="shared" ref="DE625:DK629" si="224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25</v>
      </c>
      <c r="DF625" s="555">
        <f t="shared" si="2249"/>
        <v>25</v>
      </c>
      <c r="DG625" s="555" t="str">
        <f t="shared" si="2249"/>
        <v/>
      </c>
      <c r="DH625" s="555" t="str">
        <f t="shared" si="2249"/>
        <v/>
      </c>
      <c r="DI625" s="555" t="str">
        <f t="shared" si="2249"/>
        <v/>
      </c>
      <c r="DJ625" s="554" t="str">
        <f t="shared" si="2249"/>
        <v/>
      </c>
      <c r="DK625" s="553" t="str">
        <f t="shared" si="2249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6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50">3390*$K$1</f>
        <v>3390</v>
      </c>
      <c r="E626" s="615">
        <f t="shared" si="2250"/>
        <v>3390</v>
      </c>
      <c r="F626" s="615">
        <f t="shared" si="2250"/>
        <v>3390</v>
      </c>
      <c r="G626" s="615">
        <f t="shared" si="2250"/>
        <v>3390</v>
      </c>
      <c r="H626" s="615">
        <f t="shared" si="2250"/>
        <v>3390</v>
      </c>
      <c r="I626" s="615">
        <f t="shared" si="2250"/>
        <v>3390</v>
      </c>
      <c r="J626" s="615">
        <f t="shared" si="2250"/>
        <v>3390</v>
      </c>
      <c r="K626" s="615">
        <f t="shared" si="2250"/>
        <v>3390</v>
      </c>
      <c r="L626" s="615">
        <f t="shared" si="2250"/>
        <v>3390</v>
      </c>
      <c r="M626" s="615">
        <f t="shared" si="2250"/>
        <v>3390</v>
      </c>
      <c r="N626" s="615">
        <f t="shared" si="2250"/>
        <v>3390</v>
      </c>
      <c r="O626" s="615">
        <f t="shared" si="2250"/>
        <v>3390</v>
      </c>
      <c r="P626" s="615">
        <f t="shared" si="2250"/>
        <v>3390</v>
      </c>
      <c r="Q626" s="615">
        <f t="shared" si="2250"/>
        <v>3390</v>
      </c>
      <c r="R626" s="615">
        <f t="shared" si="2250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51">3390*$K$1</f>
        <v>3390</v>
      </c>
      <c r="W626" s="615">
        <f t="shared" si="2251"/>
        <v>3390</v>
      </c>
      <c r="X626" s="615">
        <f t="shared" si="2251"/>
        <v>3390</v>
      </c>
      <c r="Y626" s="615">
        <f t="shared" si="2251"/>
        <v>3390</v>
      </c>
      <c r="Z626" s="615">
        <f t="shared" si="2251"/>
        <v>3390</v>
      </c>
      <c r="AA626" s="615">
        <f t="shared" si="2251"/>
        <v>3390</v>
      </c>
      <c r="AB626" s="615">
        <f t="shared" si="2251"/>
        <v>3390</v>
      </c>
      <c r="AC626" s="615">
        <f t="shared" si="2251"/>
        <v>3390</v>
      </c>
      <c r="AD626" s="615">
        <f t="shared" si="2251"/>
        <v>3390</v>
      </c>
      <c r="AE626" s="615">
        <f t="shared" si="2251"/>
        <v>3390</v>
      </c>
      <c r="AF626" s="615">
        <f t="shared" si="2251"/>
        <v>3390</v>
      </c>
      <c r="AG626" s="615">
        <f t="shared" si="2251"/>
        <v>3390</v>
      </c>
      <c r="AH626" s="615">
        <f t="shared" si="2251"/>
        <v>3390</v>
      </c>
      <c r="AI626" s="615">
        <f t="shared" si="2251"/>
        <v>3390</v>
      </c>
      <c r="AJ626" s="615">
        <f t="shared" si="2251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52">3390*$K$1</f>
        <v>3390</v>
      </c>
      <c r="AO626" s="615">
        <f t="shared" si="2252"/>
        <v>3390</v>
      </c>
      <c r="AP626" s="615">
        <f t="shared" si="2252"/>
        <v>3390</v>
      </c>
      <c r="AQ626" s="615">
        <f t="shared" si="2252"/>
        <v>3390</v>
      </c>
      <c r="AR626" s="615">
        <f t="shared" si="2252"/>
        <v>3390</v>
      </c>
      <c r="AS626" s="615">
        <f t="shared" si="2252"/>
        <v>3390</v>
      </c>
      <c r="AT626" s="615">
        <f t="shared" si="2252"/>
        <v>3390</v>
      </c>
      <c r="AU626" s="615">
        <f t="shared" si="2252"/>
        <v>3390</v>
      </c>
      <c r="AV626" s="615">
        <f t="shared" si="2252"/>
        <v>3390</v>
      </c>
      <c r="AW626" s="615">
        <f t="shared" si="2252"/>
        <v>3390</v>
      </c>
      <c r="AX626" s="615">
        <f t="shared" si="2252"/>
        <v>3390</v>
      </c>
      <c r="AY626" s="615">
        <f t="shared" si="2252"/>
        <v>3390</v>
      </c>
      <c r="AZ626" s="615">
        <f t="shared" si="2252"/>
        <v>3390</v>
      </c>
      <c r="BA626" s="615">
        <f t="shared" si="2252"/>
        <v>3390</v>
      </c>
      <c r="BB626" s="615">
        <f t="shared" si="2252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53">3390*$K$1</f>
        <v>3390</v>
      </c>
      <c r="BG626" s="615">
        <f t="shared" si="2253"/>
        <v>3390</v>
      </c>
      <c r="BH626" s="615">
        <f t="shared" si="2253"/>
        <v>3390</v>
      </c>
      <c r="BI626" s="615">
        <f t="shared" si="2253"/>
        <v>3390</v>
      </c>
      <c r="BJ626" s="615">
        <f t="shared" si="2253"/>
        <v>3390</v>
      </c>
      <c r="BK626" s="615">
        <f t="shared" si="2253"/>
        <v>3390</v>
      </c>
      <c r="BL626" s="615">
        <f t="shared" si="2253"/>
        <v>3390</v>
      </c>
      <c r="BM626" s="615">
        <f t="shared" si="2253"/>
        <v>3390</v>
      </c>
      <c r="BN626" s="615">
        <f t="shared" si="2253"/>
        <v>3390</v>
      </c>
      <c r="BO626" s="615">
        <f t="shared" si="2253"/>
        <v>3390</v>
      </c>
      <c r="BP626" s="615">
        <f t="shared" si="2253"/>
        <v>3390</v>
      </c>
      <c r="BQ626" s="615">
        <f t="shared" si="2253"/>
        <v>3390</v>
      </c>
      <c r="BR626" s="615">
        <f t="shared" si="2253"/>
        <v>3390</v>
      </c>
      <c r="BS626" s="615">
        <f t="shared" si="2253"/>
        <v>3390</v>
      </c>
      <c r="BT626" s="615">
        <f t="shared" si="2253"/>
        <v>3390</v>
      </c>
      <c r="BU626" s="718"/>
      <c r="BV626" s="615">
        <f t="shared" si="2253"/>
        <v>3390</v>
      </c>
      <c r="BW626" s="615">
        <f t="shared" si="2253"/>
        <v>3390</v>
      </c>
      <c r="BX626" s="615">
        <f t="shared" si="2253"/>
        <v>3390</v>
      </c>
      <c r="BY626" s="615">
        <f t="shared" si="2253"/>
        <v>3390</v>
      </c>
      <c r="BZ626" s="602"/>
      <c r="CA626" s="602"/>
      <c r="CB626" s="602"/>
      <c r="CC626" s="692"/>
      <c r="CD626" s="1348">
        <f t="shared" si="2246"/>
        <v>3390</v>
      </c>
      <c r="CE626" s="1349">
        <f t="shared" si="2247"/>
        <v>3390</v>
      </c>
      <c r="CF626" s="1350">
        <f t="shared" si="2247"/>
        <v>3390</v>
      </c>
      <c r="CG626" s="1350">
        <f t="shared" si="2247"/>
        <v>3390</v>
      </c>
      <c r="CH626" s="1350">
        <f t="shared" si="2247"/>
        <v>3390</v>
      </c>
      <c r="CI626" s="1350">
        <f t="shared" si="2247"/>
        <v>3390</v>
      </c>
      <c r="CJ626" s="1350">
        <f t="shared" si="2247"/>
        <v>3390</v>
      </c>
      <c r="CK626" s="1351">
        <f t="shared" si="2247"/>
        <v>3390</v>
      </c>
      <c r="CL626" s="1351">
        <f t="shared" si="2247"/>
        <v>3390</v>
      </c>
      <c r="CM626" s="1351">
        <f t="shared" si="2247"/>
        <v>3390</v>
      </c>
      <c r="CN626" s="1350">
        <f t="shared" si="2247"/>
        <v>3390</v>
      </c>
      <c r="CO626" s="1350">
        <f t="shared" si="2247"/>
        <v>3390</v>
      </c>
      <c r="CP626" s="1350">
        <f t="shared" si="2247"/>
        <v>3390</v>
      </c>
      <c r="CQ626" s="1350">
        <f t="shared" si="2247"/>
        <v>3390</v>
      </c>
      <c r="CR626" s="1350">
        <f t="shared" si="2247"/>
        <v>3390</v>
      </c>
      <c r="CS626" s="1349">
        <f t="shared" si="2247"/>
        <v>3390</v>
      </c>
      <c r="CT626" s="1352">
        <f t="shared" si="2247"/>
        <v>3390</v>
      </c>
      <c r="CU626" s="553">
        <f t="shared" si="2248"/>
        <v>3390</v>
      </c>
      <c r="CV626" s="554">
        <f t="shared" si="2248"/>
        <v>3390</v>
      </c>
      <c r="CW626" s="555">
        <f t="shared" si="2248"/>
        <v>3390</v>
      </c>
      <c r="CX626" s="555">
        <f t="shared" si="2248"/>
        <v>3390</v>
      </c>
      <c r="CY626" s="555">
        <f t="shared" si="2248"/>
        <v>3390</v>
      </c>
      <c r="CZ626" s="555">
        <f t="shared" si="2248"/>
        <v>3390</v>
      </c>
      <c r="DA626" s="555">
        <f t="shared" si="2248"/>
        <v>3390</v>
      </c>
      <c r="DB626" s="556">
        <f t="shared" si="2248"/>
        <v>3390</v>
      </c>
      <c r="DC626" s="556">
        <f t="shared" si="2248"/>
        <v>3390</v>
      </c>
      <c r="DD626" s="556">
        <f t="shared" si="2248"/>
        <v>3390</v>
      </c>
      <c r="DE626" s="555">
        <f t="shared" si="2249"/>
        <v>3390</v>
      </c>
      <c r="DF626" s="555">
        <f t="shared" si="2249"/>
        <v>3390</v>
      </c>
      <c r="DG626" s="555">
        <f t="shared" si="2249"/>
        <v>3390</v>
      </c>
      <c r="DH626" s="555">
        <f t="shared" si="2249"/>
        <v>3390</v>
      </c>
      <c r="DI626" s="555">
        <f t="shared" si="2249"/>
        <v>3390</v>
      </c>
      <c r="DJ626" s="554">
        <f t="shared" si="2249"/>
        <v>3390</v>
      </c>
      <c r="DK626" s="553">
        <f t="shared" si="2249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54">IF(B625="","",B625*B626/B$46/365/$G$1)</f>
        <v/>
      </c>
      <c r="C627" s="637" t="str">
        <f t="shared" si="2254"/>
        <v/>
      </c>
      <c r="D627" s="637" t="str">
        <f t="shared" si="2254"/>
        <v/>
      </c>
      <c r="E627" s="637" t="str">
        <f t="shared" si="2254"/>
        <v/>
      </c>
      <c r="F627" s="637">
        <f t="shared" si="2254"/>
        <v>8.8454011741682988E-3</v>
      </c>
      <c r="G627" s="637">
        <f t="shared" si="2254"/>
        <v>3.3170254403131115E-2</v>
      </c>
      <c r="H627" s="637" t="str">
        <f t="shared" si="2254"/>
        <v/>
      </c>
      <c r="I627" s="637" t="str">
        <f t="shared" si="2254"/>
        <v/>
      </c>
      <c r="J627" s="637">
        <f t="shared" si="2254"/>
        <v>1.4742335290280496E-2</v>
      </c>
      <c r="K627" s="637" t="str">
        <f t="shared" si="2254"/>
        <v/>
      </c>
      <c r="L627" s="637" t="str">
        <f t="shared" si="2254"/>
        <v/>
      </c>
      <c r="M627" s="637" t="str">
        <f t="shared" si="2254"/>
        <v/>
      </c>
      <c r="N627" s="637" t="str">
        <f t="shared" si="2254"/>
        <v/>
      </c>
      <c r="O627" s="637" t="str">
        <f t="shared" si="2254"/>
        <v/>
      </c>
      <c r="P627" s="637" t="str">
        <f t="shared" si="2254"/>
        <v/>
      </c>
      <c r="Q627" s="637" t="str">
        <f t="shared" si="2254"/>
        <v/>
      </c>
      <c r="R627" s="637" t="str">
        <f t="shared" si="2254"/>
        <v/>
      </c>
      <c r="S627" s="718"/>
      <c r="T627" s="637">
        <f t="shared" ref="T627:AJ627" si="2255">IF(T625="","",T625*T626/T$46/365/$G$1)</f>
        <v>2.2113502935420744E-2</v>
      </c>
      <c r="U627" s="637">
        <f t="shared" si="2255"/>
        <v>1.1056751467710372E-2</v>
      </c>
      <c r="V627" s="637">
        <f t="shared" si="2255"/>
        <v>1.7690802348336598E-2</v>
      </c>
      <c r="W627" s="637">
        <f t="shared" si="2255"/>
        <v>1.6585127201565558E-2</v>
      </c>
      <c r="X627" s="637" t="str">
        <f t="shared" si="2255"/>
        <v/>
      </c>
      <c r="Y627" s="637">
        <f t="shared" si="2255"/>
        <v>1.3820939334637964E-2</v>
      </c>
      <c r="Z627" s="637">
        <f t="shared" si="2255"/>
        <v>1.5163544870002797E-2</v>
      </c>
      <c r="AA627" s="637" t="str">
        <f t="shared" si="2255"/>
        <v/>
      </c>
      <c r="AB627" s="637" t="str">
        <f t="shared" si="2255"/>
        <v/>
      </c>
      <c r="AC627" s="637" t="str">
        <f t="shared" si="2255"/>
        <v/>
      </c>
      <c r="AD627" s="637" t="str">
        <f t="shared" si="2255"/>
        <v/>
      </c>
      <c r="AE627" s="637" t="str">
        <f t="shared" si="2255"/>
        <v/>
      </c>
      <c r="AF627" s="637" t="str">
        <f t="shared" si="2255"/>
        <v/>
      </c>
      <c r="AG627" s="637" t="str">
        <f t="shared" si="2255"/>
        <v/>
      </c>
      <c r="AH627" s="637" t="str">
        <f t="shared" si="2255"/>
        <v/>
      </c>
      <c r="AI627" s="637" t="str">
        <f t="shared" si="2255"/>
        <v/>
      </c>
      <c r="AJ627" s="637" t="str">
        <f t="shared" si="2255"/>
        <v/>
      </c>
      <c r="AK627" s="718"/>
      <c r="AL627" s="637" t="str">
        <f t="shared" ref="AL627:BB627" si="2256">IF(AL625="","",AL625*AL626/AL$46/365/$G$1)</f>
        <v/>
      </c>
      <c r="AM627" s="637" t="str">
        <f t="shared" si="2256"/>
        <v/>
      </c>
      <c r="AN627" s="637" t="str">
        <f t="shared" si="2256"/>
        <v/>
      </c>
      <c r="AO627" s="637" t="str">
        <f t="shared" si="2256"/>
        <v/>
      </c>
      <c r="AP627" s="637" t="str">
        <f t="shared" si="2256"/>
        <v/>
      </c>
      <c r="AQ627" s="637">
        <f t="shared" si="2256"/>
        <v>3.1843444227005871E-2</v>
      </c>
      <c r="AR627" s="637" t="str">
        <f t="shared" si="2256"/>
        <v/>
      </c>
      <c r="AS627" s="637" t="str">
        <f t="shared" si="2256"/>
        <v/>
      </c>
      <c r="AT627" s="637">
        <f t="shared" si="2256"/>
        <v>3.1843444227005871E-2</v>
      </c>
      <c r="AU627" s="637" t="str">
        <f t="shared" si="2256"/>
        <v/>
      </c>
      <c r="AV627" s="637" t="str">
        <f t="shared" si="2256"/>
        <v/>
      </c>
      <c r="AW627" s="637" t="str">
        <f t="shared" si="2256"/>
        <v/>
      </c>
      <c r="AX627" s="637" t="str">
        <f t="shared" si="2256"/>
        <v/>
      </c>
      <c r="AY627" s="637" t="str">
        <f t="shared" si="2256"/>
        <v/>
      </c>
      <c r="AZ627" s="637" t="str">
        <f t="shared" si="2256"/>
        <v/>
      </c>
      <c r="BA627" s="637" t="str">
        <f t="shared" si="2256"/>
        <v/>
      </c>
      <c r="BB627" s="637" t="str">
        <f t="shared" si="2256"/>
        <v/>
      </c>
      <c r="BC627" s="718"/>
      <c r="BD627" s="637">
        <f>IF(BD625="","",BD625*BD626/BD$46/365/$G$1)</f>
        <v>2.7641878669275928E-2</v>
      </c>
      <c r="BE627" s="637" t="str">
        <f>IF(BE625="","",BE625*BE626/BE$46/365/$G$1)</f>
        <v/>
      </c>
      <c r="BF627" s="637">
        <f t="shared" ref="BF627:BT627" si="2257">IF(BF625="","",BF625*BF626/BF$46/365/$G$1)</f>
        <v>1.3820939334637964E-2</v>
      </c>
      <c r="BG627" s="637">
        <f t="shared" si="2257"/>
        <v>2.7641878669275928E-2</v>
      </c>
      <c r="BH627" s="637" t="str">
        <f t="shared" si="2257"/>
        <v/>
      </c>
      <c r="BI627" s="637">
        <f t="shared" si="2257"/>
        <v>3.159071847917249E-2</v>
      </c>
      <c r="BJ627" s="637">
        <f t="shared" si="2257"/>
        <v>5.5283757338551856E-2</v>
      </c>
      <c r="BK627" s="637" t="str">
        <f t="shared" si="2257"/>
        <v/>
      </c>
      <c r="BL627" s="637">
        <f t="shared" si="2257"/>
        <v>8.2925636007827788E-3</v>
      </c>
      <c r="BM627" s="637" t="str">
        <f t="shared" si="2257"/>
        <v/>
      </c>
      <c r="BN627" s="637" t="str">
        <f t="shared" si="2257"/>
        <v/>
      </c>
      <c r="BO627" s="637" t="str">
        <f t="shared" si="2257"/>
        <v/>
      </c>
      <c r="BP627" s="637" t="str">
        <f t="shared" si="2257"/>
        <v/>
      </c>
      <c r="BQ627" s="637" t="str">
        <f t="shared" si="2257"/>
        <v/>
      </c>
      <c r="BR627" s="637" t="str">
        <f t="shared" si="2257"/>
        <v/>
      </c>
      <c r="BS627" s="637" t="str">
        <f t="shared" si="2257"/>
        <v/>
      </c>
      <c r="BT627" s="637" t="str">
        <f t="shared" si="2257"/>
        <v/>
      </c>
      <c r="BU627" s="718"/>
      <c r="BV627" s="637">
        <f>IF(BV625="","",BV625*BV626/BV$46/365/$G$1)</f>
        <v>1.1056751467710372E-2</v>
      </c>
      <c r="BW627" s="637">
        <f>IF(BW625="","",BW625*BW626/BW$46/365/$G$1)</f>
        <v>1.7690802348336598E-2</v>
      </c>
      <c r="BX627" s="637">
        <f>IF(BX625="","",BX625*BX626/BX$46/365/$G$1)</f>
        <v>2.2745317305004193E-2</v>
      </c>
      <c r="BY627" s="637">
        <f>IF(BY625="","",BY625*BY626/BY$46/365/$G$1)</f>
        <v>2.7641878669275928E-2</v>
      </c>
      <c r="BZ627" s="627">
        <f>IF(DL627&lt;3,"",(SUM(B627:R627)-MIN(B627:R627)-MAX(B627:R627))/(DL627-2))</f>
        <v>1.4742335290280496E-2</v>
      </c>
      <c r="CA627" s="627">
        <f>IF(DM627&lt;3,"",(SUM(T627:AJ627)-MIN(T627:AJ627)-MAX(T627:AJ627))/(DM627-2))</f>
        <v>1.5815103438635725E-2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2.5173853788090585E-2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47"/>
        <v/>
      </c>
      <c r="CF627" s="1355" t="str">
        <f t="shared" si="2247"/>
        <v/>
      </c>
      <c r="CG627" s="1355" t="str">
        <f t="shared" si="2247"/>
        <v/>
      </c>
      <c r="CH627" s="1355" t="str">
        <f t="shared" si="2247"/>
        <v/>
      </c>
      <c r="CI627" s="1355" t="str">
        <f t="shared" si="2247"/>
        <v/>
      </c>
      <c r="CJ627" s="1355" t="str">
        <f t="shared" si="2247"/>
        <v/>
      </c>
      <c r="CK627" s="1356">
        <f t="shared" si="2247"/>
        <v>8.8454011741682988E-3</v>
      </c>
      <c r="CL627" s="1356">
        <f t="shared" si="2247"/>
        <v>1.4742335290280496E-2</v>
      </c>
      <c r="CM627" s="1356">
        <f t="shared" si="2247"/>
        <v>3.3170254403131115E-2</v>
      </c>
      <c r="CN627" s="1355" t="str">
        <f t="shared" si="2247"/>
        <v/>
      </c>
      <c r="CO627" s="1355" t="str">
        <f t="shared" si="2247"/>
        <v/>
      </c>
      <c r="CP627" s="1355" t="str">
        <f t="shared" si="2247"/>
        <v/>
      </c>
      <c r="CQ627" s="1355" t="str">
        <f t="shared" si="2247"/>
        <v/>
      </c>
      <c r="CR627" s="1355" t="str">
        <f t="shared" si="2247"/>
        <v/>
      </c>
      <c r="CS627" s="1354" t="str">
        <f t="shared" si="2247"/>
        <v/>
      </c>
      <c r="CT627" s="1357" t="str">
        <f t="shared" si="2247"/>
        <v/>
      </c>
      <c r="CU627" s="541" t="str">
        <f t="shared" si="2248"/>
        <v/>
      </c>
      <c r="CV627" s="542" t="str">
        <f t="shared" si="2248"/>
        <v/>
      </c>
      <c r="CW627" s="543" t="str">
        <f t="shared" si="2248"/>
        <v/>
      </c>
      <c r="CX627" s="543" t="str">
        <f t="shared" si="2248"/>
        <v/>
      </c>
      <c r="CY627" s="543" t="str">
        <f t="shared" si="2248"/>
        <v/>
      </c>
      <c r="CZ627" s="543" t="str">
        <f t="shared" si="2248"/>
        <v/>
      </c>
      <c r="DA627" s="543">
        <f t="shared" si="2248"/>
        <v>1.1056751467710372E-2</v>
      </c>
      <c r="DB627" s="544">
        <f t="shared" si="2248"/>
        <v>1.3820939334637964E-2</v>
      </c>
      <c r="DC627" s="544">
        <f t="shared" si="2248"/>
        <v>1.5163544870002797E-2</v>
      </c>
      <c r="DD627" s="544">
        <f t="shared" si="2248"/>
        <v>1.6585127201565558E-2</v>
      </c>
      <c r="DE627" s="543">
        <f t="shared" si="2249"/>
        <v>1.7690802348336598E-2</v>
      </c>
      <c r="DF627" s="543">
        <f t="shared" si="2249"/>
        <v>2.2113502935420744E-2</v>
      </c>
      <c r="DG627" s="543" t="str">
        <f t="shared" si="2249"/>
        <v/>
      </c>
      <c r="DH627" s="543" t="str">
        <f t="shared" si="2249"/>
        <v/>
      </c>
      <c r="DI627" s="543" t="str">
        <f t="shared" si="2249"/>
        <v/>
      </c>
      <c r="DJ627" s="542" t="str">
        <f t="shared" si="2249"/>
        <v/>
      </c>
      <c r="DK627" s="541" t="str">
        <f t="shared" si="2249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10</v>
      </c>
      <c r="BE628" s="323"/>
      <c r="BF628" s="323">
        <v>10</v>
      </c>
      <c r="BG628" s="323">
        <v>10</v>
      </c>
      <c r="BH628" s="323"/>
      <c r="BI628" s="323">
        <v>10</v>
      </c>
      <c r="BJ628" s="323">
        <v>10</v>
      </c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>
        <v>5</v>
      </c>
      <c r="BX628" s="323">
        <v>7</v>
      </c>
      <c r="BY628" s="323">
        <v>10</v>
      </c>
      <c r="BZ628" s="602"/>
      <c r="CA628" s="602"/>
      <c r="CB628" s="602"/>
      <c r="CC628" s="692"/>
      <c r="CD628" s="1348" t="str">
        <f t="shared" ref="CD628:CS629" si="22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8"/>
        <v/>
      </c>
      <c r="CF628" s="1350" t="str">
        <f t="shared" si="2258"/>
        <v/>
      </c>
      <c r="CG628" s="1350" t="str">
        <f t="shared" si="2258"/>
        <v/>
      </c>
      <c r="CH628" s="1350" t="str">
        <f t="shared" si="2258"/>
        <v/>
      </c>
      <c r="CI628" s="1350" t="str">
        <f t="shared" si="2258"/>
        <v/>
      </c>
      <c r="CJ628" s="1350" t="str">
        <f t="shared" si="2258"/>
        <v/>
      </c>
      <c r="CK628" s="1351">
        <f t="shared" si="2258"/>
        <v>2</v>
      </c>
      <c r="CL628" s="1351">
        <f t="shared" si="2258"/>
        <v>2</v>
      </c>
      <c r="CM628" s="1351">
        <f t="shared" si="2258"/>
        <v>3</v>
      </c>
      <c r="CN628" s="1350" t="str">
        <f t="shared" si="2258"/>
        <v/>
      </c>
      <c r="CO628" s="1350" t="str">
        <f t="shared" si="2258"/>
        <v/>
      </c>
      <c r="CP628" s="1350" t="str">
        <f t="shared" si="2258"/>
        <v/>
      </c>
      <c r="CQ628" s="1350" t="str">
        <f t="shared" si="2258"/>
        <v/>
      </c>
      <c r="CR628" s="1350" t="str">
        <f t="shared" si="2258"/>
        <v/>
      </c>
      <c r="CS628" s="1349" t="str">
        <f t="shared" si="2258"/>
        <v/>
      </c>
      <c r="CT628" s="1352" t="str">
        <f t="shared" ref="CE628:CT629" si="225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8"/>
        <v/>
      </c>
      <c r="CV628" s="554" t="str">
        <f t="shared" si="2248"/>
        <v/>
      </c>
      <c r="CW628" s="555" t="str">
        <f t="shared" si="2248"/>
        <v/>
      </c>
      <c r="CX628" s="555" t="str">
        <f t="shared" si="2248"/>
        <v/>
      </c>
      <c r="CY628" s="555" t="str">
        <f t="shared" si="2248"/>
        <v/>
      </c>
      <c r="CZ628" s="555" t="str">
        <f t="shared" si="2248"/>
        <v/>
      </c>
      <c r="DA628" s="555">
        <f t="shared" si="2248"/>
        <v>5</v>
      </c>
      <c r="DB628" s="556">
        <f t="shared" si="2248"/>
        <v>5</v>
      </c>
      <c r="DC628" s="556">
        <f t="shared" si="2248"/>
        <v>5</v>
      </c>
      <c r="DD628" s="556">
        <f t="shared" si="2248"/>
        <v>5</v>
      </c>
      <c r="DE628" s="555">
        <f t="shared" si="2249"/>
        <v>10</v>
      </c>
      <c r="DF628" s="555">
        <f t="shared" si="2249"/>
        <v>10</v>
      </c>
      <c r="DG628" s="555" t="str">
        <f t="shared" si="2249"/>
        <v/>
      </c>
      <c r="DH628" s="555" t="str">
        <f t="shared" si="2249"/>
        <v/>
      </c>
      <c r="DI628" s="555" t="str">
        <f t="shared" si="2249"/>
        <v/>
      </c>
      <c r="DJ628" s="554" t="str">
        <f t="shared" si="2249"/>
        <v/>
      </c>
      <c r="DK628" s="553" t="str">
        <f t="shared" si="2249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60">IF(B628="","",B625*B628)</f>
        <v/>
      </c>
      <c r="C629" s="634" t="str">
        <f t="shared" si="2260"/>
        <v/>
      </c>
      <c r="D629" s="634" t="str">
        <f t="shared" si="2260"/>
        <v/>
      </c>
      <c r="E629" s="634" t="str">
        <f t="shared" si="2260"/>
        <v/>
      </c>
      <c r="F629" s="634">
        <f t="shared" si="2260"/>
        <v>30</v>
      </c>
      <c r="G629" s="634">
        <f t="shared" si="2260"/>
        <v>60</v>
      </c>
      <c r="H629" s="634" t="str">
        <f t="shared" si="2260"/>
        <v/>
      </c>
      <c r="I629" s="634" t="str">
        <f t="shared" si="2260"/>
        <v/>
      </c>
      <c r="J629" s="634">
        <f t="shared" si="2260"/>
        <v>20</v>
      </c>
      <c r="K629" s="634" t="str">
        <f t="shared" si="2260"/>
        <v/>
      </c>
      <c r="L629" s="634" t="str">
        <f t="shared" si="2260"/>
        <v/>
      </c>
      <c r="M629" s="634" t="str">
        <f t="shared" si="2260"/>
        <v/>
      </c>
      <c r="N629" s="634" t="str">
        <f t="shared" si="2260"/>
        <v/>
      </c>
      <c r="O629" s="634" t="str">
        <f t="shared" si="2260"/>
        <v/>
      </c>
      <c r="P629" s="634" t="str">
        <f t="shared" si="2260"/>
        <v/>
      </c>
      <c r="Q629" s="634" t="str">
        <f t="shared" si="2260"/>
        <v/>
      </c>
      <c r="R629" s="634" t="str">
        <f t="shared" si="2260"/>
        <v/>
      </c>
      <c r="S629" s="718"/>
      <c r="T629" s="634">
        <f t="shared" ref="T629:AJ629" si="2261">IF(T628="","",T625*T628)</f>
        <v>125</v>
      </c>
      <c r="U629" s="634">
        <f t="shared" si="2261"/>
        <v>250</v>
      </c>
      <c r="V629" s="634">
        <f t="shared" si="2261"/>
        <v>120</v>
      </c>
      <c r="W629" s="634">
        <f t="shared" si="2261"/>
        <v>75</v>
      </c>
      <c r="X629" s="634" t="str">
        <f t="shared" si="2261"/>
        <v/>
      </c>
      <c r="Y629" s="634">
        <f t="shared" si="2261"/>
        <v>125</v>
      </c>
      <c r="Z629" s="634">
        <f t="shared" si="2261"/>
        <v>240</v>
      </c>
      <c r="AA629" s="634" t="str">
        <f t="shared" si="2261"/>
        <v/>
      </c>
      <c r="AB629" s="634" t="str">
        <f t="shared" si="2261"/>
        <v/>
      </c>
      <c r="AC629" s="634" t="str">
        <f t="shared" si="2261"/>
        <v/>
      </c>
      <c r="AD629" s="634" t="str">
        <f t="shared" si="2261"/>
        <v/>
      </c>
      <c r="AE629" s="634" t="str">
        <f t="shared" si="2261"/>
        <v/>
      </c>
      <c r="AF629" s="634" t="str">
        <f t="shared" si="2261"/>
        <v/>
      </c>
      <c r="AG629" s="634" t="str">
        <f t="shared" si="2261"/>
        <v/>
      </c>
      <c r="AH629" s="634" t="str">
        <f t="shared" si="2261"/>
        <v/>
      </c>
      <c r="AI629" s="634" t="str">
        <f t="shared" si="2261"/>
        <v/>
      </c>
      <c r="AJ629" s="634" t="str">
        <f t="shared" si="2261"/>
        <v/>
      </c>
      <c r="AK629" s="718"/>
      <c r="AL629" s="634" t="str">
        <f t="shared" ref="AL629:BB629" si="2262">IF(AL628="","",AL625*AL628)</f>
        <v/>
      </c>
      <c r="AM629" s="634" t="str">
        <f t="shared" si="2262"/>
        <v/>
      </c>
      <c r="AN629" s="634" t="str">
        <f t="shared" si="2262"/>
        <v/>
      </c>
      <c r="AO629" s="634" t="str">
        <f t="shared" si="2262"/>
        <v/>
      </c>
      <c r="AP629" s="634" t="str">
        <f t="shared" si="2262"/>
        <v/>
      </c>
      <c r="AQ629" s="634">
        <f t="shared" si="2262"/>
        <v>239.99760000000001</v>
      </c>
      <c r="AR629" s="634" t="str">
        <f t="shared" si="2262"/>
        <v/>
      </c>
      <c r="AS629" s="634" t="str">
        <f t="shared" si="2262"/>
        <v/>
      </c>
      <c r="AT629" s="634">
        <f t="shared" si="2262"/>
        <v>419.76</v>
      </c>
      <c r="AU629" s="634" t="str">
        <f t="shared" si="2262"/>
        <v/>
      </c>
      <c r="AV629" s="634" t="str">
        <f t="shared" si="2262"/>
        <v/>
      </c>
      <c r="AW629" s="634" t="str">
        <f t="shared" si="2262"/>
        <v/>
      </c>
      <c r="AX629" s="634" t="str">
        <f t="shared" si="2262"/>
        <v/>
      </c>
      <c r="AY629" s="634" t="str">
        <f t="shared" si="2262"/>
        <v/>
      </c>
      <c r="AZ629" s="634" t="str">
        <f t="shared" si="2262"/>
        <v/>
      </c>
      <c r="BA629" s="634" t="str">
        <f t="shared" si="2262"/>
        <v/>
      </c>
      <c r="BB629" s="634" t="str">
        <f t="shared" si="2262"/>
        <v/>
      </c>
      <c r="BC629" s="718"/>
      <c r="BD629" s="634">
        <f>IF(BD628="","",BD625*BD628)</f>
        <v>500</v>
      </c>
      <c r="BE629" s="634" t="str">
        <f>IF(BE628="","",BE625*BE628)</f>
        <v/>
      </c>
      <c r="BF629" s="634">
        <f t="shared" ref="BF629:BT629" si="2263">IF(BF628="","",BF625*BF628)</f>
        <v>250</v>
      </c>
      <c r="BG629" s="634">
        <f t="shared" si="2263"/>
        <v>500</v>
      </c>
      <c r="BH629" s="634" t="str">
        <f t="shared" si="2263"/>
        <v/>
      </c>
      <c r="BI629" s="634">
        <f t="shared" si="2263"/>
        <v>500</v>
      </c>
      <c r="BJ629" s="634">
        <f t="shared" si="2263"/>
        <v>500</v>
      </c>
      <c r="BK629" s="634" t="str">
        <f t="shared" si="2263"/>
        <v/>
      </c>
      <c r="BL629" s="634">
        <f t="shared" si="2263"/>
        <v>150</v>
      </c>
      <c r="BM629" s="634" t="str">
        <f t="shared" si="2263"/>
        <v/>
      </c>
      <c r="BN629" s="634" t="str">
        <f t="shared" si="2263"/>
        <v/>
      </c>
      <c r="BO629" s="634" t="str">
        <f t="shared" si="2263"/>
        <v/>
      </c>
      <c r="BP629" s="634" t="str">
        <f t="shared" si="2263"/>
        <v/>
      </c>
      <c r="BQ629" s="634" t="str">
        <f t="shared" si="2263"/>
        <v/>
      </c>
      <c r="BR629" s="634" t="str">
        <f t="shared" si="2263"/>
        <v/>
      </c>
      <c r="BS629" s="634" t="str">
        <f t="shared" si="2263"/>
        <v/>
      </c>
      <c r="BT629" s="634" t="str">
        <f t="shared" si="2263"/>
        <v/>
      </c>
      <c r="BU629" s="718"/>
      <c r="BV629" s="634">
        <f>IF(BV628="","",BV625*BV628)</f>
        <v>20</v>
      </c>
      <c r="BW629" s="634">
        <f>IF(BW628="","",BW625*BW628)</f>
        <v>120</v>
      </c>
      <c r="BX629" s="634">
        <f>IF(BX628="","",BX625*BX628)</f>
        <v>252</v>
      </c>
      <c r="BY629" s="634">
        <f>IF(BY628="","",BY625*BY628)</f>
        <v>500</v>
      </c>
      <c r="BZ629" s="602"/>
      <c r="CA629" s="602"/>
      <c r="CB629" s="602"/>
      <c r="CC629" s="692"/>
      <c r="CD629" s="1348" t="str">
        <f t="shared" si="2258"/>
        <v/>
      </c>
      <c r="CE629" s="1349" t="str">
        <f t="shared" si="2259"/>
        <v/>
      </c>
      <c r="CF629" s="1350" t="str">
        <f t="shared" si="2259"/>
        <v/>
      </c>
      <c r="CG629" s="1350" t="str">
        <f t="shared" si="2259"/>
        <v/>
      </c>
      <c r="CH629" s="1350" t="str">
        <f t="shared" si="2259"/>
        <v/>
      </c>
      <c r="CI629" s="1350" t="str">
        <f t="shared" si="2259"/>
        <v/>
      </c>
      <c r="CJ629" s="1350" t="str">
        <f t="shared" si="2259"/>
        <v/>
      </c>
      <c r="CK629" s="1351">
        <f t="shared" si="2259"/>
        <v>20</v>
      </c>
      <c r="CL629" s="1351">
        <f t="shared" si="2259"/>
        <v>30</v>
      </c>
      <c r="CM629" s="1351">
        <f t="shared" si="2259"/>
        <v>60</v>
      </c>
      <c r="CN629" s="1350" t="str">
        <f t="shared" si="2259"/>
        <v/>
      </c>
      <c r="CO629" s="1350" t="str">
        <f t="shared" si="2259"/>
        <v/>
      </c>
      <c r="CP629" s="1350" t="str">
        <f t="shared" si="2259"/>
        <v/>
      </c>
      <c r="CQ629" s="1350" t="str">
        <f t="shared" si="2259"/>
        <v/>
      </c>
      <c r="CR629" s="1350" t="str">
        <f t="shared" si="2259"/>
        <v/>
      </c>
      <c r="CS629" s="1349" t="str">
        <f t="shared" si="2259"/>
        <v/>
      </c>
      <c r="CT629" s="1352" t="str">
        <f t="shared" si="2259"/>
        <v/>
      </c>
      <c r="CU629" s="553" t="str">
        <f t="shared" si="2248"/>
        <v/>
      </c>
      <c r="CV629" s="554" t="str">
        <f t="shared" si="2248"/>
        <v/>
      </c>
      <c r="CW629" s="555" t="str">
        <f t="shared" si="2248"/>
        <v/>
      </c>
      <c r="CX629" s="555" t="str">
        <f t="shared" si="2248"/>
        <v/>
      </c>
      <c r="CY629" s="555" t="str">
        <f t="shared" si="2248"/>
        <v/>
      </c>
      <c r="CZ629" s="555" t="str">
        <f t="shared" si="2248"/>
        <v/>
      </c>
      <c r="DA629" s="555">
        <f t="shared" si="2248"/>
        <v>75</v>
      </c>
      <c r="DB629" s="556">
        <f t="shared" si="2248"/>
        <v>120</v>
      </c>
      <c r="DC629" s="556">
        <f t="shared" si="2248"/>
        <v>125</v>
      </c>
      <c r="DD629" s="556">
        <f t="shared" si="2248"/>
        <v>125</v>
      </c>
      <c r="DE629" s="555">
        <f t="shared" si="2249"/>
        <v>240</v>
      </c>
      <c r="DF629" s="555">
        <f t="shared" si="2249"/>
        <v>250</v>
      </c>
      <c r="DG629" s="555" t="str">
        <f t="shared" si="2249"/>
        <v/>
      </c>
      <c r="DH629" s="555" t="str">
        <f t="shared" si="2249"/>
        <v/>
      </c>
      <c r="DI629" s="555" t="str">
        <f t="shared" si="2249"/>
        <v/>
      </c>
      <c r="DJ629" s="554" t="str">
        <f t="shared" si="2249"/>
        <v/>
      </c>
      <c r="DK629" s="553" t="str">
        <f t="shared" si="2249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6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68" t="s">
        <v>752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64"/>
        <v/>
      </c>
      <c r="CF631" s="1350" t="str">
        <f t="shared" si="2264"/>
        <v/>
      </c>
      <c r="CG631" s="1350" t="str">
        <f t="shared" si="2264"/>
        <v/>
      </c>
      <c r="CH631" s="1350" t="str">
        <f t="shared" si="2264"/>
        <v/>
      </c>
      <c r="CI631" s="1350" t="str">
        <f t="shared" si="2264"/>
        <v/>
      </c>
      <c r="CJ631" s="1350" t="str">
        <f t="shared" si="2264"/>
        <v/>
      </c>
      <c r="CK631" s="1351" t="str">
        <f t="shared" si="2264"/>
        <v/>
      </c>
      <c r="CL631" s="1351" t="str">
        <f t="shared" si="2264"/>
        <v/>
      </c>
      <c r="CM631" s="1351" t="str">
        <f t="shared" si="2264"/>
        <v/>
      </c>
      <c r="CN631" s="1350" t="str">
        <f t="shared" si="2264"/>
        <v/>
      </c>
      <c r="CO631" s="1350" t="str">
        <f t="shared" si="2264"/>
        <v/>
      </c>
      <c r="CP631" s="1350" t="str">
        <f t="shared" si="2264"/>
        <v/>
      </c>
      <c r="CQ631" s="1350" t="str">
        <f t="shared" si="2264"/>
        <v/>
      </c>
      <c r="CR631" s="1350" t="str">
        <f t="shared" si="2264"/>
        <v/>
      </c>
      <c r="CS631" s="1349" t="str">
        <f t="shared" si="2264"/>
        <v/>
      </c>
      <c r="CT631" s="1352" t="str">
        <f t="shared" ref="CE631:CT633" si="226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6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66"/>
        <v/>
      </c>
      <c r="CW631" s="555" t="str">
        <f t="shared" si="2266"/>
        <v/>
      </c>
      <c r="CX631" s="555" t="str">
        <f t="shared" si="2266"/>
        <v/>
      </c>
      <c r="CY631" s="555" t="str">
        <f t="shared" si="2266"/>
        <v/>
      </c>
      <c r="CZ631" s="555" t="str">
        <f t="shared" si="2266"/>
        <v/>
      </c>
      <c r="DA631" s="555" t="str">
        <f t="shared" si="2266"/>
        <v/>
      </c>
      <c r="DB631" s="556" t="str">
        <f t="shared" si="2266"/>
        <v/>
      </c>
      <c r="DC631" s="556" t="str">
        <f t="shared" si="2266"/>
        <v/>
      </c>
      <c r="DD631" s="556" t="str">
        <f t="shared" si="2266"/>
        <v/>
      </c>
      <c r="DE631" s="555" t="str">
        <f t="shared" ref="DE631:DK635" si="226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67"/>
        <v/>
      </c>
      <c r="DG631" s="555" t="str">
        <f t="shared" si="2267"/>
        <v/>
      </c>
      <c r="DH631" s="555" t="str">
        <f t="shared" si="2267"/>
        <v/>
      </c>
      <c r="DI631" s="555" t="str">
        <f t="shared" si="2267"/>
        <v/>
      </c>
      <c r="DJ631" s="554" t="str">
        <f t="shared" si="2267"/>
        <v/>
      </c>
      <c r="DK631" s="553" t="str">
        <f t="shared" si="2267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8">470*$K$1</f>
        <v>470</v>
      </c>
      <c r="E632" s="615">
        <f t="shared" si="2268"/>
        <v>470</v>
      </c>
      <c r="F632" s="615">
        <f t="shared" si="2268"/>
        <v>470</v>
      </c>
      <c r="G632" s="615">
        <f t="shared" si="2268"/>
        <v>470</v>
      </c>
      <c r="H632" s="615">
        <f t="shared" si="2268"/>
        <v>470</v>
      </c>
      <c r="I632" s="615">
        <f t="shared" si="2268"/>
        <v>470</v>
      </c>
      <c r="J632" s="615">
        <f t="shared" si="2268"/>
        <v>470</v>
      </c>
      <c r="K632" s="615">
        <f t="shared" si="2268"/>
        <v>470</v>
      </c>
      <c r="L632" s="615">
        <f t="shared" si="2268"/>
        <v>470</v>
      </c>
      <c r="M632" s="615">
        <f t="shared" si="2268"/>
        <v>470</v>
      </c>
      <c r="N632" s="615">
        <f t="shared" si="2268"/>
        <v>470</v>
      </c>
      <c r="O632" s="615">
        <f t="shared" si="2268"/>
        <v>470</v>
      </c>
      <c r="P632" s="615">
        <f t="shared" si="2268"/>
        <v>470</v>
      </c>
      <c r="Q632" s="615">
        <f t="shared" si="2268"/>
        <v>470</v>
      </c>
      <c r="R632" s="615">
        <f t="shared" si="2268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9">470*$K$1</f>
        <v>470</v>
      </c>
      <c r="W632" s="615">
        <f t="shared" si="2269"/>
        <v>470</v>
      </c>
      <c r="X632" s="615">
        <f t="shared" si="2269"/>
        <v>470</v>
      </c>
      <c r="Y632" s="615">
        <f t="shared" si="2269"/>
        <v>470</v>
      </c>
      <c r="Z632" s="615">
        <f t="shared" si="2269"/>
        <v>470</v>
      </c>
      <c r="AA632" s="615">
        <f t="shared" si="2269"/>
        <v>470</v>
      </c>
      <c r="AB632" s="615">
        <f t="shared" si="2269"/>
        <v>470</v>
      </c>
      <c r="AC632" s="615">
        <f t="shared" si="2269"/>
        <v>470</v>
      </c>
      <c r="AD632" s="615">
        <f t="shared" si="2269"/>
        <v>470</v>
      </c>
      <c r="AE632" s="615">
        <f t="shared" si="2269"/>
        <v>470</v>
      </c>
      <c r="AF632" s="615">
        <f t="shared" si="2269"/>
        <v>470</v>
      </c>
      <c r="AG632" s="615">
        <f t="shared" si="2269"/>
        <v>470</v>
      </c>
      <c r="AH632" s="615">
        <f t="shared" si="2269"/>
        <v>470</v>
      </c>
      <c r="AI632" s="615">
        <f t="shared" si="2269"/>
        <v>470</v>
      </c>
      <c r="AJ632" s="615">
        <f t="shared" si="2269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70">470*$K$1</f>
        <v>470</v>
      </c>
      <c r="AO632" s="615">
        <f t="shared" si="2270"/>
        <v>470</v>
      </c>
      <c r="AP632" s="615">
        <f t="shared" si="2270"/>
        <v>470</v>
      </c>
      <c r="AQ632" s="615">
        <f t="shared" si="2270"/>
        <v>470</v>
      </c>
      <c r="AR632" s="615">
        <f t="shared" si="2270"/>
        <v>470</v>
      </c>
      <c r="AS632" s="615">
        <f t="shared" si="2270"/>
        <v>470</v>
      </c>
      <c r="AT632" s="615">
        <f t="shared" si="2270"/>
        <v>470</v>
      </c>
      <c r="AU632" s="615">
        <f t="shared" si="2270"/>
        <v>470</v>
      </c>
      <c r="AV632" s="615">
        <f t="shared" si="2270"/>
        <v>470</v>
      </c>
      <c r="AW632" s="615">
        <f t="shared" si="2270"/>
        <v>470</v>
      </c>
      <c r="AX632" s="615">
        <f t="shared" si="2270"/>
        <v>470</v>
      </c>
      <c r="AY632" s="615">
        <f t="shared" si="2270"/>
        <v>470</v>
      </c>
      <c r="AZ632" s="615">
        <f t="shared" si="2270"/>
        <v>470</v>
      </c>
      <c r="BA632" s="615">
        <f t="shared" si="2270"/>
        <v>470</v>
      </c>
      <c r="BB632" s="615">
        <f t="shared" si="2270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71">470*$K$1</f>
        <v>470</v>
      </c>
      <c r="BG632" s="615">
        <f t="shared" si="2271"/>
        <v>470</v>
      </c>
      <c r="BH632" s="615">
        <f t="shared" si="2271"/>
        <v>470</v>
      </c>
      <c r="BI632" s="615">
        <f t="shared" si="2271"/>
        <v>470</v>
      </c>
      <c r="BJ632" s="615">
        <f t="shared" si="2271"/>
        <v>470</v>
      </c>
      <c r="BK632" s="615">
        <f t="shared" si="2271"/>
        <v>470</v>
      </c>
      <c r="BL632" s="615">
        <v>470</v>
      </c>
      <c r="BM632" s="615">
        <f t="shared" si="2271"/>
        <v>470</v>
      </c>
      <c r="BN632" s="615">
        <f t="shared" si="2271"/>
        <v>470</v>
      </c>
      <c r="BO632" s="615">
        <f t="shared" si="2271"/>
        <v>470</v>
      </c>
      <c r="BP632" s="615">
        <f t="shared" si="2271"/>
        <v>470</v>
      </c>
      <c r="BQ632" s="615">
        <f t="shared" si="2271"/>
        <v>470</v>
      </c>
      <c r="BR632" s="615">
        <f t="shared" si="2271"/>
        <v>470</v>
      </c>
      <c r="BS632" s="615">
        <f t="shared" si="2271"/>
        <v>470</v>
      </c>
      <c r="BT632" s="615">
        <f t="shared" si="2271"/>
        <v>470</v>
      </c>
      <c r="BU632" s="718"/>
      <c r="BV632" s="615">
        <f t="shared" si="2271"/>
        <v>470</v>
      </c>
      <c r="BW632" s="615">
        <f t="shared" si="2271"/>
        <v>470</v>
      </c>
      <c r="BX632" s="615">
        <f t="shared" si="2271"/>
        <v>470</v>
      </c>
      <c r="BY632" s="615">
        <f t="shared" si="2271"/>
        <v>470</v>
      </c>
      <c r="BZ632" s="602"/>
      <c r="CA632" s="602"/>
      <c r="CB632" s="602"/>
      <c r="CC632" s="692"/>
      <c r="CD632" s="1348">
        <f t="shared" si="2264"/>
        <v>470</v>
      </c>
      <c r="CE632" s="1349">
        <f t="shared" si="2265"/>
        <v>470</v>
      </c>
      <c r="CF632" s="1350">
        <f t="shared" si="2265"/>
        <v>470</v>
      </c>
      <c r="CG632" s="1350">
        <f t="shared" si="2265"/>
        <v>470</v>
      </c>
      <c r="CH632" s="1350">
        <f t="shared" si="2265"/>
        <v>470</v>
      </c>
      <c r="CI632" s="1350">
        <f t="shared" si="2265"/>
        <v>470</v>
      </c>
      <c r="CJ632" s="1350">
        <f t="shared" si="2265"/>
        <v>470</v>
      </c>
      <c r="CK632" s="1351">
        <f t="shared" si="2265"/>
        <v>470</v>
      </c>
      <c r="CL632" s="1351">
        <f t="shared" si="2265"/>
        <v>470</v>
      </c>
      <c r="CM632" s="1351">
        <f t="shared" si="2265"/>
        <v>470</v>
      </c>
      <c r="CN632" s="1350">
        <f t="shared" si="2265"/>
        <v>470</v>
      </c>
      <c r="CO632" s="1350">
        <f t="shared" si="2265"/>
        <v>470</v>
      </c>
      <c r="CP632" s="1350">
        <f t="shared" si="2265"/>
        <v>470</v>
      </c>
      <c r="CQ632" s="1350">
        <f t="shared" si="2265"/>
        <v>470</v>
      </c>
      <c r="CR632" s="1350">
        <f t="shared" si="2265"/>
        <v>470</v>
      </c>
      <c r="CS632" s="1349">
        <f t="shared" si="2265"/>
        <v>470</v>
      </c>
      <c r="CT632" s="1352">
        <f t="shared" si="2265"/>
        <v>470</v>
      </c>
      <c r="CU632" s="553">
        <f t="shared" si="2266"/>
        <v>470</v>
      </c>
      <c r="CV632" s="554">
        <f t="shared" si="2266"/>
        <v>470</v>
      </c>
      <c r="CW632" s="555">
        <f t="shared" si="2266"/>
        <v>470</v>
      </c>
      <c r="CX632" s="555">
        <f t="shared" si="2266"/>
        <v>470</v>
      </c>
      <c r="CY632" s="555">
        <f t="shared" si="2266"/>
        <v>470</v>
      </c>
      <c r="CZ632" s="555">
        <f t="shared" si="2266"/>
        <v>470</v>
      </c>
      <c r="DA632" s="555">
        <f t="shared" si="2266"/>
        <v>470</v>
      </c>
      <c r="DB632" s="556">
        <f t="shared" si="2266"/>
        <v>470</v>
      </c>
      <c r="DC632" s="556">
        <f t="shared" si="2266"/>
        <v>470</v>
      </c>
      <c r="DD632" s="556">
        <f t="shared" si="2266"/>
        <v>470</v>
      </c>
      <c r="DE632" s="555">
        <f t="shared" si="2267"/>
        <v>470</v>
      </c>
      <c r="DF632" s="555">
        <f t="shared" si="2267"/>
        <v>470</v>
      </c>
      <c r="DG632" s="555">
        <f t="shared" si="2267"/>
        <v>470</v>
      </c>
      <c r="DH632" s="555">
        <f t="shared" si="2267"/>
        <v>470</v>
      </c>
      <c r="DI632" s="555">
        <f t="shared" si="2267"/>
        <v>470</v>
      </c>
      <c r="DJ632" s="554">
        <f t="shared" si="2267"/>
        <v>470</v>
      </c>
      <c r="DK632" s="553">
        <f t="shared" si="2267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72">IF(B631="","",B631*B632/B$46/365/$G$1)</f>
        <v/>
      </c>
      <c r="C633" s="637" t="str">
        <f t="shared" si="2272"/>
        <v/>
      </c>
      <c r="D633" s="637" t="str">
        <f t="shared" si="2272"/>
        <v/>
      </c>
      <c r="E633" s="637" t="str">
        <f t="shared" si="2272"/>
        <v/>
      </c>
      <c r="F633" s="637" t="str">
        <f t="shared" si="2272"/>
        <v/>
      </c>
      <c r="G633" s="637" t="str">
        <f t="shared" si="2272"/>
        <v/>
      </c>
      <c r="H633" s="637" t="str">
        <f t="shared" si="2272"/>
        <v/>
      </c>
      <c r="I633" s="637" t="str">
        <f t="shared" si="2272"/>
        <v/>
      </c>
      <c r="J633" s="637" t="str">
        <f t="shared" si="2272"/>
        <v/>
      </c>
      <c r="K633" s="637" t="str">
        <f t="shared" si="2272"/>
        <v/>
      </c>
      <c r="L633" s="637" t="str">
        <f t="shared" si="2272"/>
        <v/>
      </c>
      <c r="M633" s="637" t="str">
        <f t="shared" si="2272"/>
        <v/>
      </c>
      <c r="N633" s="637" t="str">
        <f t="shared" si="2272"/>
        <v/>
      </c>
      <c r="O633" s="637" t="str">
        <f t="shared" si="2272"/>
        <v/>
      </c>
      <c r="P633" s="637" t="str">
        <f t="shared" si="2272"/>
        <v/>
      </c>
      <c r="Q633" s="637" t="str">
        <f t="shared" si="2272"/>
        <v/>
      </c>
      <c r="R633" s="637" t="str">
        <f t="shared" si="2272"/>
        <v/>
      </c>
      <c r="S633" s="718"/>
      <c r="T633" s="637" t="str">
        <f t="shared" ref="T633:AJ633" si="2273">IF(T631="","",T631*T632/T$46/365/$G$1)</f>
        <v/>
      </c>
      <c r="U633" s="637" t="str">
        <f t="shared" si="2273"/>
        <v/>
      </c>
      <c r="V633" s="637" t="str">
        <f t="shared" si="2273"/>
        <v/>
      </c>
      <c r="W633" s="637" t="str">
        <f t="shared" si="2273"/>
        <v/>
      </c>
      <c r="X633" s="637" t="str">
        <f t="shared" si="2273"/>
        <v/>
      </c>
      <c r="Y633" s="637" t="str">
        <f t="shared" si="2273"/>
        <v/>
      </c>
      <c r="Z633" s="637" t="str">
        <f t="shared" si="2273"/>
        <v/>
      </c>
      <c r="AA633" s="637" t="str">
        <f t="shared" si="2273"/>
        <v/>
      </c>
      <c r="AB633" s="637" t="str">
        <f t="shared" si="2273"/>
        <v/>
      </c>
      <c r="AC633" s="637" t="str">
        <f t="shared" si="2273"/>
        <v/>
      </c>
      <c r="AD633" s="637" t="str">
        <f t="shared" si="2273"/>
        <v/>
      </c>
      <c r="AE633" s="637" t="str">
        <f t="shared" si="2273"/>
        <v/>
      </c>
      <c r="AF633" s="637" t="str">
        <f t="shared" si="2273"/>
        <v/>
      </c>
      <c r="AG633" s="637" t="str">
        <f t="shared" si="2273"/>
        <v/>
      </c>
      <c r="AH633" s="637" t="str">
        <f t="shared" si="2273"/>
        <v/>
      </c>
      <c r="AI633" s="637" t="str">
        <f t="shared" si="2273"/>
        <v/>
      </c>
      <c r="AJ633" s="637" t="str">
        <f t="shared" si="2273"/>
        <v/>
      </c>
      <c r="AK633" s="718"/>
      <c r="AL633" s="637" t="str">
        <f t="shared" ref="AL633:BB633" si="2274">IF(AL631="","",AL631*AL632/AL$46/365/$G$1)</f>
        <v/>
      </c>
      <c r="AM633" s="637" t="str">
        <f t="shared" si="2274"/>
        <v/>
      </c>
      <c r="AN633" s="637" t="str">
        <f t="shared" si="2274"/>
        <v/>
      </c>
      <c r="AO633" s="637" t="str">
        <f t="shared" si="2274"/>
        <v/>
      </c>
      <c r="AP633" s="637" t="str">
        <f t="shared" si="2274"/>
        <v/>
      </c>
      <c r="AQ633" s="637" t="str">
        <f t="shared" si="2274"/>
        <v/>
      </c>
      <c r="AR633" s="637" t="str">
        <f t="shared" si="2274"/>
        <v/>
      </c>
      <c r="AS633" s="637" t="str">
        <f t="shared" si="2274"/>
        <v/>
      </c>
      <c r="AT633" s="637" t="str">
        <f t="shared" si="2274"/>
        <v/>
      </c>
      <c r="AU633" s="637" t="str">
        <f t="shared" si="2274"/>
        <v/>
      </c>
      <c r="AV633" s="637" t="str">
        <f t="shared" si="2274"/>
        <v/>
      </c>
      <c r="AW633" s="637" t="str">
        <f t="shared" si="2274"/>
        <v/>
      </c>
      <c r="AX633" s="637" t="str">
        <f t="shared" si="2274"/>
        <v/>
      </c>
      <c r="AY633" s="637" t="str">
        <f t="shared" si="2274"/>
        <v/>
      </c>
      <c r="AZ633" s="637" t="str">
        <f t="shared" si="2274"/>
        <v/>
      </c>
      <c r="BA633" s="637" t="str">
        <f t="shared" si="2274"/>
        <v/>
      </c>
      <c r="BB633" s="637" t="str">
        <f t="shared" si="2274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75">IF(BF631="","",BF631*BF632/BF$46/365/$G$1)</f>
        <v/>
      </c>
      <c r="BG633" s="637" t="str">
        <f t="shared" si="2275"/>
        <v/>
      </c>
      <c r="BH633" s="637" t="str">
        <f t="shared" si="2275"/>
        <v/>
      </c>
      <c r="BI633" s="637" t="str">
        <f t="shared" si="2275"/>
        <v/>
      </c>
      <c r="BJ633" s="637" t="str">
        <f t="shared" si="2275"/>
        <v/>
      </c>
      <c r="BK633" s="637" t="str">
        <f t="shared" si="2275"/>
        <v/>
      </c>
      <c r="BL633" s="637" t="str">
        <f t="shared" si="2275"/>
        <v/>
      </c>
      <c r="BM633" s="637" t="str">
        <f t="shared" si="2275"/>
        <v/>
      </c>
      <c r="BN633" s="637" t="str">
        <f t="shared" si="2275"/>
        <v/>
      </c>
      <c r="BO633" s="637" t="str">
        <f t="shared" si="2275"/>
        <v/>
      </c>
      <c r="BP633" s="637" t="str">
        <f t="shared" si="2275"/>
        <v/>
      </c>
      <c r="BQ633" s="637" t="str">
        <f t="shared" si="2275"/>
        <v/>
      </c>
      <c r="BR633" s="637" t="str">
        <f t="shared" si="2275"/>
        <v/>
      </c>
      <c r="BS633" s="637" t="str">
        <f t="shared" si="2275"/>
        <v/>
      </c>
      <c r="BT633" s="637" t="str">
        <f t="shared" si="2275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65"/>
        <v/>
      </c>
      <c r="CF633" s="1355" t="str">
        <f t="shared" si="2265"/>
        <v/>
      </c>
      <c r="CG633" s="1355" t="str">
        <f t="shared" si="2265"/>
        <v/>
      </c>
      <c r="CH633" s="1355" t="str">
        <f t="shared" si="2265"/>
        <v/>
      </c>
      <c r="CI633" s="1355" t="str">
        <f t="shared" si="2265"/>
        <v/>
      </c>
      <c r="CJ633" s="1355" t="str">
        <f t="shared" si="2265"/>
        <v/>
      </c>
      <c r="CK633" s="1356" t="str">
        <f t="shared" si="2265"/>
        <v/>
      </c>
      <c r="CL633" s="1356" t="str">
        <f t="shared" si="2265"/>
        <v/>
      </c>
      <c r="CM633" s="1356" t="str">
        <f t="shared" si="2265"/>
        <v/>
      </c>
      <c r="CN633" s="1355" t="str">
        <f t="shared" si="2265"/>
        <v/>
      </c>
      <c r="CO633" s="1355" t="str">
        <f t="shared" si="2265"/>
        <v/>
      </c>
      <c r="CP633" s="1355" t="str">
        <f t="shared" si="2265"/>
        <v/>
      </c>
      <c r="CQ633" s="1355" t="str">
        <f t="shared" si="2265"/>
        <v/>
      </c>
      <c r="CR633" s="1355" t="str">
        <f t="shared" si="2265"/>
        <v/>
      </c>
      <c r="CS633" s="1354" t="str">
        <f t="shared" si="2265"/>
        <v/>
      </c>
      <c r="CT633" s="1357" t="str">
        <f t="shared" si="2265"/>
        <v/>
      </c>
      <c r="CU633" s="541" t="str">
        <f t="shared" si="2266"/>
        <v/>
      </c>
      <c r="CV633" s="542" t="str">
        <f t="shared" si="2266"/>
        <v/>
      </c>
      <c r="CW633" s="543" t="str">
        <f t="shared" si="2266"/>
        <v/>
      </c>
      <c r="CX633" s="543" t="str">
        <f t="shared" si="2266"/>
        <v/>
      </c>
      <c r="CY633" s="543" t="str">
        <f t="shared" si="2266"/>
        <v/>
      </c>
      <c r="CZ633" s="543" t="str">
        <f t="shared" si="2266"/>
        <v/>
      </c>
      <c r="DA633" s="543" t="str">
        <f t="shared" si="2266"/>
        <v/>
      </c>
      <c r="DB633" s="544" t="str">
        <f t="shared" si="2266"/>
        <v/>
      </c>
      <c r="DC633" s="544" t="str">
        <f t="shared" si="2266"/>
        <v/>
      </c>
      <c r="DD633" s="544" t="str">
        <f t="shared" si="2266"/>
        <v/>
      </c>
      <c r="DE633" s="543" t="str">
        <f t="shared" si="2267"/>
        <v/>
      </c>
      <c r="DF633" s="543" t="str">
        <f t="shared" si="2267"/>
        <v/>
      </c>
      <c r="DG633" s="543" t="str">
        <f t="shared" si="2267"/>
        <v/>
      </c>
      <c r="DH633" s="543" t="str">
        <f t="shared" si="2267"/>
        <v/>
      </c>
      <c r="DI633" s="543" t="str">
        <f t="shared" si="2267"/>
        <v/>
      </c>
      <c r="DJ633" s="542" t="str">
        <f t="shared" si="2267"/>
        <v/>
      </c>
      <c r="DK633" s="541" t="str">
        <f t="shared" si="2267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7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76"/>
        <v/>
      </c>
      <c r="CF634" s="1350" t="str">
        <f t="shared" si="2276"/>
        <v/>
      </c>
      <c r="CG634" s="1350" t="str">
        <f t="shared" si="2276"/>
        <v/>
      </c>
      <c r="CH634" s="1350" t="str">
        <f t="shared" si="2276"/>
        <v/>
      </c>
      <c r="CI634" s="1350" t="str">
        <f t="shared" si="2276"/>
        <v/>
      </c>
      <c r="CJ634" s="1350" t="str">
        <f t="shared" si="2276"/>
        <v/>
      </c>
      <c r="CK634" s="1351" t="str">
        <f t="shared" si="2276"/>
        <v/>
      </c>
      <c r="CL634" s="1351" t="str">
        <f t="shared" si="2276"/>
        <v/>
      </c>
      <c r="CM634" s="1351" t="str">
        <f t="shared" si="2276"/>
        <v/>
      </c>
      <c r="CN634" s="1350" t="str">
        <f t="shared" si="2276"/>
        <v/>
      </c>
      <c r="CO634" s="1350" t="str">
        <f t="shared" si="2276"/>
        <v/>
      </c>
      <c r="CP634" s="1350" t="str">
        <f t="shared" si="2276"/>
        <v/>
      </c>
      <c r="CQ634" s="1350" t="str">
        <f t="shared" si="2276"/>
        <v/>
      </c>
      <c r="CR634" s="1350" t="str">
        <f t="shared" si="2276"/>
        <v/>
      </c>
      <c r="CS634" s="1349" t="str">
        <f t="shared" si="2276"/>
        <v/>
      </c>
      <c r="CT634" s="1352" t="str">
        <f t="shared" ref="CE634:CT635" si="227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66"/>
        <v/>
      </c>
      <c r="CV634" s="554" t="str">
        <f t="shared" si="2266"/>
        <v/>
      </c>
      <c r="CW634" s="555" t="str">
        <f t="shared" si="2266"/>
        <v/>
      </c>
      <c r="CX634" s="555" t="str">
        <f t="shared" si="2266"/>
        <v/>
      </c>
      <c r="CY634" s="555" t="str">
        <f t="shared" si="2266"/>
        <v/>
      </c>
      <c r="CZ634" s="555" t="str">
        <f t="shared" si="2266"/>
        <v/>
      </c>
      <c r="DA634" s="555" t="str">
        <f t="shared" si="2266"/>
        <v/>
      </c>
      <c r="DB634" s="556" t="str">
        <f t="shared" si="2266"/>
        <v/>
      </c>
      <c r="DC634" s="556" t="str">
        <f t="shared" si="2266"/>
        <v/>
      </c>
      <c r="DD634" s="556" t="str">
        <f t="shared" si="2266"/>
        <v/>
      </c>
      <c r="DE634" s="555" t="str">
        <f t="shared" si="2267"/>
        <v/>
      </c>
      <c r="DF634" s="555" t="str">
        <f t="shared" si="2267"/>
        <v/>
      </c>
      <c r="DG634" s="555" t="str">
        <f t="shared" si="2267"/>
        <v/>
      </c>
      <c r="DH634" s="555" t="str">
        <f t="shared" si="2267"/>
        <v/>
      </c>
      <c r="DI634" s="555" t="str">
        <f t="shared" si="2267"/>
        <v/>
      </c>
      <c r="DJ634" s="554" t="str">
        <f t="shared" si="2267"/>
        <v/>
      </c>
      <c r="DK634" s="553" t="str">
        <f t="shared" si="2267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8">IF(B634="","",B631*B634)</f>
        <v/>
      </c>
      <c r="C635" s="634" t="str">
        <f t="shared" si="2278"/>
        <v/>
      </c>
      <c r="D635" s="634" t="str">
        <f t="shared" si="2278"/>
        <v/>
      </c>
      <c r="E635" s="634" t="str">
        <f t="shared" si="2278"/>
        <v/>
      </c>
      <c r="F635" s="634" t="str">
        <f t="shared" si="2278"/>
        <v/>
      </c>
      <c r="G635" s="634" t="str">
        <f t="shared" si="2278"/>
        <v/>
      </c>
      <c r="H635" s="634" t="str">
        <f t="shared" si="2278"/>
        <v/>
      </c>
      <c r="I635" s="634" t="str">
        <f t="shared" si="2278"/>
        <v/>
      </c>
      <c r="J635" s="634" t="str">
        <f t="shared" si="2278"/>
        <v/>
      </c>
      <c r="K635" s="634" t="str">
        <f t="shared" si="2278"/>
        <v/>
      </c>
      <c r="L635" s="634" t="str">
        <f t="shared" si="2278"/>
        <v/>
      </c>
      <c r="M635" s="634" t="str">
        <f t="shared" si="2278"/>
        <v/>
      </c>
      <c r="N635" s="634" t="str">
        <f t="shared" si="2278"/>
        <v/>
      </c>
      <c r="O635" s="634" t="str">
        <f t="shared" si="2278"/>
        <v/>
      </c>
      <c r="P635" s="634" t="str">
        <f t="shared" si="2278"/>
        <v/>
      </c>
      <c r="Q635" s="634" t="str">
        <f t="shared" si="2278"/>
        <v/>
      </c>
      <c r="R635" s="634" t="str">
        <f t="shared" si="2278"/>
        <v/>
      </c>
      <c r="S635" s="718"/>
      <c r="T635" s="634" t="str">
        <f t="shared" ref="T635:AJ635" si="2279">IF(T634="","",T631*T634)</f>
        <v/>
      </c>
      <c r="U635" s="634" t="str">
        <f t="shared" si="2279"/>
        <v/>
      </c>
      <c r="V635" s="634" t="str">
        <f t="shared" si="2279"/>
        <v/>
      </c>
      <c r="W635" s="634" t="str">
        <f t="shared" si="2279"/>
        <v/>
      </c>
      <c r="X635" s="634" t="str">
        <f t="shared" si="2279"/>
        <v/>
      </c>
      <c r="Y635" s="634" t="str">
        <f t="shared" si="2279"/>
        <v/>
      </c>
      <c r="Z635" s="634" t="str">
        <f t="shared" si="2279"/>
        <v/>
      </c>
      <c r="AA635" s="634" t="str">
        <f t="shared" si="2279"/>
        <v/>
      </c>
      <c r="AB635" s="634" t="str">
        <f t="shared" si="2279"/>
        <v/>
      </c>
      <c r="AC635" s="634" t="str">
        <f t="shared" si="2279"/>
        <v/>
      </c>
      <c r="AD635" s="634" t="str">
        <f t="shared" si="2279"/>
        <v/>
      </c>
      <c r="AE635" s="634" t="str">
        <f t="shared" si="2279"/>
        <v/>
      </c>
      <c r="AF635" s="634" t="str">
        <f t="shared" si="2279"/>
        <v/>
      </c>
      <c r="AG635" s="634" t="str">
        <f t="shared" si="2279"/>
        <v/>
      </c>
      <c r="AH635" s="634" t="str">
        <f t="shared" si="2279"/>
        <v/>
      </c>
      <c r="AI635" s="634" t="str">
        <f t="shared" si="2279"/>
        <v/>
      </c>
      <c r="AJ635" s="634" t="str">
        <f t="shared" si="2279"/>
        <v/>
      </c>
      <c r="AK635" s="718"/>
      <c r="AL635" s="634" t="str">
        <f t="shared" ref="AL635:BB635" si="2280">IF(AL634="","",AL631*AL634)</f>
        <v/>
      </c>
      <c r="AM635" s="634" t="str">
        <f t="shared" si="2280"/>
        <v/>
      </c>
      <c r="AN635" s="634" t="str">
        <f t="shared" si="2280"/>
        <v/>
      </c>
      <c r="AO635" s="634" t="str">
        <f t="shared" si="2280"/>
        <v/>
      </c>
      <c r="AP635" s="634" t="str">
        <f t="shared" si="2280"/>
        <v/>
      </c>
      <c r="AQ635" s="634" t="str">
        <f t="shared" si="2280"/>
        <v/>
      </c>
      <c r="AR635" s="634" t="str">
        <f t="shared" si="2280"/>
        <v/>
      </c>
      <c r="AS635" s="634" t="str">
        <f t="shared" si="2280"/>
        <v/>
      </c>
      <c r="AT635" s="634" t="str">
        <f t="shared" si="2280"/>
        <v/>
      </c>
      <c r="AU635" s="634" t="str">
        <f t="shared" si="2280"/>
        <v/>
      </c>
      <c r="AV635" s="634" t="str">
        <f t="shared" si="2280"/>
        <v/>
      </c>
      <c r="AW635" s="634" t="str">
        <f t="shared" si="2280"/>
        <v/>
      </c>
      <c r="AX635" s="634" t="str">
        <f t="shared" si="2280"/>
        <v/>
      </c>
      <c r="AY635" s="634" t="str">
        <f t="shared" si="2280"/>
        <v/>
      </c>
      <c r="AZ635" s="634" t="str">
        <f t="shared" si="2280"/>
        <v/>
      </c>
      <c r="BA635" s="634" t="str">
        <f t="shared" si="2280"/>
        <v/>
      </c>
      <c r="BB635" s="634" t="str">
        <f t="shared" si="2280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81">IF(BF634="","",BF631*BF634)</f>
        <v/>
      </c>
      <c r="BG635" s="634" t="str">
        <f t="shared" si="2281"/>
        <v/>
      </c>
      <c r="BH635" s="634" t="str">
        <f t="shared" si="2281"/>
        <v/>
      </c>
      <c r="BI635" s="634" t="str">
        <f t="shared" si="2281"/>
        <v/>
      </c>
      <c r="BJ635" s="634" t="str">
        <f t="shared" si="2281"/>
        <v/>
      </c>
      <c r="BK635" s="634" t="str">
        <f t="shared" si="2281"/>
        <v/>
      </c>
      <c r="BL635" s="634" t="str">
        <f t="shared" si="2281"/>
        <v/>
      </c>
      <c r="BM635" s="634" t="str">
        <f t="shared" si="2281"/>
        <v/>
      </c>
      <c r="BN635" s="634" t="str">
        <f t="shared" si="2281"/>
        <v/>
      </c>
      <c r="BO635" s="634" t="str">
        <f t="shared" si="2281"/>
        <v/>
      </c>
      <c r="BP635" s="634" t="str">
        <f t="shared" si="2281"/>
        <v/>
      </c>
      <c r="BQ635" s="634" t="str">
        <f t="shared" si="2281"/>
        <v/>
      </c>
      <c r="BR635" s="634" t="str">
        <f t="shared" si="2281"/>
        <v/>
      </c>
      <c r="BS635" s="634" t="str">
        <f t="shared" si="2281"/>
        <v/>
      </c>
      <c r="BT635" s="634" t="str">
        <f t="shared" si="2281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77"/>
        <v/>
      </c>
      <c r="CF635" s="1350" t="str">
        <f t="shared" si="2277"/>
        <v/>
      </c>
      <c r="CG635" s="1350" t="str">
        <f t="shared" si="2277"/>
        <v/>
      </c>
      <c r="CH635" s="1350" t="str">
        <f t="shared" si="2277"/>
        <v/>
      </c>
      <c r="CI635" s="1350" t="str">
        <f t="shared" si="2277"/>
        <v/>
      </c>
      <c r="CJ635" s="1350" t="str">
        <f t="shared" si="2277"/>
        <v/>
      </c>
      <c r="CK635" s="1351" t="str">
        <f t="shared" si="2277"/>
        <v/>
      </c>
      <c r="CL635" s="1351" t="str">
        <f t="shared" si="2277"/>
        <v/>
      </c>
      <c r="CM635" s="1351" t="str">
        <f t="shared" si="2277"/>
        <v/>
      </c>
      <c r="CN635" s="1350" t="str">
        <f t="shared" si="2277"/>
        <v/>
      </c>
      <c r="CO635" s="1350" t="str">
        <f t="shared" si="2277"/>
        <v/>
      </c>
      <c r="CP635" s="1350" t="str">
        <f t="shared" si="2277"/>
        <v/>
      </c>
      <c r="CQ635" s="1350" t="str">
        <f t="shared" si="2277"/>
        <v/>
      </c>
      <c r="CR635" s="1350" t="str">
        <f t="shared" si="2277"/>
        <v/>
      </c>
      <c r="CS635" s="1349" t="str">
        <f t="shared" si="2277"/>
        <v/>
      </c>
      <c r="CT635" s="1352" t="str">
        <f t="shared" si="2277"/>
        <v/>
      </c>
      <c r="CU635" s="553" t="str">
        <f t="shared" si="2266"/>
        <v/>
      </c>
      <c r="CV635" s="554" t="str">
        <f t="shared" si="2266"/>
        <v/>
      </c>
      <c r="CW635" s="555" t="str">
        <f t="shared" si="2266"/>
        <v/>
      </c>
      <c r="CX635" s="555" t="str">
        <f t="shared" si="2266"/>
        <v/>
      </c>
      <c r="CY635" s="555" t="str">
        <f t="shared" si="2266"/>
        <v/>
      </c>
      <c r="CZ635" s="555" t="str">
        <f t="shared" si="2266"/>
        <v/>
      </c>
      <c r="DA635" s="555" t="str">
        <f t="shared" si="2266"/>
        <v/>
      </c>
      <c r="DB635" s="556" t="str">
        <f t="shared" si="2266"/>
        <v/>
      </c>
      <c r="DC635" s="556" t="str">
        <f t="shared" si="2266"/>
        <v/>
      </c>
      <c r="DD635" s="556" t="str">
        <f t="shared" si="2266"/>
        <v/>
      </c>
      <c r="DE635" s="555" t="str">
        <f t="shared" si="2267"/>
        <v/>
      </c>
      <c r="DF635" s="555" t="str">
        <f t="shared" si="2267"/>
        <v/>
      </c>
      <c r="DG635" s="555" t="str">
        <f t="shared" si="2267"/>
        <v/>
      </c>
      <c r="DH635" s="555" t="str">
        <f t="shared" si="2267"/>
        <v/>
      </c>
      <c r="DI635" s="555" t="str">
        <f t="shared" si="2267"/>
        <v/>
      </c>
      <c r="DJ635" s="554" t="str">
        <f t="shared" si="2267"/>
        <v/>
      </c>
      <c r="DK635" s="553" t="str">
        <f t="shared" si="2267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82">IF(DL636&lt;3,"",(SUM(B636:R636)-MIN(B636:R636)-MAX(B636:R636))/(DL636-2))</f>
        <v/>
      </c>
      <c r="CA636" s="594" t="str">
        <f t="shared" ref="CA636:CA643" si="2283">IF(DM636&lt;3,"",(SUM(T636:AJ636)-MIN(T636:AJ636)-MAX(T636:AJ636))/(DM636-2))</f>
        <v/>
      </c>
      <c r="CB636" s="594" t="str">
        <f t="shared" ref="CB636:CB643" si="2284">IF(DN636&lt;3,"",(SUM(AL636:BB636)-MIN(AL636:BB636)-MAX(AL636:BB636))/(DN636-2))</f>
        <v/>
      </c>
      <c r="CC636" s="691" t="str">
        <f t="shared" ref="CC636:CC643" si="2285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82"/>
        <v/>
      </c>
      <c r="CA637" s="602" t="str">
        <f t="shared" si="2283"/>
        <v/>
      </c>
      <c r="CB637" s="602" t="str">
        <f t="shared" si="2284"/>
        <v/>
      </c>
      <c r="CC637" s="692" t="str">
        <f t="shared" si="2285"/>
        <v/>
      </c>
      <c r="CD637" s="1348" t="str">
        <f t="shared" ref="CD637:CM639" si="228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86"/>
        <v/>
      </c>
      <c r="CF637" s="1350" t="str">
        <f t="shared" si="2286"/>
        <v/>
      </c>
      <c r="CG637" s="1350" t="str">
        <f t="shared" si="2286"/>
        <v/>
      </c>
      <c r="CH637" s="1350" t="str">
        <f t="shared" si="2286"/>
        <v/>
      </c>
      <c r="CI637" s="1350" t="str">
        <f t="shared" si="2286"/>
        <v/>
      </c>
      <c r="CJ637" s="1350" t="str">
        <f t="shared" si="2286"/>
        <v/>
      </c>
      <c r="CK637" s="1351" t="str">
        <f t="shared" si="2286"/>
        <v/>
      </c>
      <c r="CL637" s="1351" t="str">
        <f t="shared" si="2286"/>
        <v/>
      </c>
      <c r="CM637" s="1351" t="str">
        <f t="shared" si="2286"/>
        <v/>
      </c>
      <c r="CN637" s="1350" t="str">
        <f t="shared" ref="CN637:CT639" si="228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87"/>
        <v/>
      </c>
      <c r="CP637" s="1350" t="str">
        <f t="shared" si="2287"/>
        <v/>
      </c>
      <c r="CQ637" s="1350" t="str">
        <f t="shared" si="2287"/>
        <v/>
      </c>
      <c r="CR637" s="1350" t="str">
        <f t="shared" si="2287"/>
        <v/>
      </c>
      <c r="CS637" s="1349" t="str">
        <f t="shared" si="2287"/>
        <v/>
      </c>
      <c r="CT637" s="1352" t="str">
        <f t="shared" si="2287"/>
        <v/>
      </c>
      <c r="CU637" s="553" t="str">
        <f t="shared" ref="CU637:CU642" si="228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9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9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9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9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9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9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9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9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30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30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30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30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30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305">COUNT(B637:R637)</f>
        <v>0</v>
      </c>
      <c r="DM637" s="106">
        <f t="shared" ref="DM637:DM642" si="2306">COUNT(T637:AJ637)</f>
        <v>0</v>
      </c>
      <c r="DN637" s="106">
        <f t="shared" ref="DN637:DN642" si="2307">COUNT(AL637:BB637)</f>
        <v>0</v>
      </c>
      <c r="DO637" s="106">
        <f t="shared" ref="DO637:DO642" si="2308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82"/>
        <v/>
      </c>
      <c r="CA638" s="602" t="str">
        <f t="shared" si="2283"/>
        <v/>
      </c>
      <c r="CB638" s="602" t="str">
        <f t="shared" si="2284"/>
        <v/>
      </c>
      <c r="CC638" s="692" t="str">
        <f t="shared" si="2285"/>
        <v/>
      </c>
      <c r="CD638" s="1348" t="str">
        <f t="shared" si="2286"/>
        <v/>
      </c>
      <c r="CE638" s="1349" t="str">
        <f t="shared" si="2286"/>
        <v/>
      </c>
      <c r="CF638" s="1350" t="str">
        <f t="shared" si="2286"/>
        <v/>
      </c>
      <c r="CG638" s="1350" t="str">
        <f t="shared" si="2286"/>
        <v/>
      </c>
      <c r="CH638" s="1350" t="str">
        <f t="shared" si="2286"/>
        <v/>
      </c>
      <c r="CI638" s="1350" t="str">
        <f t="shared" si="2286"/>
        <v/>
      </c>
      <c r="CJ638" s="1350" t="str">
        <f t="shared" si="2286"/>
        <v/>
      </c>
      <c r="CK638" s="1351" t="str">
        <f t="shared" si="2286"/>
        <v/>
      </c>
      <c r="CL638" s="1351" t="str">
        <f t="shared" si="2286"/>
        <v/>
      </c>
      <c r="CM638" s="1351" t="str">
        <f t="shared" si="2286"/>
        <v/>
      </c>
      <c r="CN638" s="1350" t="str">
        <f t="shared" si="2287"/>
        <v/>
      </c>
      <c r="CO638" s="1350" t="str">
        <f t="shared" si="2287"/>
        <v/>
      </c>
      <c r="CP638" s="1350" t="str">
        <f t="shared" si="2287"/>
        <v/>
      </c>
      <c r="CQ638" s="1350" t="str">
        <f t="shared" si="2287"/>
        <v/>
      </c>
      <c r="CR638" s="1350" t="str">
        <f t="shared" si="2287"/>
        <v/>
      </c>
      <c r="CS638" s="1349" t="str">
        <f t="shared" si="2287"/>
        <v/>
      </c>
      <c r="CT638" s="1352" t="str">
        <f t="shared" si="2287"/>
        <v/>
      </c>
      <c r="CU638" s="553" t="str">
        <f t="shared" si="2288"/>
        <v/>
      </c>
      <c r="CV638" s="554" t="str">
        <f t="shared" si="2289"/>
        <v/>
      </c>
      <c r="CW638" s="555" t="str">
        <f t="shared" si="2290"/>
        <v/>
      </c>
      <c r="CX638" s="555" t="str">
        <f t="shared" si="2291"/>
        <v/>
      </c>
      <c r="CY638" s="555" t="str">
        <f t="shared" si="2292"/>
        <v/>
      </c>
      <c r="CZ638" s="555" t="str">
        <f t="shared" si="2293"/>
        <v/>
      </c>
      <c r="DA638" s="555" t="str">
        <f t="shared" si="2294"/>
        <v/>
      </c>
      <c r="DB638" s="556" t="str">
        <f t="shared" si="2295"/>
        <v/>
      </c>
      <c r="DC638" s="556" t="str">
        <f t="shared" si="2296"/>
        <v/>
      </c>
      <c r="DD638" s="556" t="str">
        <f t="shared" si="2297"/>
        <v/>
      </c>
      <c r="DE638" s="555" t="str">
        <f t="shared" si="2298"/>
        <v/>
      </c>
      <c r="DF638" s="555" t="str">
        <f t="shared" si="2299"/>
        <v/>
      </c>
      <c r="DG638" s="555" t="str">
        <f t="shared" si="2300"/>
        <v/>
      </c>
      <c r="DH638" s="555" t="str">
        <f t="shared" si="2301"/>
        <v/>
      </c>
      <c r="DI638" s="555" t="str">
        <f t="shared" si="2302"/>
        <v/>
      </c>
      <c r="DJ638" s="554" t="str">
        <f t="shared" si="2303"/>
        <v/>
      </c>
      <c r="DK638" s="553" t="str">
        <f t="shared" si="2304"/>
        <v/>
      </c>
      <c r="DL638" s="658">
        <f t="shared" si="2305"/>
        <v>0</v>
      </c>
      <c r="DM638" s="106">
        <f t="shared" si="2306"/>
        <v>0</v>
      </c>
      <c r="DN638" s="106">
        <f t="shared" si="2307"/>
        <v>0</v>
      </c>
      <c r="DO638" s="106">
        <f t="shared" si="2308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82"/>
        <v/>
      </c>
      <c r="CA639" s="602" t="str">
        <f t="shared" si="2283"/>
        <v/>
      </c>
      <c r="CB639" s="602" t="str">
        <f t="shared" si="2284"/>
        <v/>
      </c>
      <c r="CC639" s="692" t="str">
        <f t="shared" si="2285"/>
        <v/>
      </c>
      <c r="CD639" s="1348" t="str">
        <f t="shared" si="2286"/>
        <v/>
      </c>
      <c r="CE639" s="1349" t="str">
        <f t="shared" si="2286"/>
        <v/>
      </c>
      <c r="CF639" s="1350" t="str">
        <f t="shared" si="2286"/>
        <v/>
      </c>
      <c r="CG639" s="1350" t="str">
        <f t="shared" si="2286"/>
        <v/>
      </c>
      <c r="CH639" s="1350" t="str">
        <f t="shared" si="2286"/>
        <v/>
      </c>
      <c r="CI639" s="1350" t="str">
        <f t="shared" si="2286"/>
        <v/>
      </c>
      <c r="CJ639" s="1350" t="str">
        <f t="shared" si="2286"/>
        <v/>
      </c>
      <c r="CK639" s="1351" t="str">
        <f t="shared" si="2286"/>
        <v/>
      </c>
      <c r="CL639" s="1351" t="str">
        <f t="shared" si="2286"/>
        <v/>
      </c>
      <c r="CM639" s="1351" t="str">
        <f t="shared" si="2286"/>
        <v/>
      </c>
      <c r="CN639" s="1350" t="str">
        <f t="shared" si="2287"/>
        <v/>
      </c>
      <c r="CO639" s="1350" t="str">
        <f t="shared" si="2287"/>
        <v/>
      </c>
      <c r="CP639" s="1350" t="str">
        <f t="shared" si="2287"/>
        <v/>
      </c>
      <c r="CQ639" s="1350" t="str">
        <f t="shared" si="2287"/>
        <v/>
      </c>
      <c r="CR639" s="1350" t="str">
        <f t="shared" si="2287"/>
        <v/>
      </c>
      <c r="CS639" s="1349" t="str">
        <f t="shared" si="2287"/>
        <v/>
      </c>
      <c r="CT639" s="1352" t="str">
        <f t="shared" si="2287"/>
        <v/>
      </c>
      <c r="CU639" s="553" t="str">
        <f t="shared" si="2288"/>
        <v/>
      </c>
      <c r="CV639" s="554" t="str">
        <f t="shared" si="2289"/>
        <v/>
      </c>
      <c r="CW639" s="555" t="str">
        <f t="shared" si="2290"/>
        <v/>
      </c>
      <c r="CX639" s="555" t="str">
        <f t="shared" si="2291"/>
        <v/>
      </c>
      <c r="CY639" s="555" t="str">
        <f t="shared" si="2292"/>
        <v/>
      </c>
      <c r="CZ639" s="555" t="str">
        <f t="shared" si="2293"/>
        <v/>
      </c>
      <c r="DA639" s="555" t="str">
        <f t="shared" si="2294"/>
        <v/>
      </c>
      <c r="DB639" s="556" t="str">
        <f t="shared" si="2295"/>
        <v/>
      </c>
      <c r="DC639" s="556" t="str">
        <f t="shared" si="2296"/>
        <v/>
      </c>
      <c r="DD639" s="556" t="str">
        <f t="shared" si="2297"/>
        <v/>
      </c>
      <c r="DE639" s="555" t="str">
        <f t="shared" si="2298"/>
        <v/>
      </c>
      <c r="DF639" s="555" t="str">
        <f t="shared" si="2299"/>
        <v/>
      </c>
      <c r="DG639" s="555" t="str">
        <f t="shared" si="2300"/>
        <v/>
      </c>
      <c r="DH639" s="555" t="str">
        <f t="shared" si="2301"/>
        <v/>
      </c>
      <c r="DI639" s="555" t="str">
        <f t="shared" si="2302"/>
        <v/>
      </c>
      <c r="DJ639" s="554" t="str">
        <f t="shared" si="2303"/>
        <v/>
      </c>
      <c r="DK639" s="553" t="str">
        <f t="shared" si="2304"/>
        <v/>
      </c>
      <c r="DL639" s="658">
        <f t="shared" si="2305"/>
        <v>0</v>
      </c>
      <c r="DM639" s="106">
        <f t="shared" si="2306"/>
        <v>0</v>
      </c>
      <c r="DN639" s="106">
        <f t="shared" si="2307"/>
        <v>0</v>
      </c>
      <c r="DO639" s="106">
        <f t="shared" si="2308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82"/>
        <v>0</v>
      </c>
      <c r="CA640" s="627">
        <f t="shared" si="2283"/>
        <v>0</v>
      </c>
      <c r="CB640" s="627">
        <f t="shared" si="2284"/>
        <v>0</v>
      </c>
      <c r="CC640" s="695">
        <f t="shared" si="2285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9"/>
        <v>0</v>
      </c>
      <c r="CG640" s="1355">
        <f t="shared" si="2309"/>
        <v>0</v>
      </c>
      <c r="CH640" s="1355">
        <f t="shared" si="2309"/>
        <v>0</v>
      </c>
      <c r="CI640" s="1355">
        <f t="shared" si="2309"/>
        <v>0</v>
      </c>
      <c r="CJ640" s="1355">
        <f t="shared" si="2309"/>
        <v>0</v>
      </c>
      <c r="CK640" s="1356">
        <f t="shared" si="2309"/>
        <v>0</v>
      </c>
      <c r="CL640" s="1356">
        <f t="shared" si="2309"/>
        <v>0</v>
      </c>
      <c r="CM640" s="1356">
        <f t="shared" si="2309"/>
        <v>0</v>
      </c>
      <c r="CN640" s="1355">
        <f t="shared" si="2309"/>
        <v>0</v>
      </c>
      <c r="CO640" s="1355">
        <f t="shared" si="2309"/>
        <v>0</v>
      </c>
      <c r="CP640" s="1355">
        <f t="shared" si="2309"/>
        <v>0</v>
      </c>
      <c r="CQ640" s="1355">
        <f t="shared" si="2309"/>
        <v>0</v>
      </c>
      <c r="CR640" s="1355">
        <f t="shared" si="2309"/>
        <v>0</v>
      </c>
      <c r="CS640" s="1354">
        <f t="shared" si="2309"/>
        <v>0</v>
      </c>
      <c r="CT640" s="1357">
        <f t="shared" si="2309"/>
        <v>0</v>
      </c>
      <c r="CU640" s="541">
        <f t="shared" si="2288"/>
        <v>0</v>
      </c>
      <c r="CV640" s="542">
        <f t="shared" si="2289"/>
        <v>0</v>
      </c>
      <c r="CW640" s="543">
        <f t="shared" si="2290"/>
        <v>0</v>
      </c>
      <c r="CX640" s="543">
        <f t="shared" si="2291"/>
        <v>0</v>
      </c>
      <c r="CY640" s="543">
        <f t="shared" si="2292"/>
        <v>0</v>
      </c>
      <c r="CZ640" s="543">
        <f t="shared" si="2293"/>
        <v>0</v>
      </c>
      <c r="DA640" s="543">
        <f t="shared" si="2294"/>
        <v>0</v>
      </c>
      <c r="DB640" s="544">
        <f t="shared" si="2295"/>
        <v>0</v>
      </c>
      <c r="DC640" s="544">
        <f t="shared" si="2296"/>
        <v>0</v>
      </c>
      <c r="DD640" s="544">
        <f t="shared" si="2297"/>
        <v>0</v>
      </c>
      <c r="DE640" s="543">
        <f t="shared" si="2298"/>
        <v>0</v>
      </c>
      <c r="DF640" s="543">
        <f t="shared" si="2299"/>
        <v>0</v>
      </c>
      <c r="DG640" s="543">
        <f t="shared" si="2300"/>
        <v>0</v>
      </c>
      <c r="DH640" s="543">
        <f t="shared" si="2301"/>
        <v>0</v>
      </c>
      <c r="DI640" s="543">
        <f t="shared" si="2302"/>
        <v>0</v>
      </c>
      <c r="DJ640" s="542">
        <f t="shared" si="2303"/>
        <v>0</v>
      </c>
      <c r="DK640" s="541">
        <f t="shared" si="2304"/>
        <v>3.3700642996924803E-2</v>
      </c>
      <c r="DL640" s="658">
        <f t="shared" si="2305"/>
        <v>17</v>
      </c>
      <c r="DM640" s="106">
        <f t="shared" si="2306"/>
        <v>17</v>
      </c>
      <c r="DN640" s="106">
        <f t="shared" si="2307"/>
        <v>17</v>
      </c>
      <c r="DO640" s="106">
        <f t="shared" si="2308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82"/>
        <v/>
      </c>
      <c r="CA641" s="602" t="str">
        <f t="shared" si="2283"/>
        <v/>
      </c>
      <c r="CB641" s="602" t="str">
        <f t="shared" si="2284"/>
        <v/>
      </c>
      <c r="CC641" s="692" t="str">
        <f t="shared" si="2285"/>
        <v/>
      </c>
      <c r="CD641" s="1348" t="str">
        <f t="shared" ref="CD641:CT641" si="231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10"/>
        <v/>
      </c>
      <c r="CF641" s="1350" t="str">
        <f t="shared" si="2310"/>
        <v/>
      </c>
      <c r="CG641" s="1350" t="str">
        <f t="shared" si="2310"/>
        <v/>
      </c>
      <c r="CH641" s="1350" t="str">
        <f t="shared" si="2310"/>
        <v/>
      </c>
      <c r="CI641" s="1350" t="str">
        <f t="shared" si="2310"/>
        <v/>
      </c>
      <c r="CJ641" s="1350" t="str">
        <f t="shared" si="2310"/>
        <v/>
      </c>
      <c r="CK641" s="1351" t="str">
        <f t="shared" si="2310"/>
        <v/>
      </c>
      <c r="CL641" s="1351" t="str">
        <f t="shared" si="2310"/>
        <v/>
      </c>
      <c r="CM641" s="1351" t="str">
        <f t="shared" si="2310"/>
        <v/>
      </c>
      <c r="CN641" s="1350" t="str">
        <f t="shared" si="2310"/>
        <v/>
      </c>
      <c r="CO641" s="1350" t="str">
        <f t="shared" si="2310"/>
        <v/>
      </c>
      <c r="CP641" s="1350" t="str">
        <f t="shared" si="2310"/>
        <v/>
      </c>
      <c r="CQ641" s="1350" t="str">
        <f t="shared" si="2310"/>
        <v/>
      </c>
      <c r="CR641" s="1350" t="str">
        <f t="shared" si="2310"/>
        <v/>
      </c>
      <c r="CS641" s="1349" t="str">
        <f t="shared" si="2310"/>
        <v/>
      </c>
      <c r="CT641" s="1352" t="str">
        <f t="shared" si="2310"/>
        <v/>
      </c>
      <c r="CU641" s="553" t="str">
        <f t="shared" si="2288"/>
        <v/>
      </c>
      <c r="CV641" s="554" t="str">
        <f t="shared" si="2289"/>
        <v/>
      </c>
      <c r="CW641" s="555" t="str">
        <f t="shared" si="2290"/>
        <v/>
      </c>
      <c r="CX641" s="555" t="str">
        <f t="shared" si="2291"/>
        <v/>
      </c>
      <c r="CY641" s="555" t="str">
        <f t="shared" si="2292"/>
        <v/>
      </c>
      <c r="CZ641" s="555" t="str">
        <f t="shared" si="2293"/>
        <v/>
      </c>
      <c r="DA641" s="555" t="str">
        <f t="shared" si="2294"/>
        <v/>
      </c>
      <c r="DB641" s="556" t="str">
        <f t="shared" si="2295"/>
        <v/>
      </c>
      <c r="DC641" s="556" t="str">
        <f t="shared" si="2296"/>
        <v/>
      </c>
      <c r="DD641" s="556" t="str">
        <f t="shared" si="2297"/>
        <v/>
      </c>
      <c r="DE641" s="555" t="str">
        <f t="shared" si="2298"/>
        <v/>
      </c>
      <c r="DF641" s="555" t="str">
        <f t="shared" si="2299"/>
        <v/>
      </c>
      <c r="DG641" s="555" t="str">
        <f t="shared" si="2300"/>
        <v/>
      </c>
      <c r="DH641" s="555" t="str">
        <f t="shared" si="2301"/>
        <v/>
      </c>
      <c r="DI641" s="555" t="str">
        <f t="shared" si="2302"/>
        <v/>
      </c>
      <c r="DJ641" s="554" t="str">
        <f t="shared" si="2303"/>
        <v/>
      </c>
      <c r="DK641" s="553" t="str">
        <f t="shared" si="2304"/>
        <v/>
      </c>
      <c r="DL641" s="658">
        <f t="shared" si="2305"/>
        <v>0</v>
      </c>
      <c r="DM641" s="106">
        <f t="shared" si="2306"/>
        <v>0</v>
      </c>
      <c r="DN641" s="106">
        <f t="shared" si="2307"/>
        <v>0</v>
      </c>
      <c r="DO641" s="106">
        <f t="shared" si="2308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82"/>
        <v>0</v>
      </c>
      <c r="CA642" s="602">
        <f t="shared" si="2283"/>
        <v>0</v>
      </c>
      <c r="CB642" s="602">
        <f t="shared" si="2284"/>
        <v>0</v>
      </c>
      <c r="CC642" s="692">
        <f t="shared" si="2285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1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11"/>
        <v>0</v>
      </c>
      <c r="CG642" s="1350">
        <f t="shared" si="2311"/>
        <v>0</v>
      </c>
      <c r="CH642" s="1350">
        <f t="shared" si="2311"/>
        <v>0</v>
      </c>
      <c r="CI642" s="1350">
        <f t="shared" si="2311"/>
        <v>0</v>
      </c>
      <c r="CJ642" s="1350">
        <f t="shared" si="2311"/>
        <v>0</v>
      </c>
      <c r="CK642" s="1351">
        <f t="shared" si="2311"/>
        <v>0</v>
      </c>
      <c r="CL642" s="1351">
        <f t="shared" si="2311"/>
        <v>0</v>
      </c>
      <c r="CM642" s="1351">
        <f t="shared" si="2311"/>
        <v>0</v>
      </c>
      <c r="CN642" s="1350">
        <f t="shared" si="2311"/>
        <v>0</v>
      </c>
      <c r="CO642" s="1350">
        <f t="shared" si="2311"/>
        <v>0</v>
      </c>
      <c r="CP642" s="1350">
        <f t="shared" si="2311"/>
        <v>0</v>
      </c>
      <c r="CQ642" s="1350">
        <f t="shared" si="2311"/>
        <v>0</v>
      </c>
      <c r="CR642" s="1350">
        <f t="shared" si="2311"/>
        <v>0</v>
      </c>
      <c r="CS642" s="1349">
        <f t="shared" si="2311"/>
        <v>0</v>
      </c>
      <c r="CT642" s="1352">
        <f t="shared" si="2311"/>
        <v>0</v>
      </c>
      <c r="CU642" s="553">
        <f t="shared" si="2288"/>
        <v>0</v>
      </c>
      <c r="CV642" s="554">
        <f t="shared" si="2289"/>
        <v>0</v>
      </c>
      <c r="CW642" s="555">
        <f t="shared" si="2290"/>
        <v>0</v>
      </c>
      <c r="CX642" s="555">
        <f t="shared" si="2291"/>
        <v>0</v>
      </c>
      <c r="CY642" s="555">
        <f t="shared" si="2292"/>
        <v>0</v>
      </c>
      <c r="CZ642" s="555">
        <f t="shared" si="2293"/>
        <v>0</v>
      </c>
      <c r="DA642" s="555">
        <f t="shared" si="2294"/>
        <v>0</v>
      </c>
      <c r="DB642" s="556">
        <f t="shared" si="2295"/>
        <v>0</v>
      </c>
      <c r="DC642" s="556">
        <f t="shared" si="2296"/>
        <v>0</v>
      </c>
      <c r="DD642" s="556">
        <f t="shared" si="2297"/>
        <v>0</v>
      </c>
      <c r="DE642" s="555">
        <f t="shared" si="2298"/>
        <v>0</v>
      </c>
      <c r="DF642" s="555">
        <f t="shared" si="2299"/>
        <v>0</v>
      </c>
      <c r="DG642" s="555">
        <f t="shared" si="2300"/>
        <v>0</v>
      </c>
      <c r="DH642" s="555">
        <f t="shared" si="2301"/>
        <v>0</v>
      </c>
      <c r="DI642" s="555">
        <f t="shared" si="2302"/>
        <v>0</v>
      </c>
      <c r="DJ642" s="554">
        <f t="shared" si="2303"/>
        <v>0</v>
      </c>
      <c r="DK642" s="553">
        <f t="shared" si="2304"/>
        <v>311.76</v>
      </c>
      <c r="DL642" s="658">
        <f t="shared" si="2305"/>
        <v>17</v>
      </c>
      <c r="DM642" s="106">
        <f t="shared" si="2306"/>
        <v>17</v>
      </c>
      <c r="DN642" s="106">
        <f t="shared" si="2307"/>
        <v>17</v>
      </c>
      <c r="DO642" s="106">
        <f t="shared" si="2308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82"/>
        <v/>
      </c>
      <c r="CA643" s="594" t="str">
        <f t="shared" si="2283"/>
        <v/>
      </c>
      <c r="CB643" s="594" t="str">
        <f t="shared" si="2284"/>
        <v/>
      </c>
      <c r="CC643" s="691" t="str">
        <f t="shared" si="2285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1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2</v>
      </c>
      <c r="BW645" s="277">
        <v>1.5</v>
      </c>
      <c r="BX645" s="277">
        <v>2</v>
      </c>
      <c r="BY645" s="277"/>
      <c r="BZ645" s="602">
        <f>IF(DL645&lt;3,"",(SUM(B645:R645)-MIN(B645:R645)-MAX(B645:R645))/(DL645-2))</f>
        <v>1.6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1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12"/>
        <v/>
      </c>
      <c r="CF645" s="1350" t="str">
        <f t="shared" si="2312"/>
        <v/>
      </c>
      <c r="CG645" s="1350" t="str">
        <f t="shared" si="2312"/>
        <v/>
      </c>
      <c r="CH645" s="1350" t="str">
        <f t="shared" si="2312"/>
        <v/>
      </c>
      <c r="CI645" s="1350">
        <f t="shared" si="2312"/>
        <v>1</v>
      </c>
      <c r="CJ645" s="1350">
        <f t="shared" si="2312"/>
        <v>1</v>
      </c>
      <c r="CK645" s="1351">
        <f t="shared" si="2312"/>
        <v>1</v>
      </c>
      <c r="CL645" s="1351">
        <f t="shared" si="2312"/>
        <v>2</v>
      </c>
      <c r="CM645" s="1351">
        <f t="shared" si="2312"/>
        <v>2</v>
      </c>
      <c r="CN645" s="1350">
        <f t="shared" si="2312"/>
        <v>2</v>
      </c>
      <c r="CO645" s="1350">
        <f t="shared" si="2312"/>
        <v>2</v>
      </c>
      <c r="CP645" s="1350" t="str">
        <f t="shared" si="2312"/>
        <v/>
      </c>
      <c r="CQ645" s="1350" t="str">
        <f t="shared" si="2312"/>
        <v/>
      </c>
      <c r="CR645" s="1350" t="str">
        <f t="shared" si="2312"/>
        <v/>
      </c>
      <c r="CS645" s="1349" t="str">
        <f t="shared" si="2312"/>
        <v/>
      </c>
      <c r="CT645" s="1352" t="str">
        <f t="shared" ref="CE645:CT649" si="231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1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14"/>
        <v/>
      </c>
      <c r="CW645" s="555" t="str">
        <f t="shared" si="2314"/>
        <v/>
      </c>
      <c r="CX645" s="555" t="str">
        <f t="shared" si="2314"/>
        <v/>
      </c>
      <c r="CY645" s="555">
        <f t="shared" si="2314"/>
        <v>1</v>
      </c>
      <c r="CZ645" s="555">
        <f t="shared" si="2314"/>
        <v>1</v>
      </c>
      <c r="DA645" s="555">
        <f t="shared" si="2314"/>
        <v>1</v>
      </c>
      <c r="DB645" s="556">
        <f t="shared" si="2314"/>
        <v>1</v>
      </c>
      <c r="DC645" s="556">
        <f t="shared" si="2314"/>
        <v>1</v>
      </c>
      <c r="DD645" s="556">
        <f t="shared" si="2314"/>
        <v>1</v>
      </c>
      <c r="DE645" s="555">
        <f t="shared" ref="DE645:DK649" si="231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5">
        <f t="shared" si="2315"/>
        <v>2</v>
      </c>
      <c r="DG645" s="555">
        <f t="shared" si="2315"/>
        <v>3</v>
      </c>
      <c r="DH645" s="555" t="str">
        <f t="shared" si="2315"/>
        <v/>
      </c>
      <c r="DI645" s="555" t="str">
        <f t="shared" si="2315"/>
        <v/>
      </c>
      <c r="DJ645" s="554" t="str">
        <f t="shared" si="2315"/>
        <v/>
      </c>
      <c r="DK645" s="553" t="str">
        <f t="shared" si="2315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</v>
      </c>
      <c r="BW646" s="227">
        <v>1</v>
      </c>
      <c r="BX646" s="227">
        <v>1</v>
      </c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13"/>
        <v/>
      </c>
      <c r="CF646" s="1350" t="str">
        <f t="shared" si="2313"/>
        <v/>
      </c>
      <c r="CG646" s="1350" t="str">
        <f t="shared" si="2313"/>
        <v/>
      </c>
      <c r="CH646" s="1350" t="str">
        <f t="shared" si="2313"/>
        <v/>
      </c>
      <c r="CI646" s="1350">
        <f t="shared" si="2313"/>
        <v>1</v>
      </c>
      <c r="CJ646" s="1350">
        <f t="shared" si="2313"/>
        <v>1</v>
      </c>
      <c r="CK646" s="1351">
        <f t="shared" si="2313"/>
        <v>1</v>
      </c>
      <c r="CL646" s="1351">
        <f t="shared" si="2313"/>
        <v>1</v>
      </c>
      <c r="CM646" s="1351">
        <f t="shared" si="2313"/>
        <v>1</v>
      </c>
      <c r="CN646" s="1350">
        <f t="shared" si="2313"/>
        <v>2</v>
      </c>
      <c r="CO646" s="1350">
        <f t="shared" si="2313"/>
        <v>2</v>
      </c>
      <c r="CP646" s="1350" t="str">
        <f t="shared" si="2313"/>
        <v/>
      </c>
      <c r="CQ646" s="1350" t="str">
        <f t="shared" si="2313"/>
        <v/>
      </c>
      <c r="CR646" s="1350" t="str">
        <f t="shared" si="2313"/>
        <v/>
      </c>
      <c r="CS646" s="1349" t="str">
        <f t="shared" si="2313"/>
        <v/>
      </c>
      <c r="CT646" s="1352" t="str">
        <f t="shared" si="2313"/>
        <v/>
      </c>
      <c r="CU646" s="553" t="str">
        <f t="shared" si="2314"/>
        <v/>
      </c>
      <c r="CV646" s="554" t="str">
        <f t="shared" si="2314"/>
        <v/>
      </c>
      <c r="CW646" s="555" t="str">
        <f t="shared" si="2314"/>
        <v/>
      </c>
      <c r="CX646" s="555" t="str">
        <f t="shared" si="2314"/>
        <v/>
      </c>
      <c r="CY646" s="555">
        <f t="shared" si="2314"/>
        <v>1</v>
      </c>
      <c r="CZ646" s="555">
        <f t="shared" si="2314"/>
        <v>1</v>
      </c>
      <c r="DA646" s="555">
        <f t="shared" si="2314"/>
        <v>1</v>
      </c>
      <c r="DB646" s="556">
        <f t="shared" si="2314"/>
        <v>1</v>
      </c>
      <c r="DC646" s="556">
        <f t="shared" si="2314"/>
        <v>1</v>
      </c>
      <c r="DD646" s="556">
        <f t="shared" si="2314"/>
        <v>1</v>
      </c>
      <c r="DE646" s="555">
        <f t="shared" si="2315"/>
        <v>2</v>
      </c>
      <c r="DF646" s="555">
        <f t="shared" si="2315"/>
        <v>2</v>
      </c>
      <c r="DG646" s="555">
        <f t="shared" si="2315"/>
        <v>4</v>
      </c>
      <c r="DH646" s="555" t="str">
        <f t="shared" si="2315"/>
        <v/>
      </c>
      <c r="DI646" s="555" t="str">
        <f t="shared" si="2315"/>
        <v/>
      </c>
      <c r="DJ646" s="554" t="str">
        <f t="shared" si="2315"/>
        <v/>
      </c>
      <c r="DK646" s="553" t="str">
        <f t="shared" si="2315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2</v>
      </c>
      <c r="BX647" s="227">
        <v>1</v>
      </c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13"/>
        <v/>
      </c>
      <c r="CF647" s="1350" t="str">
        <f t="shared" si="2313"/>
        <v/>
      </c>
      <c r="CG647" s="1350" t="str">
        <f t="shared" si="2313"/>
        <v/>
      </c>
      <c r="CH647" s="1350" t="str">
        <f t="shared" si="2313"/>
        <v/>
      </c>
      <c r="CI647" s="1350">
        <f t="shared" si="2313"/>
        <v>1</v>
      </c>
      <c r="CJ647" s="1350">
        <f t="shared" si="2313"/>
        <v>1</v>
      </c>
      <c r="CK647" s="1351">
        <f t="shared" si="2313"/>
        <v>1</v>
      </c>
      <c r="CL647" s="1351">
        <f t="shared" si="2313"/>
        <v>2</v>
      </c>
      <c r="CM647" s="1351">
        <f t="shared" si="2313"/>
        <v>2</v>
      </c>
      <c r="CN647" s="1350">
        <f t="shared" si="2313"/>
        <v>2</v>
      </c>
      <c r="CO647" s="1350">
        <f t="shared" si="2313"/>
        <v>2</v>
      </c>
      <c r="CP647" s="1350" t="str">
        <f t="shared" si="2313"/>
        <v/>
      </c>
      <c r="CQ647" s="1350" t="str">
        <f t="shared" si="2313"/>
        <v/>
      </c>
      <c r="CR647" s="1350" t="str">
        <f t="shared" si="2313"/>
        <v/>
      </c>
      <c r="CS647" s="1349" t="str">
        <f t="shared" si="2313"/>
        <v/>
      </c>
      <c r="CT647" s="1352" t="str">
        <f t="shared" si="2313"/>
        <v/>
      </c>
      <c r="CU647" s="553" t="str">
        <f t="shared" si="2314"/>
        <v/>
      </c>
      <c r="CV647" s="554" t="str">
        <f t="shared" si="2314"/>
        <v/>
      </c>
      <c r="CW647" s="555" t="str">
        <f t="shared" si="2314"/>
        <v/>
      </c>
      <c r="CX647" s="555" t="str">
        <f t="shared" si="2314"/>
        <v/>
      </c>
      <c r="CY647" s="555">
        <f t="shared" si="2314"/>
        <v>1</v>
      </c>
      <c r="CZ647" s="555">
        <f t="shared" si="2314"/>
        <v>1</v>
      </c>
      <c r="DA647" s="555">
        <f t="shared" si="2314"/>
        <v>1</v>
      </c>
      <c r="DB647" s="556">
        <f t="shared" si="2314"/>
        <v>2</v>
      </c>
      <c r="DC647" s="556">
        <f t="shared" si="2314"/>
        <v>2</v>
      </c>
      <c r="DD647" s="556">
        <f t="shared" si="2314"/>
        <v>2</v>
      </c>
      <c r="DE647" s="555">
        <f t="shared" si="2315"/>
        <v>2</v>
      </c>
      <c r="DF647" s="555">
        <f t="shared" si="2315"/>
        <v>2</v>
      </c>
      <c r="DG647" s="555">
        <f t="shared" si="2315"/>
        <v>3</v>
      </c>
      <c r="DH647" s="555" t="str">
        <f t="shared" si="2315"/>
        <v/>
      </c>
      <c r="DI647" s="555" t="str">
        <f t="shared" si="2315"/>
        <v/>
      </c>
      <c r="DJ647" s="554" t="str">
        <f t="shared" si="2315"/>
        <v/>
      </c>
      <c r="DK647" s="553" t="str">
        <f t="shared" si="2315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50</v>
      </c>
      <c r="AM648" s="227"/>
      <c r="AN648" s="227"/>
      <c r="AO648" s="227">
        <v>50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>
        <v>50</v>
      </c>
      <c r="BX648" s="227">
        <v>50</v>
      </c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50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13"/>
        <v/>
      </c>
      <c r="CF648" s="1350" t="str">
        <f t="shared" si="2313"/>
        <v/>
      </c>
      <c r="CG648" s="1350" t="str">
        <f t="shared" si="2313"/>
        <v/>
      </c>
      <c r="CH648" s="1350" t="str">
        <f t="shared" si="2313"/>
        <v/>
      </c>
      <c r="CI648" s="1350">
        <f t="shared" si="2313"/>
        <v>20</v>
      </c>
      <c r="CJ648" s="1350">
        <f t="shared" si="2313"/>
        <v>40</v>
      </c>
      <c r="CK648" s="1351">
        <f t="shared" si="2313"/>
        <v>50</v>
      </c>
      <c r="CL648" s="1351">
        <f t="shared" si="2313"/>
        <v>50</v>
      </c>
      <c r="CM648" s="1351">
        <f t="shared" si="2313"/>
        <v>50</v>
      </c>
      <c r="CN648" s="1350">
        <f t="shared" si="2313"/>
        <v>50</v>
      </c>
      <c r="CO648" s="1350">
        <f t="shared" si="2313"/>
        <v>50</v>
      </c>
      <c r="CP648" s="1350" t="str">
        <f t="shared" si="2313"/>
        <v/>
      </c>
      <c r="CQ648" s="1350" t="str">
        <f t="shared" si="2313"/>
        <v/>
      </c>
      <c r="CR648" s="1350" t="str">
        <f t="shared" si="2313"/>
        <v/>
      </c>
      <c r="CS648" s="1349" t="str">
        <f t="shared" si="2313"/>
        <v/>
      </c>
      <c r="CT648" s="1352" t="str">
        <f t="shared" si="2313"/>
        <v/>
      </c>
      <c r="CU648" s="553" t="str">
        <f t="shared" si="2314"/>
        <v/>
      </c>
      <c r="CV648" s="554" t="str">
        <f t="shared" si="2314"/>
        <v/>
      </c>
      <c r="CW648" s="555" t="str">
        <f t="shared" si="2314"/>
        <v/>
      </c>
      <c r="CX648" s="555" t="str">
        <f t="shared" si="2314"/>
        <v/>
      </c>
      <c r="CY648" s="555">
        <f t="shared" si="2314"/>
        <v>20</v>
      </c>
      <c r="CZ648" s="555">
        <f t="shared" si="2314"/>
        <v>40</v>
      </c>
      <c r="DA648" s="555">
        <f t="shared" si="2314"/>
        <v>50</v>
      </c>
      <c r="DB648" s="556">
        <f t="shared" si="2314"/>
        <v>50</v>
      </c>
      <c r="DC648" s="556">
        <f t="shared" si="2314"/>
        <v>50</v>
      </c>
      <c r="DD648" s="556">
        <f t="shared" si="2314"/>
        <v>50</v>
      </c>
      <c r="DE648" s="555">
        <f t="shared" si="2315"/>
        <v>85.55</v>
      </c>
      <c r="DF648" s="555">
        <f t="shared" si="2315"/>
        <v>100</v>
      </c>
      <c r="DG648" s="555">
        <f t="shared" si="2315"/>
        <v>160</v>
      </c>
      <c r="DH648" s="555" t="str">
        <f t="shared" si="2315"/>
        <v/>
      </c>
      <c r="DI648" s="555" t="str">
        <f t="shared" si="2315"/>
        <v/>
      </c>
      <c r="DJ648" s="554" t="str">
        <f t="shared" si="2315"/>
        <v/>
      </c>
      <c r="DK648" s="553" t="str">
        <f t="shared" si="2315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16">IF(B646="","",((B645*B646*B647*B648)*3630*$K$1)/B$46/365/$G$1)</f>
        <v>7.893020221787346E-2</v>
      </c>
      <c r="C649" s="637" t="str">
        <f t="shared" si="2316"/>
        <v/>
      </c>
      <c r="D649" s="637" t="str">
        <f t="shared" si="2316"/>
        <v/>
      </c>
      <c r="E649" s="637">
        <f t="shared" si="2316"/>
        <v>6.3144161774298768E-2</v>
      </c>
      <c r="F649" s="637">
        <f t="shared" si="2316"/>
        <v>0.18943248532289628</v>
      </c>
      <c r="G649" s="637">
        <f t="shared" si="2316"/>
        <v>0.11839530332681018</v>
      </c>
      <c r="H649" s="637">
        <f t="shared" si="2316"/>
        <v>0.18943248532289628</v>
      </c>
      <c r="I649" s="637">
        <f t="shared" si="2316"/>
        <v>4.7358121330724069E-2</v>
      </c>
      <c r="J649" s="637">
        <f t="shared" si="2316"/>
        <v>0.31572080887149384</v>
      </c>
      <c r="K649" s="637" t="str">
        <f t="shared" si="2316"/>
        <v/>
      </c>
      <c r="L649" s="637" t="str">
        <f t="shared" si="2316"/>
        <v/>
      </c>
      <c r="M649" s="637" t="str">
        <f t="shared" si="2316"/>
        <v/>
      </c>
      <c r="N649" s="637" t="str">
        <f t="shared" si="2316"/>
        <v/>
      </c>
      <c r="O649" s="637" t="str">
        <f t="shared" si="2316"/>
        <v/>
      </c>
      <c r="P649" s="637" t="str">
        <f t="shared" si="2316"/>
        <v/>
      </c>
      <c r="Q649" s="637" t="str">
        <f t="shared" si="2316"/>
        <v/>
      </c>
      <c r="R649" s="637" t="str">
        <f t="shared" si="2316"/>
        <v/>
      </c>
      <c r="S649" s="657"/>
      <c r="T649" s="637">
        <f t="shared" ref="T649:AJ649" si="2317">IF(T646="","",((T645*T646*T647*T648)*3630*$K$1)/T$46/365/$G$1)</f>
        <v>9.4716242661448138E-2</v>
      </c>
      <c r="U649" s="637">
        <f t="shared" si="2317"/>
        <v>0.36463385518590996</v>
      </c>
      <c r="V649" s="637">
        <f t="shared" si="2317"/>
        <v>7.893020221787346E-2</v>
      </c>
      <c r="W649" s="637">
        <f t="shared" si="2317"/>
        <v>0.11839530332681018</v>
      </c>
      <c r="X649" s="637">
        <f t="shared" si="2317"/>
        <v>0.18943248532289628</v>
      </c>
      <c r="Y649" s="637">
        <f t="shared" si="2317"/>
        <v>4.7358121330724069E-2</v>
      </c>
      <c r="Z649" s="637">
        <f t="shared" si="2317"/>
        <v>0.13530891808778306</v>
      </c>
      <c r="AA649" s="637">
        <f t="shared" si="2317"/>
        <v>0.13530891808778306</v>
      </c>
      <c r="AB649" s="637">
        <f t="shared" si="2317"/>
        <v>0.12628832354859754</v>
      </c>
      <c r="AC649" s="637" t="str">
        <f t="shared" si="2317"/>
        <v/>
      </c>
      <c r="AD649" s="637" t="str">
        <f t="shared" si="2317"/>
        <v/>
      </c>
      <c r="AE649" s="637" t="str">
        <f t="shared" si="2317"/>
        <v/>
      </c>
      <c r="AF649" s="637" t="str">
        <f t="shared" si="2317"/>
        <v/>
      </c>
      <c r="AG649" s="637" t="str">
        <f t="shared" si="2317"/>
        <v/>
      </c>
      <c r="AH649" s="637" t="str">
        <f t="shared" si="2317"/>
        <v/>
      </c>
      <c r="AI649" s="637" t="str">
        <f t="shared" si="2317"/>
        <v/>
      </c>
      <c r="AJ649" s="637" t="str">
        <f t="shared" si="2317"/>
        <v/>
      </c>
      <c r="AK649" s="657"/>
      <c r="AL649" s="637">
        <f t="shared" ref="AL649:BB649" si="2318">IF(AL646="","",((AL645*AL646*AL647*AL648)*3630*$K$1)/AL$46/365/$G$1)</f>
        <v>0.18943248532289628</v>
      </c>
      <c r="AM649" s="637" t="str">
        <f t="shared" si="2318"/>
        <v/>
      </c>
      <c r="AN649" s="637" t="str">
        <f t="shared" si="2318"/>
        <v/>
      </c>
      <c r="AO649" s="637">
        <f t="shared" si="2318"/>
        <v>7.893020221787346E-2</v>
      </c>
      <c r="AP649" s="637">
        <f t="shared" si="2318"/>
        <v>0.15786040443574692</v>
      </c>
      <c r="AQ649" s="637" t="str">
        <f t="shared" si="2318"/>
        <v/>
      </c>
      <c r="AR649" s="637" t="str">
        <f t="shared" si="2318"/>
        <v/>
      </c>
      <c r="AS649" s="637" t="str">
        <f t="shared" si="2318"/>
        <v/>
      </c>
      <c r="AT649" s="637" t="str">
        <f t="shared" si="2318"/>
        <v/>
      </c>
      <c r="AU649" s="637" t="str">
        <f t="shared" si="2318"/>
        <v/>
      </c>
      <c r="AV649" s="637" t="str">
        <f t="shared" si="2318"/>
        <v/>
      </c>
      <c r="AW649" s="637" t="str">
        <f t="shared" si="2318"/>
        <v/>
      </c>
      <c r="AX649" s="637" t="str">
        <f t="shared" si="2318"/>
        <v/>
      </c>
      <c r="AY649" s="637" t="str">
        <f t="shared" si="2318"/>
        <v/>
      </c>
      <c r="AZ649" s="637" t="str">
        <f t="shared" si="2318"/>
        <v/>
      </c>
      <c r="BA649" s="637" t="str">
        <f t="shared" si="2318"/>
        <v/>
      </c>
      <c r="BB649" s="637" t="str">
        <f t="shared" si="2318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9">IF(BF646="","",((BF645*BF646*BF647*BF648)*3630*$K$1)/BF$46/365/$G$1)</f>
        <v/>
      </c>
      <c r="BG649" s="637" t="str">
        <f t="shared" si="2319"/>
        <v/>
      </c>
      <c r="BH649" s="637" t="str">
        <f t="shared" si="2319"/>
        <v/>
      </c>
      <c r="BI649" s="637" t="str">
        <f t="shared" si="2319"/>
        <v/>
      </c>
      <c r="BJ649" s="637" t="str">
        <f t="shared" si="2319"/>
        <v/>
      </c>
      <c r="BK649" s="637" t="str">
        <f t="shared" si="2319"/>
        <v/>
      </c>
      <c r="BL649" s="637" t="str">
        <f t="shared" si="2319"/>
        <v/>
      </c>
      <c r="BM649" s="637" t="str">
        <f t="shared" si="2319"/>
        <v/>
      </c>
      <c r="BN649" s="637" t="str">
        <f t="shared" si="2319"/>
        <v/>
      </c>
      <c r="BO649" s="637" t="str">
        <f t="shared" si="2319"/>
        <v/>
      </c>
      <c r="BP649" s="637" t="str">
        <f t="shared" si="2319"/>
        <v/>
      </c>
      <c r="BQ649" s="637" t="str">
        <f t="shared" si="2319"/>
        <v/>
      </c>
      <c r="BR649" s="637" t="str">
        <f t="shared" si="2319"/>
        <v/>
      </c>
      <c r="BS649" s="637" t="str">
        <f t="shared" si="2319"/>
        <v/>
      </c>
      <c r="BT649" s="637" t="str">
        <f t="shared" si="2319"/>
        <v/>
      </c>
      <c r="BU649" s="657"/>
      <c r="BV649" s="637">
        <f>IF(BV646="","",((BV645*BV646*BV647*BV648)*3630*$K$1)/BV$46/365/$G$1)</f>
        <v>0.11839530332681018</v>
      </c>
      <c r="BW649" s="637">
        <f>IF(BW646="","",((BW645*BW646*BW647*BW648)*3630*$K$1)/BW$46/365/$G$1)</f>
        <v>0.11839530332681018</v>
      </c>
      <c r="BX649" s="637">
        <f>IF(BX646="","",((BX645*BX646*BX647*BX648)*3630*$K$1)/BX$46/365/$G$1)</f>
        <v>6.7654459043891529E-2</v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0.12786692759295498</v>
      </c>
      <c r="CA649" s="627">
        <f>IF(DM649&lt;3,"",(SUM(T649:AJ649)-MIN(T649:AJ649)-MAX(T649:AJ649))/(DM649-2))</f>
        <v>0.12548291332188449</v>
      </c>
      <c r="CB649" s="627">
        <f>IF(DN649&lt;3,"",(SUM(AL649:BB649)-MIN(AL649:BB649)-MAX(AL649:BB649))/(DN649-2))</f>
        <v>0.15786040443574692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13"/>
        <v/>
      </c>
      <c r="CF649" s="1355" t="str">
        <f t="shared" si="2313"/>
        <v/>
      </c>
      <c r="CG649" s="1355" t="str">
        <f t="shared" si="2313"/>
        <v/>
      </c>
      <c r="CH649" s="1355" t="str">
        <f t="shared" si="2313"/>
        <v/>
      </c>
      <c r="CI649" s="1355">
        <f t="shared" si="2313"/>
        <v>4.7358121330724069E-2</v>
      </c>
      <c r="CJ649" s="1355">
        <f t="shared" si="2313"/>
        <v>6.3144161774298768E-2</v>
      </c>
      <c r="CK649" s="1356">
        <f t="shared" si="2313"/>
        <v>7.893020221787346E-2</v>
      </c>
      <c r="CL649" s="1356">
        <f t="shared" si="2313"/>
        <v>0.11839530332681018</v>
      </c>
      <c r="CM649" s="1356">
        <f t="shared" si="2313"/>
        <v>0.18943248532289628</v>
      </c>
      <c r="CN649" s="1355">
        <f t="shared" si="2313"/>
        <v>0.18943248532289628</v>
      </c>
      <c r="CO649" s="1355">
        <f t="shared" si="2313"/>
        <v>0.31572080887149384</v>
      </c>
      <c r="CP649" s="1355" t="str">
        <f t="shared" si="2313"/>
        <v/>
      </c>
      <c r="CQ649" s="1355" t="str">
        <f t="shared" si="2313"/>
        <v/>
      </c>
      <c r="CR649" s="1355" t="str">
        <f t="shared" si="2313"/>
        <v/>
      </c>
      <c r="CS649" s="1354" t="str">
        <f t="shared" si="2313"/>
        <v/>
      </c>
      <c r="CT649" s="1357" t="str">
        <f t="shared" si="2313"/>
        <v/>
      </c>
      <c r="CU649" s="541" t="str">
        <f t="shared" si="2314"/>
        <v/>
      </c>
      <c r="CV649" s="542" t="str">
        <f t="shared" si="2314"/>
        <v/>
      </c>
      <c r="CW649" s="543" t="str">
        <f t="shared" si="2314"/>
        <v/>
      </c>
      <c r="CX649" s="543" t="str">
        <f t="shared" si="2314"/>
        <v/>
      </c>
      <c r="CY649" s="543">
        <f t="shared" si="2314"/>
        <v>4.7358121330724069E-2</v>
      </c>
      <c r="CZ649" s="543">
        <f t="shared" si="2314"/>
        <v>7.893020221787346E-2</v>
      </c>
      <c r="DA649" s="543">
        <f t="shared" si="2314"/>
        <v>9.4716242661448138E-2</v>
      </c>
      <c r="DB649" s="544">
        <f t="shared" si="2314"/>
        <v>0.11839530332681018</v>
      </c>
      <c r="DC649" s="544">
        <f t="shared" si="2314"/>
        <v>0.12628832354859754</v>
      </c>
      <c r="DD649" s="544">
        <f t="shared" si="2314"/>
        <v>0.13530891808778306</v>
      </c>
      <c r="DE649" s="543">
        <f t="shared" si="2315"/>
        <v>0.13530891808778306</v>
      </c>
      <c r="DF649" s="543">
        <f t="shared" si="2315"/>
        <v>0.18943248532289628</v>
      </c>
      <c r="DG649" s="543">
        <f t="shared" si="2315"/>
        <v>0.36463385518590996</v>
      </c>
      <c r="DH649" s="543" t="str">
        <f t="shared" si="2315"/>
        <v/>
      </c>
      <c r="DI649" s="543" t="str">
        <f t="shared" si="2315"/>
        <v/>
      </c>
      <c r="DJ649" s="542" t="str">
        <f t="shared" si="2315"/>
        <v/>
      </c>
      <c r="DK649" s="541" t="str">
        <f t="shared" si="2315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>
        <v>1</v>
      </c>
      <c r="BX651" s="277">
        <v>1</v>
      </c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2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20"/>
        <v/>
      </c>
      <c r="CF651" s="1350" t="str">
        <f t="shared" si="2320"/>
        <v/>
      </c>
      <c r="CG651" s="1350" t="str">
        <f t="shared" si="2320"/>
        <v/>
      </c>
      <c r="CH651" s="1350" t="str">
        <f t="shared" si="2320"/>
        <v/>
      </c>
      <c r="CI651" s="1350" t="str">
        <f t="shared" si="2320"/>
        <v/>
      </c>
      <c r="CJ651" s="1350">
        <f t="shared" si="2320"/>
        <v>1</v>
      </c>
      <c r="CK651" s="1351">
        <f t="shared" si="2320"/>
        <v>1</v>
      </c>
      <c r="CL651" s="1351">
        <f t="shared" si="2320"/>
        <v>1</v>
      </c>
      <c r="CM651" s="1351">
        <f t="shared" si="2320"/>
        <v>1</v>
      </c>
      <c r="CN651" s="1350">
        <f t="shared" si="2320"/>
        <v>2</v>
      </c>
      <c r="CO651" s="1350">
        <f t="shared" si="2320"/>
        <v>2</v>
      </c>
      <c r="CP651" s="1350" t="str">
        <f t="shared" si="2320"/>
        <v/>
      </c>
      <c r="CQ651" s="1350" t="str">
        <f t="shared" si="2320"/>
        <v/>
      </c>
      <c r="CR651" s="1350" t="str">
        <f t="shared" si="2320"/>
        <v/>
      </c>
      <c r="CS651" s="1349" t="str">
        <f t="shared" si="2320"/>
        <v/>
      </c>
      <c r="CT651" s="1352" t="str">
        <f t="shared" ref="CE651:CT655" si="232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2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22"/>
        <v/>
      </c>
      <c r="CW651" s="555" t="str">
        <f t="shared" si="2322"/>
        <v/>
      </c>
      <c r="CX651" s="555" t="str">
        <f t="shared" si="2322"/>
        <v/>
      </c>
      <c r="CY651" s="555" t="str">
        <f t="shared" si="2322"/>
        <v/>
      </c>
      <c r="CZ651" s="555">
        <f t="shared" si="2322"/>
        <v>1</v>
      </c>
      <c r="DA651" s="555">
        <f t="shared" si="2322"/>
        <v>1</v>
      </c>
      <c r="DB651" s="556">
        <f t="shared" si="2322"/>
        <v>1</v>
      </c>
      <c r="DC651" s="556">
        <f t="shared" si="2322"/>
        <v>1</v>
      </c>
      <c r="DD651" s="556">
        <f t="shared" si="2322"/>
        <v>2</v>
      </c>
      <c r="DE651" s="555">
        <f t="shared" ref="DE651:DK655" si="232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5">
        <f t="shared" si="2323"/>
        <v>2</v>
      </c>
      <c r="DG651" s="555" t="str">
        <f t="shared" si="2323"/>
        <v/>
      </c>
      <c r="DH651" s="555" t="str">
        <f t="shared" si="2323"/>
        <v/>
      </c>
      <c r="DI651" s="555" t="str">
        <f t="shared" si="2323"/>
        <v/>
      </c>
      <c r="DJ651" s="554" t="str">
        <f t="shared" si="2323"/>
        <v/>
      </c>
      <c r="DK651" s="553" t="str">
        <f t="shared" si="2323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>
        <v>1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21"/>
        <v/>
      </c>
      <c r="CF652" s="1350" t="str">
        <f t="shared" si="2321"/>
        <v/>
      </c>
      <c r="CG652" s="1350" t="str">
        <f t="shared" si="2321"/>
        <v/>
      </c>
      <c r="CH652" s="1350" t="str">
        <f t="shared" si="2321"/>
        <v/>
      </c>
      <c r="CI652" s="1350" t="str">
        <f t="shared" si="2321"/>
        <v/>
      </c>
      <c r="CJ652" s="1350">
        <f t="shared" si="2321"/>
        <v>1</v>
      </c>
      <c r="CK652" s="1351">
        <f t="shared" si="2321"/>
        <v>1</v>
      </c>
      <c r="CL652" s="1351">
        <f t="shared" si="2321"/>
        <v>1</v>
      </c>
      <c r="CM652" s="1351">
        <f t="shared" si="2321"/>
        <v>2</v>
      </c>
      <c r="CN652" s="1350">
        <f t="shared" si="2321"/>
        <v>2</v>
      </c>
      <c r="CO652" s="1350">
        <f t="shared" si="2321"/>
        <v>6</v>
      </c>
      <c r="CP652" s="1350" t="str">
        <f t="shared" si="2321"/>
        <v/>
      </c>
      <c r="CQ652" s="1350" t="str">
        <f t="shared" si="2321"/>
        <v/>
      </c>
      <c r="CR652" s="1350" t="str">
        <f t="shared" si="2321"/>
        <v/>
      </c>
      <c r="CS652" s="1349" t="str">
        <f t="shared" si="2321"/>
        <v/>
      </c>
      <c r="CT652" s="1352" t="str">
        <f t="shared" si="2321"/>
        <v/>
      </c>
      <c r="CU652" s="553" t="str">
        <f t="shared" si="2322"/>
        <v/>
      </c>
      <c r="CV652" s="554" t="str">
        <f t="shared" si="2322"/>
        <v/>
      </c>
      <c r="CW652" s="555" t="str">
        <f t="shared" si="2322"/>
        <v/>
      </c>
      <c r="CX652" s="555" t="str">
        <f t="shared" si="2322"/>
        <v/>
      </c>
      <c r="CY652" s="555" t="str">
        <f t="shared" si="2322"/>
        <v/>
      </c>
      <c r="CZ652" s="555">
        <f t="shared" si="2322"/>
        <v>1</v>
      </c>
      <c r="DA652" s="555">
        <f t="shared" si="2322"/>
        <v>1</v>
      </c>
      <c r="DB652" s="556">
        <f t="shared" si="2322"/>
        <v>1</v>
      </c>
      <c r="DC652" s="556">
        <f t="shared" si="2322"/>
        <v>1</v>
      </c>
      <c r="DD652" s="556">
        <f t="shared" si="2322"/>
        <v>1</v>
      </c>
      <c r="DE652" s="555">
        <f t="shared" si="2323"/>
        <v>2</v>
      </c>
      <c r="DF652" s="555">
        <f t="shared" si="2323"/>
        <v>2</v>
      </c>
      <c r="DG652" s="555" t="str">
        <f t="shared" si="2323"/>
        <v/>
      </c>
      <c r="DH652" s="555" t="str">
        <f t="shared" si="2323"/>
        <v/>
      </c>
      <c r="DI652" s="555" t="str">
        <f t="shared" si="2323"/>
        <v/>
      </c>
      <c r="DJ652" s="554" t="str">
        <f t="shared" si="2323"/>
        <v/>
      </c>
      <c r="DK652" s="553" t="str">
        <f t="shared" si="2323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2</v>
      </c>
      <c r="BW653" s="227">
        <v>2</v>
      </c>
      <c r="BX653" s="227">
        <v>1</v>
      </c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21"/>
        <v/>
      </c>
      <c r="CF653" s="1350" t="str">
        <f t="shared" si="2321"/>
        <v/>
      </c>
      <c r="CG653" s="1350" t="str">
        <f t="shared" si="2321"/>
        <v/>
      </c>
      <c r="CH653" s="1350" t="str">
        <f t="shared" si="2321"/>
        <v/>
      </c>
      <c r="CI653" s="1350" t="str">
        <f t="shared" si="2321"/>
        <v/>
      </c>
      <c r="CJ653" s="1350">
        <f t="shared" si="2321"/>
        <v>1</v>
      </c>
      <c r="CK653" s="1351">
        <f t="shared" si="2321"/>
        <v>1</v>
      </c>
      <c r="CL653" s="1351">
        <f t="shared" si="2321"/>
        <v>1</v>
      </c>
      <c r="CM653" s="1351">
        <f t="shared" si="2321"/>
        <v>2</v>
      </c>
      <c r="CN653" s="1350">
        <f t="shared" si="2321"/>
        <v>2</v>
      </c>
      <c r="CO653" s="1350">
        <f t="shared" si="2321"/>
        <v>3</v>
      </c>
      <c r="CP653" s="1350" t="str">
        <f t="shared" si="2321"/>
        <v/>
      </c>
      <c r="CQ653" s="1350" t="str">
        <f t="shared" si="2321"/>
        <v/>
      </c>
      <c r="CR653" s="1350" t="str">
        <f t="shared" si="2321"/>
        <v/>
      </c>
      <c r="CS653" s="1349" t="str">
        <f t="shared" si="2321"/>
        <v/>
      </c>
      <c r="CT653" s="1352" t="str">
        <f t="shared" si="2321"/>
        <v/>
      </c>
      <c r="CU653" s="553" t="str">
        <f t="shared" si="2322"/>
        <v/>
      </c>
      <c r="CV653" s="554" t="str">
        <f t="shared" si="2322"/>
        <v/>
      </c>
      <c r="CW653" s="555" t="str">
        <f t="shared" si="2322"/>
        <v/>
      </c>
      <c r="CX653" s="555" t="str">
        <f t="shared" si="2322"/>
        <v/>
      </c>
      <c r="CY653" s="555" t="str">
        <f t="shared" si="2322"/>
        <v/>
      </c>
      <c r="CZ653" s="555">
        <f t="shared" si="2322"/>
        <v>1</v>
      </c>
      <c r="DA653" s="555">
        <f t="shared" si="2322"/>
        <v>1</v>
      </c>
      <c r="DB653" s="556">
        <f t="shared" si="2322"/>
        <v>1</v>
      </c>
      <c r="DC653" s="556">
        <f t="shared" si="2322"/>
        <v>2</v>
      </c>
      <c r="DD653" s="556">
        <f t="shared" si="2322"/>
        <v>2</v>
      </c>
      <c r="DE653" s="555">
        <f t="shared" si="2323"/>
        <v>2</v>
      </c>
      <c r="DF653" s="555">
        <f t="shared" si="2323"/>
        <v>2</v>
      </c>
      <c r="DG653" s="555" t="str">
        <f t="shared" si="2323"/>
        <v/>
      </c>
      <c r="DH653" s="555" t="str">
        <f t="shared" si="2323"/>
        <v/>
      </c>
      <c r="DI653" s="555" t="str">
        <f t="shared" si="2323"/>
        <v/>
      </c>
      <c r="DJ653" s="554" t="str">
        <f t="shared" si="2323"/>
        <v/>
      </c>
      <c r="DK653" s="553" t="str">
        <f t="shared" si="2323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50</v>
      </c>
      <c r="BW654" s="227">
        <v>50</v>
      </c>
      <c r="BX654" s="227">
        <v>100</v>
      </c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21"/>
        <v/>
      </c>
      <c r="CF654" s="1350" t="str">
        <f t="shared" si="2321"/>
        <v/>
      </c>
      <c r="CG654" s="1350" t="str">
        <f t="shared" si="2321"/>
        <v/>
      </c>
      <c r="CH654" s="1350" t="str">
        <f t="shared" si="2321"/>
        <v/>
      </c>
      <c r="CI654" s="1350" t="str">
        <f t="shared" si="2321"/>
        <v/>
      </c>
      <c r="CJ654" s="1350">
        <f t="shared" si="2321"/>
        <v>10</v>
      </c>
      <c r="CK654" s="1351">
        <f t="shared" si="2321"/>
        <v>20</v>
      </c>
      <c r="CL654" s="1351">
        <f t="shared" si="2321"/>
        <v>20</v>
      </c>
      <c r="CM654" s="1351">
        <f t="shared" si="2321"/>
        <v>50</v>
      </c>
      <c r="CN654" s="1350">
        <f t="shared" si="2321"/>
        <v>50</v>
      </c>
      <c r="CO654" s="1350">
        <f t="shared" si="2321"/>
        <v>50</v>
      </c>
      <c r="CP654" s="1350" t="str">
        <f t="shared" si="2321"/>
        <v/>
      </c>
      <c r="CQ654" s="1350" t="str">
        <f t="shared" si="2321"/>
        <v/>
      </c>
      <c r="CR654" s="1350" t="str">
        <f t="shared" si="2321"/>
        <v/>
      </c>
      <c r="CS654" s="1349" t="str">
        <f t="shared" si="2321"/>
        <v/>
      </c>
      <c r="CT654" s="1352" t="str">
        <f t="shared" si="2321"/>
        <v/>
      </c>
      <c r="CU654" s="553" t="str">
        <f t="shared" si="2322"/>
        <v/>
      </c>
      <c r="CV654" s="554" t="str">
        <f t="shared" si="2322"/>
        <v/>
      </c>
      <c r="CW654" s="555" t="str">
        <f t="shared" si="2322"/>
        <v/>
      </c>
      <c r="CX654" s="555" t="str">
        <f t="shared" si="2322"/>
        <v/>
      </c>
      <c r="CY654" s="555" t="str">
        <f t="shared" si="2322"/>
        <v/>
      </c>
      <c r="CZ654" s="555">
        <f t="shared" si="2322"/>
        <v>10</v>
      </c>
      <c r="DA654" s="555">
        <f t="shared" si="2322"/>
        <v>40</v>
      </c>
      <c r="DB654" s="556">
        <f t="shared" si="2322"/>
        <v>40</v>
      </c>
      <c r="DC654" s="556">
        <f t="shared" si="2322"/>
        <v>50</v>
      </c>
      <c r="DD654" s="556">
        <f t="shared" si="2322"/>
        <v>50</v>
      </c>
      <c r="DE654" s="555">
        <f t="shared" si="2323"/>
        <v>50</v>
      </c>
      <c r="DF654" s="555">
        <f t="shared" si="2323"/>
        <v>50</v>
      </c>
      <c r="DG654" s="555" t="str">
        <f t="shared" si="2323"/>
        <v/>
      </c>
      <c r="DH654" s="555" t="str">
        <f t="shared" si="2323"/>
        <v/>
      </c>
      <c r="DI654" s="555" t="str">
        <f t="shared" si="2323"/>
        <v/>
      </c>
      <c r="DJ654" s="554" t="str">
        <f t="shared" si="2323"/>
        <v/>
      </c>
      <c r="DK654" s="553" t="str">
        <f t="shared" si="2323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24">IF(B652="","",((B651*B652*B653*B654)*3630*$K$1)/B$46/365/$G$1)</f>
        <v>7.893020221787346E-2</v>
      </c>
      <c r="C655" s="637">
        <f t="shared" si="2324"/>
        <v>7.1037181996086107E-2</v>
      </c>
      <c r="D655" s="637">
        <f t="shared" si="2324"/>
        <v>4.7358121330724069E-2</v>
      </c>
      <c r="E655" s="637">
        <f t="shared" si="2324"/>
        <v>9.4716242661448138E-2</v>
      </c>
      <c r="F655" s="637">
        <f t="shared" si="2324"/>
        <v>7.5772994129158514E-2</v>
      </c>
      <c r="G655" s="637">
        <f t="shared" si="2324"/>
        <v>0.23679060665362037</v>
      </c>
      <c r="H655" s="637" t="str">
        <f t="shared" si="2324"/>
        <v/>
      </c>
      <c r="I655" s="637" t="str">
        <f t="shared" si="2324"/>
        <v/>
      </c>
      <c r="J655" s="637" t="str">
        <f t="shared" si="2324"/>
        <v/>
      </c>
      <c r="K655" s="637" t="str">
        <f t="shared" si="2324"/>
        <v/>
      </c>
      <c r="L655" s="637" t="str">
        <f t="shared" si="2324"/>
        <v/>
      </c>
      <c r="M655" s="637" t="str">
        <f t="shared" si="2324"/>
        <v/>
      </c>
      <c r="N655" s="637" t="str">
        <f t="shared" si="2324"/>
        <v/>
      </c>
      <c r="O655" s="637" t="str">
        <f t="shared" si="2324"/>
        <v/>
      </c>
      <c r="P655" s="637" t="str">
        <f t="shared" si="2324"/>
        <v/>
      </c>
      <c r="Q655" s="637" t="str">
        <f t="shared" si="2324"/>
        <v/>
      </c>
      <c r="R655" s="637" t="str">
        <f t="shared" si="2324"/>
        <v/>
      </c>
      <c r="S655" s="657"/>
      <c r="T655" s="637">
        <f t="shared" ref="T655:AJ655" si="2325">IF(T652="","",((T651*T652*T653*T654)*3630*$K$1)/T$46/365/$G$1)</f>
        <v>9.4716242661448138E-2</v>
      </c>
      <c r="U655" s="637" t="str">
        <f t="shared" si="2325"/>
        <v/>
      </c>
      <c r="V655" s="637">
        <f t="shared" si="2325"/>
        <v>7.893020221787346E-2</v>
      </c>
      <c r="W655" s="637">
        <f t="shared" si="2325"/>
        <v>2.3679060665362035E-2</v>
      </c>
      <c r="X655" s="637">
        <f t="shared" si="2325"/>
        <v>4.7358121330724069E-2</v>
      </c>
      <c r="Y655" s="637">
        <f t="shared" si="2325"/>
        <v>9.4716242661448138E-2</v>
      </c>
      <c r="Z655" s="637" t="str">
        <f t="shared" si="2325"/>
        <v/>
      </c>
      <c r="AA655" s="637">
        <f t="shared" si="2325"/>
        <v>3.3827229521945765E-2</v>
      </c>
      <c r="AB655" s="637">
        <f t="shared" si="2325"/>
        <v>0.31572080887149384</v>
      </c>
      <c r="AC655" s="637" t="str">
        <f t="shared" si="2325"/>
        <v/>
      </c>
      <c r="AD655" s="637" t="str">
        <f t="shared" si="2325"/>
        <v/>
      </c>
      <c r="AE655" s="637" t="str">
        <f t="shared" si="2325"/>
        <v/>
      </c>
      <c r="AF655" s="637" t="str">
        <f t="shared" si="2325"/>
        <v/>
      </c>
      <c r="AG655" s="637" t="str">
        <f t="shared" si="2325"/>
        <v/>
      </c>
      <c r="AH655" s="637" t="str">
        <f t="shared" si="2325"/>
        <v/>
      </c>
      <c r="AI655" s="637" t="str">
        <f t="shared" si="2325"/>
        <v/>
      </c>
      <c r="AJ655" s="637" t="str">
        <f t="shared" si="2325"/>
        <v/>
      </c>
      <c r="AK655" s="657"/>
      <c r="AL655" s="637" t="str">
        <f t="shared" ref="AL655:AT655" si="2326">IF(AL652="","",((AL651*AL652*AL653*AL654)*3630*$K$1)/AL$46/365/$G$1)</f>
        <v/>
      </c>
      <c r="AM655" s="637" t="str">
        <f t="shared" si="2326"/>
        <v/>
      </c>
      <c r="AN655" s="637" t="str">
        <f t="shared" si="2326"/>
        <v/>
      </c>
      <c r="AO655" s="637">
        <f t="shared" si="2326"/>
        <v>7.893020221787346E-2</v>
      </c>
      <c r="AP655" s="637" t="str">
        <f t="shared" si="2326"/>
        <v/>
      </c>
      <c r="AQ655" s="637" t="str">
        <f t="shared" si="2326"/>
        <v/>
      </c>
      <c r="AR655" s="637" t="str">
        <f t="shared" si="2326"/>
        <v/>
      </c>
      <c r="AS655" s="637" t="str">
        <f t="shared" si="2326"/>
        <v/>
      </c>
      <c r="AT655" s="637" t="str">
        <f t="shared" si="2326"/>
        <v/>
      </c>
      <c r="AU655" s="637" t="str">
        <f t="shared" ref="AU655:BB655" si="2327">IF(AU652="","",((AU651*AU652*AU653*AU654)*3630*$K$1)/AU$46/365/$G$1)</f>
        <v/>
      </c>
      <c r="AV655" s="637" t="str">
        <f t="shared" si="2327"/>
        <v/>
      </c>
      <c r="AW655" s="637" t="str">
        <f t="shared" si="2327"/>
        <v/>
      </c>
      <c r="AX655" s="637" t="str">
        <f t="shared" si="2327"/>
        <v/>
      </c>
      <c r="AY655" s="637" t="str">
        <f t="shared" si="2327"/>
        <v/>
      </c>
      <c r="AZ655" s="637" t="str">
        <f t="shared" si="2327"/>
        <v/>
      </c>
      <c r="BA655" s="637" t="str">
        <f t="shared" si="2327"/>
        <v/>
      </c>
      <c r="BB655" s="637" t="str">
        <f t="shared" si="2327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8">IF(BF652="","",((BF651*BF652*BF653*BF654)*3630*$K$1)/BF$46/365/$G$1)</f>
        <v/>
      </c>
      <c r="BG655" s="637" t="str">
        <f t="shared" si="2328"/>
        <v/>
      </c>
      <c r="BH655" s="637" t="str">
        <f t="shared" si="2328"/>
        <v/>
      </c>
      <c r="BI655" s="637" t="str">
        <f t="shared" si="2328"/>
        <v/>
      </c>
      <c r="BJ655" s="637" t="str">
        <f t="shared" si="2328"/>
        <v/>
      </c>
      <c r="BK655" s="637" t="str">
        <f t="shared" si="2328"/>
        <v/>
      </c>
      <c r="BL655" s="637" t="str">
        <f t="shared" si="2328"/>
        <v/>
      </c>
      <c r="BM655" s="637" t="str">
        <f t="shared" si="2328"/>
        <v/>
      </c>
      <c r="BN655" s="637" t="str">
        <f t="shared" si="2328"/>
        <v/>
      </c>
      <c r="BO655" s="637" t="str">
        <f t="shared" si="2328"/>
        <v/>
      </c>
      <c r="BP655" s="637" t="str">
        <f t="shared" si="2328"/>
        <v/>
      </c>
      <c r="BQ655" s="637" t="str">
        <f t="shared" si="2328"/>
        <v/>
      </c>
      <c r="BR655" s="637" t="str">
        <f t="shared" si="2328"/>
        <v/>
      </c>
      <c r="BS655" s="637" t="str">
        <f t="shared" si="2328"/>
        <v/>
      </c>
      <c r="BT655" s="637" t="str">
        <f t="shared" si="2328"/>
        <v/>
      </c>
      <c r="BU655" s="657"/>
      <c r="BV655" s="637">
        <f>IF(BV652="","",((BV651*BV652*BV653*BV654)*3630*$K$1)/BV$46/365/$G$1)</f>
        <v>0.11839530332681018</v>
      </c>
      <c r="BW655" s="637">
        <f>IF(BW652="","",((BW651*BW652*BW653*BW654)*3630*$K$1)/BW$46/365/$G$1)</f>
        <v>7.893020221787346E-2</v>
      </c>
      <c r="BX655" s="637">
        <f>IF(BX652="","",((BX651*BX652*BX653*BX654)*3630*$K$1)/BX$46/365/$G$1)</f>
        <v>6.7654459043891529E-2</v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6.990960767868791E-2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21"/>
        <v/>
      </c>
      <c r="CF655" s="1355" t="str">
        <f t="shared" si="2321"/>
        <v/>
      </c>
      <c r="CG655" s="1355" t="str">
        <f t="shared" si="2321"/>
        <v/>
      </c>
      <c r="CH655" s="1355" t="str">
        <f t="shared" si="2321"/>
        <v/>
      </c>
      <c r="CI655" s="1355" t="str">
        <f t="shared" si="2321"/>
        <v/>
      </c>
      <c r="CJ655" s="1355">
        <f t="shared" si="2321"/>
        <v>4.7358121330724069E-2</v>
      </c>
      <c r="CK655" s="1356">
        <f t="shared" si="2321"/>
        <v>7.1037181996086107E-2</v>
      </c>
      <c r="CL655" s="1356">
        <f t="shared" si="2321"/>
        <v>7.5772994129158514E-2</v>
      </c>
      <c r="CM655" s="1356">
        <f t="shared" si="2321"/>
        <v>7.893020221787346E-2</v>
      </c>
      <c r="CN655" s="1355">
        <f t="shared" si="2321"/>
        <v>9.4716242661448138E-2</v>
      </c>
      <c r="CO655" s="1355">
        <f t="shared" si="2321"/>
        <v>0.23679060665362037</v>
      </c>
      <c r="CP655" s="1355" t="str">
        <f t="shared" si="2321"/>
        <v/>
      </c>
      <c r="CQ655" s="1355" t="str">
        <f t="shared" si="2321"/>
        <v/>
      </c>
      <c r="CR655" s="1355" t="str">
        <f t="shared" si="2321"/>
        <v/>
      </c>
      <c r="CS655" s="1354" t="str">
        <f t="shared" si="2321"/>
        <v/>
      </c>
      <c r="CT655" s="1357" t="str">
        <f t="shared" si="2321"/>
        <v/>
      </c>
      <c r="CU655" s="541" t="str">
        <f t="shared" si="2322"/>
        <v/>
      </c>
      <c r="CV655" s="542" t="str">
        <f t="shared" si="2322"/>
        <v/>
      </c>
      <c r="CW655" s="543" t="str">
        <f t="shared" si="2322"/>
        <v/>
      </c>
      <c r="CX655" s="543" t="str">
        <f t="shared" si="2322"/>
        <v/>
      </c>
      <c r="CY655" s="543" t="str">
        <f t="shared" si="2322"/>
        <v/>
      </c>
      <c r="CZ655" s="543">
        <f t="shared" si="2322"/>
        <v>2.3679060665362035E-2</v>
      </c>
      <c r="DA655" s="543">
        <f t="shared" si="2322"/>
        <v>3.3827229521945765E-2</v>
      </c>
      <c r="DB655" s="544">
        <f t="shared" si="2322"/>
        <v>4.7358121330724069E-2</v>
      </c>
      <c r="DC655" s="544">
        <f t="shared" si="2322"/>
        <v>7.893020221787346E-2</v>
      </c>
      <c r="DD655" s="544">
        <f t="shared" si="2322"/>
        <v>9.4716242661448138E-2</v>
      </c>
      <c r="DE655" s="543">
        <f t="shared" si="2323"/>
        <v>9.4716242661448138E-2</v>
      </c>
      <c r="DF655" s="543">
        <f t="shared" si="2323"/>
        <v>0.31572080887149384</v>
      </c>
      <c r="DG655" s="543" t="str">
        <f t="shared" si="2323"/>
        <v/>
      </c>
      <c r="DH655" s="543" t="str">
        <f t="shared" si="2323"/>
        <v/>
      </c>
      <c r="DI655" s="543" t="str">
        <f t="shared" si="2323"/>
        <v/>
      </c>
      <c r="DJ655" s="542" t="str">
        <f t="shared" si="2323"/>
        <v/>
      </c>
      <c r="DK655" s="541" t="str">
        <f t="shared" si="2323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>
        <v>1</v>
      </c>
      <c r="BX657" s="277"/>
      <c r="BY657" s="277"/>
      <c r="BZ657" s="602">
        <f t="shared" ref="BZ657:BZ664" si="2329">IF(DL657&lt;3,"",(SUM(B657:R657)-MIN(B657:R657)-MAX(B657:R657))/(DL657-2))</f>
        <v>1</v>
      </c>
      <c r="CA657" s="602">
        <f t="shared" ref="CA657:CA664" si="2330">IF(DM657&lt;3,"",(SUM(T657:AJ657)-MIN(T657:AJ657)-MAX(T657:AJ657))/(DM657-2))</f>
        <v>1.4</v>
      </c>
      <c r="CB657" s="602" t="str">
        <f t="shared" ref="CB657:CB664" si="2331">IF(DN657&lt;3,"",(SUM(AL657:BB657)-MIN(AL657:BB657)-MAX(AL657:BB657))/(DN657-2))</f>
        <v/>
      </c>
      <c r="CC657" s="692" t="str">
        <f t="shared" ref="CC657:CC664" si="2332">IF(DO657&lt;3,"",(SUM(BD657:BT657)-MIN(BD657:BT657)-MAX(BD657:BT657))/(DO657-2))</f>
        <v/>
      </c>
      <c r="CD657" s="1348" t="str">
        <f t="shared" ref="CD657:CS657" si="233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33"/>
        <v/>
      </c>
      <c r="CF657" s="1350" t="str">
        <f t="shared" si="2333"/>
        <v/>
      </c>
      <c r="CG657" s="1350" t="str">
        <f t="shared" si="2333"/>
        <v/>
      </c>
      <c r="CH657" s="1350" t="str">
        <f t="shared" si="2333"/>
        <v/>
      </c>
      <c r="CI657" s="1350" t="str">
        <f t="shared" si="2333"/>
        <v/>
      </c>
      <c r="CJ657" s="1350">
        <f t="shared" si="2333"/>
        <v>1</v>
      </c>
      <c r="CK657" s="1351">
        <f t="shared" si="2333"/>
        <v>1</v>
      </c>
      <c r="CL657" s="1351">
        <f t="shared" si="2333"/>
        <v>1</v>
      </c>
      <c r="CM657" s="1351">
        <f t="shared" si="2333"/>
        <v>1</v>
      </c>
      <c r="CN657" s="1350">
        <f t="shared" si="2333"/>
        <v>1</v>
      </c>
      <c r="CO657" s="1350">
        <f t="shared" si="2333"/>
        <v>2</v>
      </c>
      <c r="CP657" s="1350" t="str">
        <f t="shared" si="2333"/>
        <v/>
      </c>
      <c r="CQ657" s="1350" t="str">
        <f t="shared" si="2333"/>
        <v/>
      </c>
      <c r="CR657" s="1350" t="str">
        <f t="shared" si="2333"/>
        <v/>
      </c>
      <c r="CS657" s="1349" t="str">
        <f t="shared" si="2333"/>
        <v/>
      </c>
      <c r="CT657" s="1352" t="str">
        <f t="shared" ref="CE657:CT661" si="233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3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3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3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>
        <f t="shared" ref="CZ657:CZ664" si="234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555">
        <f t="shared" ref="DA657:DA664" si="234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556">
        <f t="shared" ref="DB657:DB664" si="234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6">
        <f t="shared" ref="DC657:DC664" si="234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6">
        <f t="shared" ref="DD657:DD664" si="234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5">
        <f t="shared" ref="DE657:DE664" si="234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5">
        <f t="shared" ref="DF657:DF664" si="234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2</v>
      </c>
      <c r="DG657" s="555" t="str">
        <f t="shared" ref="DG657:DG664" si="234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5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5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52">COUNT(B657:R657)</f>
        <v>6</v>
      </c>
      <c r="DM657" s="106">
        <f t="shared" ref="DM657:DM664" si="2353">COUNT(T657:AJ657)</f>
        <v>7</v>
      </c>
      <c r="DN657" s="106">
        <f t="shared" ref="DN657:DN664" si="2354">COUNT(AL657:BB657)</f>
        <v>0</v>
      </c>
      <c r="DO657" s="106">
        <f t="shared" ref="DO657:DO664" si="2355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2</v>
      </c>
      <c r="BW658" s="227">
        <v>1</v>
      </c>
      <c r="BX658" s="227"/>
      <c r="BY658" s="227"/>
      <c r="BZ658" s="602">
        <f t="shared" si="2329"/>
        <v>1.5</v>
      </c>
      <c r="CA658" s="602">
        <f t="shared" si="2330"/>
        <v>1</v>
      </c>
      <c r="CB658" s="602" t="str">
        <f t="shared" si="2331"/>
        <v/>
      </c>
      <c r="CC658" s="692" t="str">
        <f t="shared" si="2332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34"/>
        <v/>
      </c>
      <c r="CF658" s="1350" t="str">
        <f t="shared" si="2334"/>
        <v/>
      </c>
      <c r="CG658" s="1350" t="str">
        <f t="shared" si="2334"/>
        <v/>
      </c>
      <c r="CH658" s="1350" t="str">
        <f t="shared" si="2334"/>
        <v/>
      </c>
      <c r="CI658" s="1350" t="str">
        <f t="shared" si="2334"/>
        <v/>
      </c>
      <c r="CJ658" s="1350">
        <f t="shared" si="2334"/>
        <v>1</v>
      </c>
      <c r="CK658" s="1351">
        <f t="shared" si="2334"/>
        <v>1</v>
      </c>
      <c r="CL658" s="1351">
        <f t="shared" si="2334"/>
        <v>1</v>
      </c>
      <c r="CM658" s="1351">
        <f t="shared" si="2334"/>
        <v>2</v>
      </c>
      <c r="CN658" s="1350">
        <f t="shared" si="2334"/>
        <v>2</v>
      </c>
      <c r="CO658" s="1350">
        <f t="shared" si="2334"/>
        <v>4</v>
      </c>
      <c r="CP658" s="1350" t="str">
        <f t="shared" si="2334"/>
        <v/>
      </c>
      <c r="CQ658" s="1350" t="str">
        <f t="shared" si="2334"/>
        <v/>
      </c>
      <c r="CR658" s="1350" t="str">
        <f t="shared" si="2334"/>
        <v/>
      </c>
      <c r="CS658" s="1349" t="str">
        <f t="shared" si="2334"/>
        <v/>
      </c>
      <c r="CT658" s="1352" t="str">
        <f t="shared" si="2334"/>
        <v/>
      </c>
      <c r="CU658" s="553" t="str">
        <f t="shared" si="2335"/>
        <v/>
      </c>
      <c r="CV658" s="554" t="str">
        <f t="shared" si="2336"/>
        <v/>
      </c>
      <c r="CW658" s="555" t="str">
        <f t="shared" si="2337"/>
        <v/>
      </c>
      <c r="CX658" s="555" t="str">
        <f t="shared" si="2338"/>
        <v/>
      </c>
      <c r="CY658" s="555" t="str">
        <f t="shared" si="2339"/>
        <v/>
      </c>
      <c r="CZ658" s="555">
        <f t="shared" si="2340"/>
        <v>1</v>
      </c>
      <c r="DA658" s="555">
        <f t="shared" si="2341"/>
        <v>1</v>
      </c>
      <c r="DB658" s="556">
        <f t="shared" si="2342"/>
        <v>1</v>
      </c>
      <c r="DC658" s="556">
        <f t="shared" si="2343"/>
        <v>1</v>
      </c>
      <c r="DD658" s="556">
        <f t="shared" si="2344"/>
        <v>1</v>
      </c>
      <c r="DE658" s="555">
        <f t="shared" si="2345"/>
        <v>1</v>
      </c>
      <c r="DF658" s="555">
        <f t="shared" si="2346"/>
        <v>2</v>
      </c>
      <c r="DG658" s="555" t="str">
        <f t="shared" si="2347"/>
        <v/>
      </c>
      <c r="DH658" s="555" t="str">
        <f t="shared" si="2348"/>
        <v/>
      </c>
      <c r="DI658" s="555" t="str">
        <f t="shared" si="2349"/>
        <v/>
      </c>
      <c r="DJ658" s="554" t="str">
        <f t="shared" si="2350"/>
        <v/>
      </c>
      <c r="DK658" s="553" t="str">
        <f t="shared" si="2351"/>
        <v/>
      </c>
      <c r="DL658" s="658">
        <f t="shared" si="2352"/>
        <v>6</v>
      </c>
      <c r="DM658" s="106">
        <f t="shared" si="2353"/>
        <v>7</v>
      </c>
      <c r="DN658" s="106">
        <f t="shared" si="2354"/>
        <v>0</v>
      </c>
      <c r="DO658" s="106">
        <f t="shared" si="2355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>
        <v>2</v>
      </c>
      <c r="BX659" s="227"/>
      <c r="BY659" s="227"/>
      <c r="BZ659" s="602">
        <f t="shared" si="2329"/>
        <v>1.5</v>
      </c>
      <c r="CA659" s="602">
        <f t="shared" si="2330"/>
        <v>2.4</v>
      </c>
      <c r="CB659" s="602" t="str">
        <f t="shared" si="2331"/>
        <v/>
      </c>
      <c r="CC659" s="692" t="str">
        <f t="shared" si="2332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34"/>
        <v/>
      </c>
      <c r="CF659" s="1350" t="str">
        <f t="shared" si="2334"/>
        <v/>
      </c>
      <c r="CG659" s="1350" t="str">
        <f t="shared" si="2334"/>
        <v/>
      </c>
      <c r="CH659" s="1350" t="str">
        <f t="shared" si="2334"/>
        <v/>
      </c>
      <c r="CI659" s="1350" t="str">
        <f t="shared" si="2334"/>
        <v/>
      </c>
      <c r="CJ659" s="1350">
        <f t="shared" si="2334"/>
        <v>1</v>
      </c>
      <c r="CK659" s="1351">
        <f t="shared" si="2334"/>
        <v>1</v>
      </c>
      <c r="CL659" s="1351">
        <f t="shared" si="2334"/>
        <v>1</v>
      </c>
      <c r="CM659" s="1351">
        <f t="shared" si="2334"/>
        <v>2</v>
      </c>
      <c r="CN659" s="1350">
        <f t="shared" si="2334"/>
        <v>2</v>
      </c>
      <c r="CO659" s="1350">
        <f t="shared" si="2334"/>
        <v>2</v>
      </c>
      <c r="CP659" s="1350" t="str">
        <f t="shared" si="2334"/>
        <v/>
      </c>
      <c r="CQ659" s="1350" t="str">
        <f t="shared" si="2334"/>
        <v/>
      </c>
      <c r="CR659" s="1350" t="str">
        <f t="shared" si="2334"/>
        <v/>
      </c>
      <c r="CS659" s="1349" t="str">
        <f t="shared" si="2334"/>
        <v/>
      </c>
      <c r="CT659" s="1352" t="str">
        <f t="shared" si="2334"/>
        <v/>
      </c>
      <c r="CU659" s="553" t="str">
        <f t="shared" si="2335"/>
        <v/>
      </c>
      <c r="CV659" s="554" t="str">
        <f t="shared" si="2336"/>
        <v/>
      </c>
      <c r="CW659" s="555" t="str">
        <f t="shared" si="2337"/>
        <v/>
      </c>
      <c r="CX659" s="555" t="str">
        <f t="shared" si="2338"/>
        <v/>
      </c>
      <c r="CY659" s="555" t="str">
        <f t="shared" si="2339"/>
        <v/>
      </c>
      <c r="CZ659" s="555">
        <f t="shared" si="2340"/>
        <v>1</v>
      </c>
      <c r="DA659" s="555">
        <f t="shared" si="2341"/>
        <v>1</v>
      </c>
      <c r="DB659" s="556">
        <f t="shared" si="2342"/>
        <v>2</v>
      </c>
      <c r="DC659" s="556">
        <f t="shared" si="2343"/>
        <v>2</v>
      </c>
      <c r="DD659" s="556">
        <f t="shared" si="2344"/>
        <v>3</v>
      </c>
      <c r="DE659" s="555">
        <f t="shared" si="2345"/>
        <v>4</v>
      </c>
      <c r="DF659" s="555">
        <f t="shared" si="2346"/>
        <v>4</v>
      </c>
      <c r="DG659" s="555" t="str">
        <f t="shared" si="2347"/>
        <v/>
      </c>
      <c r="DH659" s="555" t="str">
        <f t="shared" si="2348"/>
        <v/>
      </c>
      <c r="DI659" s="555" t="str">
        <f t="shared" si="2349"/>
        <v/>
      </c>
      <c r="DJ659" s="554" t="str">
        <f t="shared" si="2350"/>
        <v/>
      </c>
      <c r="DK659" s="553" t="str">
        <f t="shared" si="2351"/>
        <v/>
      </c>
      <c r="DL659" s="658">
        <f t="shared" si="2352"/>
        <v>6</v>
      </c>
      <c r="DM659" s="106">
        <f t="shared" si="2353"/>
        <v>7</v>
      </c>
      <c r="DN659" s="106">
        <f t="shared" si="2354"/>
        <v>0</v>
      </c>
      <c r="DO659" s="106">
        <f t="shared" si="2355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>
        <v>50</v>
      </c>
      <c r="BX660" s="227"/>
      <c r="BY660" s="227"/>
      <c r="BZ660" s="602">
        <f t="shared" si="2329"/>
        <v>50</v>
      </c>
      <c r="CA660" s="602">
        <f t="shared" si="2330"/>
        <v>70</v>
      </c>
      <c r="CB660" s="602" t="str">
        <f t="shared" si="2331"/>
        <v/>
      </c>
      <c r="CC660" s="692" t="str">
        <f t="shared" si="2332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34"/>
        <v/>
      </c>
      <c r="CF660" s="1350" t="str">
        <f t="shared" si="2334"/>
        <v/>
      </c>
      <c r="CG660" s="1350" t="str">
        <f t="shared" si="2334"/>
        <v/>
      </c>
      <c r="CH660" s="1350" t="str">
        <f t="shared" si="2334"/>
        <v/>
      </c>
      <c r="CI660" s="1350" t="str">
        <f t="shared" si="2334"/>
        <v/>
      </c>
      <c r="CJ660" s="1350">
        <f t="shared" si="2334"/>
        <v>50</v>
      </c>
      <c r="CK660" s="1351">
        <f t="shared" si="2334"/>
        <v>50</v>
      </c>
      <c r="CL660" s="1351">
        <f t="shared" si="2334"/>
        <v>50</v>
      </c>
      <c r="CM660" s="1351">
        <f t="shared" si="2334"/>
        <v>50</v>
      </c>
      <c r="CN660" s="1350">
        <f t="shared" si="2334"/>
        <v>50</v>
      </c>
      <c r="CO660" s="1350">
        <f t="shared" si="2334"/>
        <v>50</v>
      </c>
      <c r="CP660" s="1350" t="str">
        <f t="shared" si="2334"/>
        <v/>
      </c>
      <c r="CQ660" s="1350" t="str">
        <f t="shared" si="2334"/>
        <v/>
      </c>
      <c r="CR660" s="1350" t="str">
        <f t="shared" si="2334"/>
        <v/>
      </c>
      <c r="CS660" s="1349" t="str">
        <f t="shared" si="2334"/>
        <v/>
      </c>
      <c r="CT660" s="1352" t="str">
        <f t="shared" si="2334"/>
        <v/>
      </c>
      <c r="CU660" s="553" t="str">
        <f t="shared" si="2335"/>
        <v/>
      </c>
      <c r="CV660" s="554" t="str">
        <f t="shared" si="2336"/>
        <v/>
      </c>
      <c r="CW660" s="555" t="str">
        <f t="shared" si="2337"/>
        <v/>
      </c>
      <c r="CX660" s="555" t="str">
        <f t="shared" si="2338"/>
        <v/>
      </c>
      <c r="CY660" s="555" t="str">
        <f t="shared" si="2339"/>
        <v/>
      </c>
      <c r="CZ660" s="555">
        <f t="shared" si="2340"/>
        <v>20</v>
      </c>
      <c r="DA660" s="555">
        <f t="shared" si="2341"/>
        <v>50</v>
      </c>
      <c r="DB660" s="556">
        <f t="shared" si="2342"/>
        <v>50</v>
      </c>
      <c r="DC660" s="556">
        <f t="shared" si="2343"/>
        <v>50</v>
      </c>
      <c r="DD660" s="556">
        <f t="shared" si="2344"/>
        <v>100</v>
      </c>
      <c r="DE660" s="555">
        <f t="shared" si="2345"/>
        <v>100</v>
      </c>
      <c r="DF660" s="555">
        <f t="shared" si="2346"/>
        <v>200</v>
      </c>
      <c r="DG660" s="555" t="str">
        <f t="shared" si="2347"/>
        <v/>
      </c>
      <c r="DH660" s="555" t="str">
        <f t="shared" si="2348"/>
        <v/>
      </c>
      <c r="DI660" s="555" t="str">
        <f t="shared" si="2349"/>
        <v/>
      </c>
      <c r="DJ660" s="554" t="str">
        <f t="shared" si="2350"/>
        <v/>
      </c>
      <c r="DK660" s="553" t="str">
        <f t="shared" si="2351"/>
        <v/>
      </c>
      <c r="DL660" s="658">
        <f t="shared" si="2352"/>
        <v>6</v>
      </c>
      <c r="DM660" s="106">
        <f t="shared" si="2353"/>
        <v>7</v>
      </c>
      <c r="DN660" s="106">
        <f t="shared" si="2354"/>
        <v>0</v>
      </c>
      <c r="DO660" s="106">
        <f t="shared" si="2355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56">IF(B658="","",((B657*B658*B659*B660)*3630*$K$1)/B$46/365/$G$1)</f>
        <v>0.31572080887149384</v>
      </c>
      <c r="C661" s="637" t="str">
        <f t="shared" si="2356"/>
        <v/>
      </c>
      <c r="D661" s="637">
        <f t="shared" si="2356"/>
        <v>4.7358121330724069E-2</v>
      </c>
      <c r="E661" s="637">
        <f t="shared" si="2356"/>
        <v>7.893020221787346E-2</v>
      </c>
      <c r="F661" s="637">
        <f t="shared" si="2356"/>
        <v>9.4716242661448138E-2</v>
      </c>
      <c r="G661" s="637" t="str">
        <f t="shared" si="2356"/>
        <v/>
      </c>
      <c r="H661" s="637">
        <f t="shared" si="2356"/>
        <v>0.11839530332681018</v>
      </c>
      <c r="I661" s="637">
        <f t="shared" si="2356"/>
        <v>0.18943248532289628</v>
      </c>
      <c r="J661" s="637" t="str">
        <f t="shared" si="2356"/>
        <v/>
      </c>
      <c r="K661" s="637" t="str">
        <f t="shared" si="2356"/>
        <v/>
      </c>
      <c r="L661" s="637" t="str">
        <f t="shared" si="2356"/>
        <v/>
      </c>
      <c r="M661" s="637" t="str">
        <f t="shared" si="2356"/>
        <v/>
      </c>
      <c r="N661" s="637" t="str">
        <f t="shared" si="2356"/>
        <v/>
      </c>
      <c r="O661" s="637" t="str">
        <f t="shared" si="2356"/>
        <v/>
      </c>
      <c r="P661" s="637" t="str">
        <f t="shared" si="2356"/>
        <v/>
      </c>
      <c r="Q661" s="637" t="str">
        <f t="shared" si="2356"/>
        <v/>
      </c>
      <c r="R661" s="637" t="str">
        <f t="shared" si="2356"/>
        <v/>
      </c>
      <c r="S661" s="657"/>
      <c r="T661" s="637">
        <f t="shared" ref="T661:AJ661" si="2357">IF(T658="","",((T657*T658*T659*T660)*3630*$K$1)/T$46/365/$G$1)</f>
        <v>3.7886497064579257E-2</v>
      </c>
      <c r="U661" s="637">
        <f t="shared" si="2357"/>
        <v>0.18943248532289628</v>
      </c>
      <c r="V661" s="637">
        <f t="shared" si="2357"/>
        <v>0.31572080887149384</v>
      </c>
      <c r="W661" s="637" t="str">
        <f t="shared" si="2357"/>
        <v/>
      </c>
      <c r="X661" s="637">
        <f t="shared" si="2357"/>
        <v>0.35518590998043054</v>
      </c>
      <c r="Y661" s="637">
        <f t="shared" si="2357"/>
        <v>0.11839530332681018</v>
      </c>
      <c r="Z661" s="637">
        <f t="shared" si="2357"/>
        <v>0.13530891808778306</v>
      </c>
      <c r="AA661" s="637">
        <f t="shared" si="2357"/>
        <v>6.7654459043891529E-2</v>
      </c>
      <c r="AB661" s="637" t="str">
        <f t="shared" si="2357"/>
        <v/>
      </c>
      <c r="AC661" s="637" t="str">
        <f t="shared" si="2357"/>
        <v/>
      </c>
      <c r="AD661" s="637" t="str">
        <f t="shared" si="2357"/>
        <v/>
      </c>
      <c r="AE661" s="637" t="str">
        <f t="shared" si="2357"/>
        <v/>
      </c>
      <c r="AF661" s="637" t="str">
        <f t="shared" si="2357"/>
        <v/>
      </c>
      <c r="AG661" s="637" t="str">
        <f t="shared" si="2357"/>
        <v/>
      </c>
      <c r="AH661" s="637" t="str">
        <f t="shared" si="2357"/>
        <v/>
      </c>
      <c r="AI661" s="637" t="str">
        <f t="shared" si="2357"/>
        <v/>
      </c>
      <c r="AJ661" s="637" t="str">
        <f t="shared" si="2357"/>
        <v/>
      </c>
      <c r="AK661" s="657"/>
      <c r="AL661" s="637" t="str">
        <f t="shared" ref="AL661:AT661" si="2358">IF(AL658="","",((AL657*AL658*AL659*AL660)*3630*$K$1)/AL$46/365/$G$1)</f>
        <v/>
      </c>
      <c r="AM661" s="637" t="str">
        <f t="shared" si="2358"/>
        <v/>
      </c>
      <c r="AN661" s="637" t="str">
        <f t="shared" si="2358"/>
        <v/>
      </c>
      <c r="AO661" s="637" t="str">
        <f t="shared" si="2358"/>
        <v/>
      </c>
      <c r="AP661" s="637" t="str">
        <f t="shared" si="2358"/>
        <v/>
      </c>
      <c r="AQ661" s="637" t="str">
        <f t="shared" si="2358"/>
        <v/>
      </c>
      <c r="AR661" s="637" t="str">
        <f t="shared" si="2358"/>
        <v/>
      </c>
      <c r="AS661" s="637" t="str">
        <f t="shared" si="2358"/>
        <v/>
      </c>
      <c r="AT661" s="637" t="str">
        <f t="shared" si="2358"/>
        <v/>
      </c>
      <c r="AU661" s="637" t="str">
        <f t="shared" ref="AU661:BB661" si="2359">IF(AU658="","",((AU657*AU658*AU659*AU660)*3630*$K$1)/AU$46/365/$G$1)</f>
        <v/>
      </c>
      <c r="AV661" s="637" t="str">
        <f t="shared" si="2359"/>
        <v/>
      </c>
      <c r="AW661" s="637" t="str">
        <f t="shared" si="2359"/>
        <v/>
      </c>
      <c r="AX661" s="637" t="str">
        <f t="shared" si="2359"/>
        <v/>
      </c>
      <c r="AY661" s="637" t="str">
        <f t="shared" si="2359"/>
        <v/>
      </c>
      <c r="AZ661" s="637" t="str">
        <f t="shared" si="2359"/>
        <v/>
      </c>
      <c r="BA661" s="637" t="str">
        <f t="shared" si="2359"/>
        <v/>
      </c>
      <c r="BB661" s="637" t="str">
        <f t="shared" si="2359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60">IF(BF658="","",((BF657*BF658*BF659*BF660)*3630*$K$1)/BF$46/365/$G$1)</f>
        <v/>
      </c>
      <c r="BG661" s="637" t="str">
        <f t="shared" si="2360"/>
        <v/>
      </c>
      <c r="BH661" s="637" t="str">
        <f t="shared" si="2360"/>
        <v/>
      </c>
      <c r="BI661" s="637" t="str">
        <f t="shared" si="2360"/>
        <v/>
      </c>
      <c r="BJ661" s="637" t="str">
        <f t="shared" si="2360"/>
        <v/>
      </c>
      <c r="BK661" s="637" t="str">
        <f t="shared" si="2360"/>
        <v/>
      </c>
      <c r="BL661" s="637" t="str">
        <f t="shared" si="2360"/>
        <v/>
      </c>
      <c r="BM661" s="637" t="str">
        <f t="shared" si="2360"/>
        <v/>
      </c>
      <c r="BN661" s="637" t="str">
        <f t="shared" si="2360"/>
        <v/>
      </c>
      <c r="BO661" s="637" t="str">
        <f t="shared" si="2360"/>
        <v/>
      </c>
      <c r="BP661" s="637" t="str">
        <f t="shared" si="2360"/>
        <v/>
      </c>
      <c r="BQ661" s="637" t="str">
        <f t="shared" si="2360"/>
        <v/>
      </c>
      <c r="BR661" s="637" t="str">
        <f t="shared" si="2360"/>
        <v/>
      </c>
      <c r="BS661" s="637" t="str">
        <f t="shared" si="2360"/>
        <v/>
      </c>
      <c r="BT661" s="637" t="str">
        <f t="shared" si="2360"/>
        <v/>
      </c>
      <c r="BU661" s="657"/>
      <c r="BV661" s="637">
        <f>IF(BV658="","",((BV657*BV658*BV659*BV660)*3630*$K$1)/BV$46/365/$G$1)</f>
        <v>0.11839530332681018</v>
      </c>
      <c r="BW661" s="637">
        <f>IF(BW658="","",((BW657*BW658*BW659*BW660)*3630*$K$1)/BW$46/365/$G$1)</f>
        <v>7.893020221787346E-2</v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9"/>
        <v>0.120368558382257</v>
      </c>
      <c r="CA661" s="627">
        <f t="shared" si="2330"/>
        <v>0.16530239493057494</v>
      </c>
      <c r="CB661" s="627" t="str">
        <f t="shared" si="2331"/>
        <v/>
      </c>
      <c r="CC661" s="695" t="str">
        <f t="shared" si="2332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34"/>
        <v/>
      </c>
      <c r="CF661" s="1355" t="str">
        <f t="shared" si="2334"/>
        <v/>
      </c>
      <c r="CG661" s="1355" t="str">
        <f t="shared" si="2334"/>
        <v/>
      </c>
      <c r="CH661" s="1355" t="str">
        <f t="shared" si="2334"/>
        <v/>
      </c>
      <c r="CI661" s="1355" t="str">
        <f t="shared" si="2334"/>
        <v/>
      </c>
      <c r="CJ661" s="1355">
        <f t="shared" si="2334"/>
        <v>4.7358121330724069E-2</v>
      </c>
      <c r="CK661" s="1356">
        <f t="shared" si="2334"/>
        <v>7.893020221787346E-2</v>
      </c>
      <c r="CL661" s="1356">
        <f t="shared" si="2334"/>
        <v>9.4716242661448138E-2</v>
      </c>
      <c r="CM661" s="1356">
        <f t="shared" si="2334"/>
        <v>0.11839530332681018</v>
      </c>
      <c r="CN661" s="1355">
        <f t="shared" si="2334"/>
        <v>0.18943248532289628</v>
      </c>
      <c r="CO661" s="1355">
        <f t="shared" si="2334"/>
        <v>0.31572080887149384</v>
      </c>
      <c r="CP661" s="1355" t="str">
        <f t="shared" si="2334"/>
        <v/>
      </c>
      <c r="CQ661" s="1355" t="str">
        <f t="shared" si="2334"/>
        <v/>
      </c>
      <c r="CR661" s="1355" t="str">
        <f t="shared" si="2334"/>
        <v/>
      </c>
      <c r="CS661" s="1354" t="str">
        <f t="shared" si="2334"/>
        <v/>
      </c>
      <c r="CT661" s="1357" t="str">
        <f t="shared" si="2334"/>
        <v/>
      </c>
      <c r="CU661" s="541" t="str">
        <f t="shared" si="2335"/>
        <v/>
      </c>
      <c r="CV661" s="542" t="str">
        <f t="shared" si="2336"/>
        <v/>
      </c>
      <c r="CW661" s="543" t="str">
        <f t="shared" si="2337"/>
        <v/>
      </c>
      <c r="CX661" s="543" t="str">
        <f t="shared" si="2338"/>
        <v/>
      </c>
      <c r="CY661" s="543" t="str">
        <f t="shared" si="2339"/>
        <v/>
      </c>
      <c r="CZ661" s="543">
        <f t="shared" si="2340"/>
        <v>3.7886497064579257E-2</v>
      </c>
      <c r="DA661" s="543">
        <f t="shared" si="2341"/>
        <v>6.7654459043891529E-2</v>
      </c>
      <c r="DB661" s="544">
        <f t="shared" si="2342"/>
        <v>0.11839530332681018</v>
      </c>
      <c r="DC661" s="544">
        <f t="shared" si="2343"/>
        <v>0.13530891808778306</v>
      </c>
      <c r="DD661" s="544">
        <f t="shared" si="2344"/>
        <v>0.18943248532289628</v>
      </c>
      <c r="DE661" s="543">
        <f t="shared" si="2345"/>
        <v>0.31572080887149384</v>
      </c>
      <c r="DF661" s="543">
        <f t="shared" si="2346"/>
        <v>0.35518590998043054</v>
      </c>
      <c r="DG661" s="543" t="str">
        <f t="shared" si="2347"/>
        <v/>
      </c>
      <c r="DH661" s="543" t="str">
        <f t="shared" si="2348"/>
        <v/>
      </c>
      <c r="DI661" s="543" t="str">
        <f t="shared" si="2349"/>
        <v/>
      </c>
      <c r="DJ661" s="542" t="str">
        <f t="shared" si="2350"/>
        <v/>
      </c>
      <c r="DK661" s="541" t="str">
        <f t="shared" si="2351"/>
        <v/>
      </c>
      <c r="DL661" s="658">
        <f t="shared" si="2352"/>
        <v>6</v>
      </c>
      <c r="DM661" s="106">
        <f t="shared" si="2353"/>
        <v>7</v>
      </c>
      <c r="DN661" s="106">
        <f t="shared" si="2354"/>
        <v>0</v>
      </c>
      <c r="DO661" s="106">
        <f t="shared" si="2355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9"/>
        <v/>
      </c>
      <c r="CA662" s="602" t="str">
        <f t="shared" si="2330"/>
        <v/>
      </c>
      <c r="CB662" s="602" t="str">
        <f t="shared" si="2331"/>
        <v/>
      </c>
      <c r="CC662" s="692" t="str">
        <f t="shared" si="2332"/>
        <v/>
      </c>
      <c r="CD662" s="1348" t="str">
        <f t="shared" ref="CD662:CS663" si="23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61"/>
        <v/>
      </c>
      <c r="CF662" s="1350" t="str">
        <f t="shared" si="2361"/>
        <v/>
      </c>
      <c r="CG662" s="1350" t="str">
        <f t="shared" si="2361"/>
        <v/>
      </c>
      <c r="CH662" s="1350" t="str">
        <f t="shared" si="2361"/>
        <v/>
      </c>
      <c r="CI662" s="1350" t="str">
        <f t="shared" si="2361"/>
        <v/>
      </c>
      <c r="CJ662" s="1350" t="str">
        <f t="shared" si="2361"/>
        <v/>
      </c>
      <c r="CK662" s="1351" t="str">
        <f t="shared" si="2361"/>
        <v/>
      </c>
      <c r="CL662" s="1351" t="str">
        <f t="shared" si="2361"/>
        <v/>
      </c>
      <c r="CM662" s="1351" t="str">
        <f t="shared" si="2361"/>
        <v/>
      </c>
      <c r="CN662" s="1350" t="str">
        <f t="shared" si="2361"/>
        <v/>
      </c>
      <c r="CO662" s="1350" t="str">
        <f t="shared" si="2361"/>
        <v/>
      </c>
      <c r="CP662" s="1350" t="str">
        <f t="shared" si="2361"/>
        <v/>
      </c>
      <c r="CQ662" s="1350" t="str">
        <f t="shared" si="2361"/>
        <v/>
      </c>
      <c r="CR662" s="1350" t="str">
        <f t="shared" si="2361"/>
        <v/>
      </c>
      <c r="CS662" s="1349" t="str">
        <f t="shared" si="2361"/>
        <v/>
      </c>
      <c r="CT662" s="1352" t="str">
        <f t="shared" ref="CE662:CT676" si="236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35"/>
        <v/>
      </c>
      <c r="CV662" s="554" t="str">
        <f t="shared" si="2336"/>
        <v/>
      </c>
      <c r="CW662" s="555" t="str">
        <f t="shared" si="2337"/>
        <v/>
      </c>
      <c r="CX662" s="555" t="str">
        <f t="shared" si="2338"/>
        <v/>
      </c>
      <c r="CY662" s="555" t="str">
        <f t="shared" si="2339"/>
        <v/>
      </c>
      <c r="CZ662" s="555" t="str">
        <f t="shared" si="2340"/>
        <v/>
      </c>
      <c r="DA662" s="555" t="str">
        <f t="shared" si="2341"/>
        <v/>
      </c>
      <c r="DB662" s="556" t="str">
        <f t="shared" si="2342"/>
        <v/>
      </c>
      <c r="DC662" s="556" t="str">
        <f t="shared" si="2343"/>
        <v/>
      </c>
      <c r="DD662" s="556" t="str">
        <f t="shared" si="2344"/>
        <v/>
      </c>
      <c r="DE662" s="555" t="str">
        <f t="shared" si="2345"/>
        <v/>
      </c>
      <c r="DF662" s="555" t="str">
        <f t="shared" si="2346"/>
        <v/>
      </c>
      <c r="DG662" s="555" t="str">
        <f t="shared" si="2347"/>
        <v/>
      </c>
      <c r="DH662" s="555" t="str">
        <f t="shared" si="2348"/>
        <v/>
      </c>
      <c r="DI662" s="555" t="str">
        <f t="shared" si="2349"/>
        <v/>
      </c>
      <c r="DJ662" s="554" t="str">
        <f t="shared" si="2350"/>
        <v/>
      </c>
      <c r="DK662" s="553" t="str">
        <f t="shared" si="2351"/>
        <v/>
      </c>
      <c r="DL662" s="658">
        <f t="shared" si="2352"/>
        <v>0</v>
      </c>
      <c r="DM662" s="106">
        <f t="shared" si="2353"/>
        <v>0</v>
      </c>
      <c r="DN662" s="106">
        <f t="shared" si="2354"/>
        <v>0</v>
      </c>
      <c r="DO662" s="106">
        <f t="shared" si="2355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9"/>
        <v/>
      </c>
      <c r="CA663" s="602" t="str">
        <f t="shared" si="2330"/>
        <v/>
      </c>
      <c r="CB663" s="602" t="str">
        <f t="shared" si="2331"/>
        <v/>
      </c>
      <c r="CC663" s="692" t="str">
        <f t="shared" si="2332"/>
        <v/>
      </c>
      <c r="CD663" s="1348" t="str">
        <f t="shared" si="2361"/>
        <v/>
      </c>
      <c r="CE663" s="1349" t="str">
        <f t="shared" si="2362"/>
        <v/>
      </c>
      <c r="CF663" s="1350" t="str">
        <f t="shared" si="2362"/>
        <v/>
      </c>
      <c r="CG663" s="1350" t="str">
        <f t="shared" si="2362"/>
        <v/>
      </c>
      <c r="CH663" s="1350" t="str">
        <f t="shared" si="2362"/>
        <v/>
      </c>
      <c r="CI663" s="1350" t="str">
        <f t="shared" si="2362"/>
        <v/>
      </c>
      <c r="CJ663" s="1350" t="str">
        <f t="shared" si="2362"/>
        <v/>
      </c>
      <c r="CK663" s="1351" t="str">
        <f t="shared" si="2362"/>
        <v/>
      </c>
      <c r="CL663" s="1351" t="str">
        <f t="shared" si="2362"/>
        <v/>
      </c>
      <c r="CM663" s="1351" t="str">
        <f t="shared" si="2362"/>
        <v/>
      </c>
      <c r="CN663" s="1350" t="str">
        <f t="shared" si="2362"/>
        <v/>
      </c>
      <c r="CO663" s="1350" t="str">
        <f t="shared" si="2362"/>
        <v/>
      </c>
      <c r="CP663" s="1350" t="str">
        <f t="shared" si="2362"/>
        <v/>
      </c>
      <c r="CQ663" s="1350" t="str">
        <f t="shared" si="2362"/>
        <v/>
      </c>
      <c r="CR663" s="1350" t="str">
        <f t="shared" si="2362"/>
        <v/>
      </c>
      <c r="CS663" s="1349" t="str">
        <f t="shared" si="2362"/>
        <v/>
      </c>
      <c r="CT663" s="1352" t="str">
        <f t="shared" si="2362"/>
        <v/>
      </c>
      <c r="CU663" s="553" t="str">
        <f t="shared" si="2335"/>
        <v/>
      </c>
      <c r="CV663" s="554" t="str">
        <f t="shared" si="2336"/>
        <v/>
      </c>
      <c r="CW663" s="555" t="str">
        <f t="shared" si="2337"/>
        <v/>
      </c>
      <c r="CX663" s="555" t="str">
        <f t="shared" si="2338"/>
        <v/>
      </c>
      <c r="CY663" s="555" t="str">
        <f t="shared" si="2339"/>
        <v/>
      </c>
      <c r="CZ663" s="555" t="str">
        <f t="shared" si="2340"/>
        <v/>
      </c>
      <c r="DA663" s="555" t="str">
        <f t="shared" si="2341"/>
        <v/>
      </c>
      <c r="DB663" s="556" t="str">
        <f t="shared" si="2342"/>
        <v/>
      </c>
      <c r="DC663" s="556" t="str">
        <f t="shared" si="2343"/>
        <v/>
      </c>
      <c r="DD663" s="556" t="str">
        <f t="shared" si="2344"/>
        <v/>
      </c>
      <c r="DE663" s="555" t="str">
        <f t="shared" si="2345"/>
        <v/>
      </c>
      <c r="DF663" s="555" t="str">
        <f t="shared" si="2346"/>
        <v/>
      </c>
      <c r="DG663" s="555" t="str">
        <f t="shared" si="2347"/>
        <v/>
      </c>
      <c r="DH663" s="555" t="str">
        <f t="shared" si="2348"/>
        <v/>
      </c>
      <c r="DI663" s="555" t="str">
        <f t="shared" si="2349"/>
        <v/>
      </c>
      <c r="DJ663" s="554" t="str">
        <f t="shared" si="2350"/>
        <v/>
      </c>
      <c r="DK663" s="553" t="str">
        <f t="shared" si="2351"/>
        <v/>
      </c>
      <c r="DL663" s="658">
        <f t="shared" si="2352"/>
        <v>0</v>
      </c>
      <c r="DM663" s="106">
        <f t="shared" si="2353"/>
        <v>0</v>
      </c>
      <c r="DN663" s="106">
        <f t="shared" si="2354"/>
        <v>0</v>
      </c>
      <c r="DO663" s="106">
        <f t="shared" si="2355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63">IF(B662="","",B662/B$46*B663/12)</f>
        <v/>
      </c>
      <c r="C664" s="761" t="str">
        <f t="shared" si="2363"/>
        <v/>
      </c>
      <c r="D664" s="761" t="str">
        <f t="shared" si="2363"/>
        <v/>
      </c>
      <c r="E664" s="761" t="str">
        <f t="shared" si="2363"/>
        <v/>
      </c>
      <c r="F664" s="761" t="str">
        <f t="shared" si="2363"/>
        <v/>
      </c>
      <c r="G664" s="761" t="str">
        <f t="shared" si="2363"/>
        <v/>
      </c>
      <c r="H664" s="761" t="str">
        <f t="shared" si="2363"/>
        <v/>
      </c>
      <c r="I664" s="761" t="str">
        <f t="shared" si="2363"/>
        <v/>
      </c>
      <c r="J664" s="761" t="str">
        <f t="shared" si="2363"/>
        <v/>
      </c>
      <c r="K664" s="761" t="str">
        <f t="shared" si="2363"/>
        <v/>
      </c>
      <c r="L664" s="761" t="str">
        <f t="shared" si="2363"/>
        <v/>
      </c>
      <c r="M664" s="761" t="str">
        <f t="shared" si="2363"/>
        <v/>
      </c>
      <c r="N664" s="761" t="str">
        <f t="shared" si="2363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64">IF(T662="","",T662/T$46*T663/12)</f>
        <v/>
      </c>
      <c r="U664" s="761" t="str">
        <f t="shared" si="2364"/>
        <v/>
      </c>
      <c r="V664" s="761" t="str">
        <f t="shared" si="2364"/>
        <v/>
      </c>
      <c r="W664" s="761" t="str">
        <f t="shared" si="2364"/>
        <v/>
      </c>
      <c r="X664" s="761" t="str">
        <f t="shared" si="2364"/>
        <v/>
      </c>
      <c r="Y664" s="761" t="str">
        <f t="shared" si="2364"/>
        <v/>
      </c>
      <c r="Z664" s="761" t="str">
        <f t="shared" si="2364"/>
        <v/>
      </c>
      <c r="AA664" s="761" t="str">
        <f t="shared" si="2364"/>
        <v/>
      </c>
      <c r="AB664" s="761" t="str">
        <f t="shared" si="2364"/>
        <v/>
      </c>
      <c r="AC664" s="761" t="str">
        <f t="shared" si="2364"/>
        <v/>
      </c>
      <c r="AD664" s="761" t="str">
        <f t="shared" si="2364"/>
        <v/>
      </c>
      <c r="AE664" s="761" t="str">
        <f t="shared" si="2364"/>
        <v/>
      </c>
      <c r="AF664" s="761" t="str">
        <f t="shared" si="2364"/>
        <v/>
      </c>
      <c r="AG664" s="761" t="str">
        <f t="shared" si="2364"/>
        <v/>
      </c>
      <c r="AH664" s="761" t="str">
        <f t="shared" si="2364"/>
        <v/>
      </c>
      <c r="AI664" s="761" t="str">
        <f t="shared" si="2364"/>
        <v/>
      </c>
      <c r="AJ664" s="761" t="str">
        <f t="shared" si="2364"/>
        <v/>
      </c>
      <c r="AK664" s="762"/>
      <c r="AL664" s="761" t="str">
        <f t="shared" ref="AL664:AV664" si="2365">IF(AL662="","",AL662/AL$46*AL663/12)</f>
        <v/>
      </c>
      <c r="AM664" s="761" t="str">
        <f t="shared" si="2365"/>
        <v/>
      </c>
      <c r="AN664" s="761" t="str">
        <f t="shared" si="2365"/>
        <v/>
      </c>
      <c r="AO664" s="761" t="str">
        <f t="shared" si="2365"/>
        <v/>
      </c>
      <c r="AP664" s="761" t="str">
        <f t="shared" si="2365"/>
        <v/>
      </c>
      <c r="AQ664" s="761" t="str">
        <f t="shared" si="2365"/>
        <v/>
      </c>
      <c r="AR664" s="761" t="str">
        <f t="shared" si="2365"/>
        <v/>
      </c>
      <c r="AS664" s="761" t="str">
        <f t="shared" si="2365"/>
        <v/>
      </c>
      <c r="AT664" s="761" t="str">
        <f t="shared" si="2365"/>
        <v/>
      </c>
      <c r="AU664" s="761" t="str">
        <f t="shared" si="2365"/>
        <v/>
      </c>
      <c r="AV664" s="761" t="str">
        <f t="shared" si="2365"/>
        <v/>
      </c>
      <c r="AW664" s="761" t="str">
        <f t="shared" ref="AW664:BB664" si="2366">IF(AW662="","",AW662/AW$46*AW663/12)</f>
        <v/>
      </c>
      <c r="AX664" s="761" t="str">
        <f t="shared" si="2366"/>
        <v/>
      </c>
      <c r="AY664" s="761" t="str">
        <f t="shared" si="2366"/>
        <v/>
      </c>
      <c r="AZ664" s="761" t="str">
        <f t="shared" si="2366"/>
        <v/>
      </c>
      <c r="BA664" s="761" t="str">
        <f t="shared" si="2366"/>
        <v/>
      </c>
      <c r="BB664" s="761" t="str">
        <f t="shared" si="2366"/>
        <v/>
      </c>
      <c r="BC664" s="762"/>
      <c r="BD664" s="761" t="str">
        <f t="shared" ref="BD664:BI664" si="2367">IF(BD662="","",BD662/BD$46*BD663/12)</f>
        <v/>
      </c>
      <c r="BE664" s="761" t="str">
        <f t="shared" si="2367"/>
        <v/>
      </c>
      <c r="BF664" s="761" t="str">
        <f t="shared" si="2367"/>
        <v/>
      </c>
      <c r="BG664" s="761" t="str">
        <f t="shared" si="2367"/>
        <v/>
      </c>
      <c r="BH664" s="761" t="str">
        <f t="shared" si="2367"/>
        <v/>
      </c>
      <c r="BI664" s="761" t="str">
        <f t="shared" si="2367"/>
        <v/>
      </c>
      <c r="BJ664" s="761" t="str">
        <f t="shared" ref="BJ664:BT664" si="2368">IF(BJ662="","",BJ662/BJ$46*BJ663/12)</f>
        <v/>
      </c>
      <c r="BK664" s="761" t="str">
        <f t="shared" si="2368"/>
        <v/>
      </c>
      <c r="BL664" s="761" t="str">
        <f t="shared" si="2368"/>
        <v/>
      </c>
      <c r="BM664" s="761" t="str">
        <f t="shared" si="2368"/>
        <v/>
      </c>
      <c r="BN664" s="761" t="str">
        <f t="shared" si="2368"/>
        <v/>
      </c>
      <c r="BO664" s="761" t="str">
        <f t="shared" si="2368"/>
        <v/>
      </c>
      <c r="BP664" s="761" t="str">
        <f t="shared" si="2368"/>
        <v/>
      </c>
      <c r="BQ664" s="761" t="str">
        <f t="shared" si="2368"/>
        <v/>
      </c>
      <c r="BR664" s="761" t="str">
        <f t="shared" si="2368"/>
        <v/>
      </c>
      <c r="BS664" s="761" t="str">
        <f t="shared" si="2368"/>
        <v/>
      </c>
      <c r="BT664" s="761" t="str">
        <f t="shared" si="2368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9"/>
        <v/>
      </c>
      <c r="CA664" s="627" t="str">
        <f t="shared" si="2330"/>
        <v/>
      </c>
      <c r="CB664" s="627" t="str">
        <f t="shared" si="2331"/>
        <v/>
      </c>
      <c r="CC664" s="695" t="str">
        <f t="shared" si="2332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62"/>
        <v/>
      </c>
      <c r="CF664" s="1355" t="str">
        <f t="shared" si="2362"/>
        <v/>
      </c>
      <c r="CG664" s="1355" t="str">
        <f t="shared" si="2362"/>
        <v/>
      </c>
      <c r="CH664" s="1355" t="str">
        <f t="shared" si="2362"/>
        <v/>
      </c>
      <c r="CI664" s="1355" t="str">
        <f t="shared" si="2362"/>
        <v/>
      </c>
      <c r="CJ664" s="1355" t="str">
        <f t="shared" si="2362"/>
        <v/>
      </c>
      <c r="CK664" s="1356" t="str">
        <f t="shared" si="2362"/>
        <v/>
      </c>
      <c r="CL664" s="1356" t="str">
        <f t="shared" si="2362"/>
        <v/>
      </c>
      <c r="CM664" s="1356" t="str">
        <f t="shared" si="2362"/>
        <v/>
      </c>
      <c r="CN664" s="1355" t="str">
        <f t="shared" si="2362"/>
        <v/>
      </c>
      <c r="CO664" s="1355" t="str">
        <f t="shared" si="2362"/>
        <v/>
      </c>
      <c r="CP664" s="1355" t="str">
        <f t="shared" si="2362"/>
        <v/>
      </c>
      <c r="CQ664" s="1355" t="str">
        <f t="shared" si="2362"/>
        <v/>
      </c>
      <c r="CR664" s="1355" t="str">
        <f t="shared" si="2362"/>
        <v/>
      </c>
      <c r="CS664" s="1354" t="str">
        <f t="shared" si="2362"/>
        <v/>
      </c>
      <c r="CT664" s="1357" t="str">
        <f t="shared" si="2362"/>
        <v/>
      </c>
      <c r="CU664" s="541" t="str">
        <f t="shared" si="2335"/>
        <v/>
      </c>
      <c r="CV664" s="542" t="str">
        <f t="shared" si="2336"/>
        <v/>
      </c>
      <c r="CW664" s="543" t="str">
        <f t="shared" si="2337"/>
        <v/>
      </c>
      <c r="CX664" s="543" t="str">
        <f t="shared" si="2338"/>
        <v/>
      </c>
      <c r="CY664" s="543" t="str">
        <f t="shared" si="2339"/>
        <v/>
      </c>
      <c r="CZ664" s="543" t="str">
        <f t="shared" si="2340"/>
        <v/>
      </c>
      <c r="DA664" s="543" t="str">
        <f t="shared" si="2341"/>
        <v/>
      </c>
      <c r="DB664" s="544" t="str">
        <f t="shared" si="2342"/>
        <v/>
      </c>
      <c r="DC664" s="544" t="str">
        <f t="shared" si="2343"/>
        <v/>
      </c>
      <c r="DD664" s="544" t="str">
        <f t="shared" si="2344"/>
        <v/>
      </c>
      <c r="DE664" s="543" t="str">
        <f t="shared" si="2345"/>
        <v/>
      </c>
      <c r="DF664" s="543" t="str">
        <f t="shared" si="2346"/>
        <v/>
      </c>
      <c r="DG664" s="543" t="str">
        <f t="shared" si="2347"/>
        <v/>
      </c>
      <c r="DH664" s="543" t="str">
        <f t="shared" si="2348"/>
        <v/>
      </c>
      <c r="DI664" s="543" t="str">
        <f t="shared" si="2349"/>
        <v/>
      </c>
      <c r="DJ664" s="542" t="str">
        <f t="shared" si="2350"/>
        <v/>
      </c>
      <c r="DK664" s="541" t="str">
        <f t="shared" si="2351"/>
        <v/>
      </c>
      <c r="DL664" s="658">
        <f t="shared" si="2352"/>
        <v>0</v>
      </c>
      <c r="DM664" s="106">
        <f t="shared" si="2353"/>
        <v>0</v>
      </c>
      <c r="DN664" s="106">
        <f t="shared" si="2354"/>
        <v>0</v>
      </c>
      <c r="DO664" s="106">
        <f t="shared" si="2355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9">IF(DL666&lt;3,"",(SUM(B666:R666)-MIN(B666:R666)-MAX(B666:R666))/(DL666-2))</f>
        <v/>
      </c>
      <c r="CA666" s="602" t="str">
        <f t="shared" ref="CA666:CA681" si="2370">IF(DM666&lt;3,"",(SUM(T666:AJ666)-MIN(T666:AJ666)-MAX(T666:AJ666))/(DM666-2))</f>
        <v/>
      </c>
      <c r="CB666" s="602" t="str">
        <f t="shared" ref="CB666:CB681" si="2371">IF(DN666&lt;3,"",(SUM(AL666:BB666)-MIN(AL666:BB666)-MAX(AL666:BB666))/(DN666-2))</f>
        <v/>
      </c>
      <c r="CC666" s="692" t="str">
        <f t="shared" ref="CC666:CC681" si="2372">IF(DO666&lt;3,"",(SUM(BD666:BT666)-MIN(BD666:BT666)-MAX(BD666:BT666))/(DO666-2))</f>
        <v/>
      </c>
      <c r="CD666" s="1348" t="str">
        <f t="shared" ref="CD666:CD676" si="237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62"/>
        <v/>
      </c>
      <c r="CF666" s="1350" t="str">
        <f t="shared" si="2362"/>
        <v/>
      </c>
      <c r="CG666" s="1350" t="str">
        <f t="shared" si="2362"/>
        <v/>
      </c>
      <c r="CH666" s="1350" t="str">
        <f t="shared" si="2362"/>
        <v/>
      </c>
      <c r="CI666" s="1350" t="str">
        <f t="shared" si="2362"/>
        <v/>
      </c>
      <c r="CJ666" s="1350" t="str">
        <f t="shared" si="2362"/>
        <v/>
      </c>
      <c r="CK666" s="1351" t="str">
        <f t="shared" si="2362"/>
        <v/>
      </c>
      <c r="CL666" s="1351" t="str">
        <f t="shared" si="2362"/>
        <v/>
      </c>
      <c r="CM666" s="1351" t="str">
        <f t="shared" si="2362"/>
        <v/>
      </c>
      <c r="CN666" s="1350" t="str">
        <f t="shared" si="2362"/>
        <v/>
      </c>
      <c r="CO666" s="1350" t="str">
        <f t="shared" si="2362"/>
        <v/>
      </c>
      <c r="CP666" s="1350" t="str">
        <f t="shared" si="2362"/>
        <v/>
      </c>
      <c r="CQ666" s="1350" t="str">
        <f t="shared" si="2362"/>
        <v/>
      </c>
      <c r="CR666" s="1350" t="str">
        <f t="shared" si="2362"/>
        <v/>
      </c>
      <c r="CS666" s="1349" t="str">
        <f t="shared" si="2362"/>
        <v/>
      </c>
      <c r="CT666" s="1352" t="str">
        <f t="shared" si="2362"/>
        <v/>
      </c>
      <c r="CU666" s="553" t="str">
        <f t="shared" ref="CU666:CU676" si="23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8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8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8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8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9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91">COUNT(B666:R666)</f>
        <v>0</v>
      </c>
      <c r="DM666" s="106">
        <f t="shared" ref="DM666:DM676" si="2392">COUNT(T666:AJ666)</f>
        <v>0</v>
      </c>
      <c r="DN666" s="106">
        <f t="shared" ref="DN666:DN676" si="2393">COUNT(AL666:BB666)</f>
        <v>0</v>
      </c>
      <c r="DO666" s="106">
        <f t="shared" ref="DO666:DO676" si="2394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95">IF(B666="","",B666/B$46*8/12*5/7*0.5)</f>
        <v/>
      </c>
      <c r="C667" s="637" t="str">
        <f t="shared" si="2395"/>
        <v/>
      </c>
      <c r="D667" s="637" t="str">
        <f t="shared" si="2395"/>
        <v/>
      </c>
      <c r="E667" s="637" t="str">
        <f t="shared" si="2395"/>
        <v/>
      </c>
      <c r="F667" s="637" t="str">
        <f t="shared" si="2395"/>
        <v/>
      </c>
      <c r="G667" s="637" t="str">
        <f t="shared" si="2395"/>
        <v/>
      </c>
      <c r="H667" s="637" t="str">
        <f t="shared" si="2395"/>
        <v/>
      </c>
      <c r="I667" s="637" t="str">
        <f t="shared" si="2395"/>
        <v/>
      </c>
      <c r="J667" s="637" t="str">
        <f t="shared" si="2395"/>
        <v/>
      </c>
      <c r="K667" s="637" t="str">
        <f t="shared" si="2395"/>
        <v/>
      </c>
      <c r="L667" s="637" t="str">
        <f t="shared" si="2395"/>
        <v/>
      </c>
      <c r="M667" s="637" t="str">
        <f t="shared" si="2395"/>
        <v/>
      </c>
      <c r="N667" s="637" t="str">
        <f t="shared" si="2395"/>
        <v/>
      </c>
      <c r="O667" s="637" t="str">
        <f t="shared" si="2395"/>
        <v/>
      </c>
      <c r="P667" s="637" t="str">
        <f t="shared" si="2395"/>
        <v/>
      </c>
      <c r="Q667" s="637" t="str">
        <f t="shared" si="2395"/>
        <v/>
      </c>
      <c r="R667" s="637" t="str">
        <f t="shared" si="2395"/>
        <v/>
      </c>
      <c r="S667" s="657"/>
      <c r="T667" s="637" t="str">
        <f t="shared" ref="T667:AB667" si="2396">IF(T666="","",T666/T$46*8/12*5/7*0.5)</f>
        <v/>
      </c>
      <c r="U667" s="637" t="str">
        <f t="shared" si="2396"/>
        <v/>
      </c>
      <c r="V667" s="637" t="str">
        <f t="shared" si="2396"/>
        <v/>
      </c>
      <c r="W667" s="637" t="str">
        <f t="shared" si="2396"/>
        <v/>
      </c>
      <c r="X667" s="637" t="str">
        <f t="shared" si="2396"/>
        <v/>
      </c>
      <c r="Y667" s="637" t="str">
        <f t="shared" si="2396"/>
        <v/>
      </c>
      <c r="Z667" s="637" t="str">
        <f t="shared" si="2396"/>
        <v/>
      </c>
      <c r="AA667" s="637" t="str">
        <f t="shared" si="2396"/>
        <v/>
      </c>
      <c r="AB667" s="637" t="str">
        <f t="shared" si="2396"/>
        <v/>
      </c>
      <c r="AC667" s="637" t="str">
        <f t="shared" ref="AC667:AJ667" si="2397">IF(AC666="","",AC666/AC$46*8/12*5/7*0.5)</f>
        <v/>
      </c>
      <c r="AD667" s="637" t="str">
        <f t="shared" si="2397"/>
        <v/>
      </c>
      <c r="AE667" s="637" t="str">
        <f t="shared" si="2397"/>
        <v/>
      </c>
      <c r="AF667" s="637" t="str">
        <f t="shared" si="2397"/>
        <v/>
      </c>
      <c r="AG667" s="637" t="str">
        <f t="shared" si="2397"/>
        <v/>
      </c>
      <c r="AH667" s="637" t="str">
        <f t="shared" si="2397"/>
        <v/>
      </c>
      <c r="AI667" s="637" t="str">
        <f t="shared" si="2397"/>
        <v/>
      </c>
      <c r="AJ667" s="637" t="str">
        <f t="shared" si="2397"/>
        <v/>
      </c>
      <c r="AK667" s="657"/>
      <c r="AL667" s="637" t="str">
        <f t="shared" ref="AL667:AT667" si="2398">IF(AL666="","",AL666/AL$46*8/12*5/7*0.5)</f>
        <v/>
      </c>
      <c r="AM667" s="637" t="str">
        <f t="shared" si="2398"/>
        <v/>
      </c>
      <c r="AN667" s="637" t="str">
        <f t="shared" si="2398"/>
        <v/>
      </c>
      <c r="AO667" s="637" t="str">
        <f t="shared" si="2398"/>
        <v/>
      </c>
      <c r="AP667" s="637" t="str">
        <f t="shared" si="2398"/>
        <v/>
      </c>
      <c r="AQ667" s="637" t="str">
        <f t="shared" si="2398"/>
        <v/>
      </c>
      <c r="AR667" s="637" t="str">
        <f t="shared" si="2398"/>
        <v/>
      </c>
      <c r="AS667" s="637" t="str">
        <f t="shared" si="2398"/>
        <v/>
      </c>
      <c r="AT667" s="637" t="str">
        <f t="shared" si="2398"/>
        <v/>
      </c>
      <c r="AU667" s="637" t="str">
        <f t="shared" ref="AU667:BB667" si="2399">IF(AU666="","",AU666/AU$46*8/12*5/7*0.5)</f>
        <v/>
      </c>
      <c r="AV667" s="637" t="str">
        <f t="shared" si="2399"/>
        <v/>
      </c>
      <c r="AW667" s="637" t="str">
        <f t="shared" si="2399"/>
        <v/>
      </c>
      <c r="AX667" s="637" t="str">
        <f t="shared" si="2399"/>
        <v/>
      </c>
      <c r="AY667" s="637" t="str">
        <f t="shared" si="2399"/>
        <v/>
      </c>
      <c r="AZ667" s="637" t="str">
        <f t="shared" si="2399"/>
        <v/>
      </c>
      <c r="BA667" s="637" t="str">
        <f t="shared" si="2399"/>
        <v/>
      </c>
      <c r="BB667" s="637" t="str">
        <f t="shared" si="2399"/>
        <v/>
      </c>
      <c r="BC667" s="657"/>
      <c r="BD667" s="637" t="str">
        <f t="shared" ref="BD667:BM667" si="2400">IF(BD666="","",BD666/BD$46*8/12*5/7*0.5)</f>
        <v/>
      </c>
      <c r="BE667" s="637" t="str">
        <f t="shared" si="2400"/>
        <v/>
      </c>
      <c r="BF667" s="637" t="str">
        <f t="shared" si="2400"/>
        <v/>
      </c>
      <c r="BG667" s="637" t="str">
        <f t="shared" si="2400"/>
        <v/>
      </c>
      <c r="BH667" s="637" t="str">
        <f t="shared" si="2400"/>
        <v/>
      </c>
      <c r="BI667" s="637" t="str">
        <f t="shared" si="2400"/>
        <v/>
      </c>
      <c r="BJ667" s="637" t="str">
        <f t="shared" si="2400"/>
        <v/>
      </c>
      <c r="BK667" s="637" t="str">
        <f t="shared" si="2400"/>
        <v/>
      </c>
      <c r="BL667" s="637" t="str">
        <f t="shared" si="2400"/>
        <v/>
      </c>
      <c r="BM667" s="637" t="str">
        <f t="shared" si="2400"/>
        <v/>
      </c>
      <c r="BN667" s="637" t="str">
        <f t="shared" ref="BN667:BT667" si="2401">IF(BN666="","",BN666/BN$46*8/12*5/7*0.5)</f>
        <v/>
      </c>
      <c r="BO667" s="637" t="str">
        <f t="shared" si="2401"/>
        <v/>
      </c>
      <c r="BP667" s="637" t="str">
        <f t="shared" si="2401"/>
        <v/>
      </c>
      <c r="BQ667" s="637" t="str">
        <f t="shared" si="2401"/>
        <v/>
      </c>
      <c r="BR667" s="637" t="str">
        <f t="shared" si="2401"/>
        <v/>
      </c>
      <c r="BS667" s="637" t="str">
        <f t="shared" si="2401"/>
        <v/>
      </c>
      <c r="BT667" s="637" t="str">
        <f t="shared" si="2401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9"/>
        <v/>
      </c>
      <c r="CA667" s="627" t="str">
        <f t="shared" si="2370"/>
        <v/>
      </c>
      <c r="CB667" s="627" t="str">
        <f t="shared" si="2371"/>
        <v/>
      </c>
      <c r="CC667" s="695" t="str">
        <f t="shared" si="2372"/>
        <v/>
      </c>
      <c r="CD667" s="1353" t="str">
        <f t="shared" si="2373"/>
        <v/>
      </c>
      <c r="CE667" s="1354" t="str">
        <f t="shared" si="2362"/>
        <v/>
      </c>
      <c r="CF667" s="1355" t="str">
        <f t="shared" si="2362"/>
        <v/>
      </c>
      <c r="CG667" s="1355" t="str">
        <f t="shared" si="2362"/>
        <v/>
      </c>
      <c r="CH667" s="1355" t="str">
        <f t="shared" si="2362"/>
        <v/>
      </c>
      <c r="CI667" s="1355" t="str">
        <f t="shared" si="2362"/>
        <v/>
      </c>
      <c r="CJ667" s="1355" t="str">
        <f t="shared" si="2362"/>
        <v/>
      </c>
      <c r="CK667" s="1356" t="str">
        <f t="shared" si="2362"/>
        <v/>
      </c>
      <c r="CL667" s="1356" t="str">
        <f t="shared" si="2362"/>
        <v/>
      </c>
      <c r="CM667" s="1356" t="str">
        <f t="shared" si="2362"/>
        <v/>
      </c>
      <c r="CN667" s="1355" t="str">
        <f t="shared" si="2362"/>
        <v/>
      </c>
      <c r="CO667" s="1355" t="str">
        <f t="shared" si="2362"/>
        <v/>
      </c>
      <c r="CP667" s="1355" t="str">
        <f t="shared" si="2362"/>
        <v/>
      </c>
      <c r="CQ667" s="1355" t="str">
        <f t="shared" si="2362"/>
        <v/>
      </c>
      <c r="CR667" s="1355" t="str">
        <f t="shared" si="2362"/>
        <v/>
      </c>
      <c r="CS667" s="1354" t="str">
        <f t="shared" si="2362"/>
        <v/>
      </c>
      <c r="CT667" s="1357" t="str">
        <f t="shared" si="2362"/>
        <v/>
      </c>
      <c r="CU667" s="541" t="str">
        <f t="shared" si="2374"/>
        <v/>
      </c>
      <c r="CV667" s="542" t="str">
        <f t="shared" si="2375"/>
        <v/>
      </c>
      <c r="CW667" s="543" t="str">
        <f t="shared" si="2376"/>
        <v/>
      </c>
      <c r="CX667" s="543" t="str">
        <f t="shared" si="2377"/>
        <v/>
      </c>
      <c r="CY667" s="543" t="str">
        <f t="shared" si="2378"/>
        <v/>
      </c>
      <c r="CZ667" s="543" t="str">
        <f t="shared" si="2379"/>
        <v/>
      </c>
      <c r="DA667" s="543" t="str">
        <f t="shared" si="2380"/>
        <v/>
      </c>
      <c r="DB667" s="544" t="str">
        <f t="shared" si="2381"/>
        <v/>
      </c>
      <c r="DC667" s="544" t="str">
        <f t="shared" si="2382"/>
        <v/>
      </c>
      <c r="DD667" s="544" t="str">
        <f t="shared" si="2383"/>
        <v/>
      </c>
      <c r="DE667" s="543" t="str">
        <f t="shared" si="2384"/>
        <v/>
      </c>
      <c r="DF667" s="543" t="str">
        <f t="shared" si="2385"/>
        <v/>
      </c>
      <c r="DG667" s="543" t="str">
        <f t="shared" si="2386"/>
        <v/>
      </c>
      <c r="DH667" s="543" t="str">
        <f t="shared" si="2387"/>
        <v/>
      </c>
      <c r="DI667" s="543" t="str">
        <f t="shared" si="2388"/>
        <v/>
      </c>
      <c r="DJ667" s="542" t="str">
        <f t="shared" si="2389"/>
        <v/>
      </c>
      <c r="DK667" s="541" t="str">
        <f t="shared" si="2390"/>
        <v/>
      </c>
      <c r="DL667" s="658">
        <f t="shared" si="2391"/>
        <v>0</v>
      </c>
      <c r="DM667" s="106">
        <f t="shared" si="2392"/>
        <v>0</v>
      </c>
      <c r="DN667" s="106">
        <f t="shared" si="2393"/>
        <v>0</v>
      </c>
      <c r="DO667" s="106">
        <f t="shared" si="2394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9"/>
        <v/>
      </c>
      <c r="CA668" s="602" t="str">
        <f t="shared" si="2370"/>
        <v/>
      </c>
      <c r="CB668" s="602" t="str">
        <f t="shared" si="2371"/>
        <v/>
      </c>
      <c r="CC668" s="692" t="str">
        <f t="shared" si="2372"/>
        <v/>
      </c>
      <c r="CD668" s="1348" t="str">
        <f t="shared" si="2373"/>
        <v/>
      </c>
      <c r="CE668" s="1349" t="str">
        <f t="shared" si="2362"/>
        <v/>
      </c>
      <c r="CF668" s="1350" t="str">
        <f t="shared" si="2362"/>
        <v/>
      </c>
      <c r="CG668" s="1350" t="str">
        <f t="shared" si="2362"/>
        <v/>
      </c>
      <c r="CH668" s="1350" t="str">
        <f t="shared" si="2362"/>
        <v/>
      </c>
      <c r="CI668" s="1350" t="str">
        <f t="shared" si="2362"/>
        <v/>
      </c>
      <c r="CJ668" s="1350" t="str">
        <f t="shared" si="2362"/>
        <v/>
      </c>
      <c r="CK668" s="1351" t="str">
        <f t="shared" si="2362"/>
        <v/>
      </c>
      <c r="CL668" s="1351" t="str">
        <f t="shared" si="2362"/>
        <v/>
      </c>
      <c r="CM668" s="1351" t="str">
        <f t="shared" si="2362"/>
        <v/>
      </c>
      <c r="CN668" s="1350" t="str">
        <f t="shared" si="2362"/>
        <v/>
      </c>
      <c r="CO668" s="1350" t="str">
        <f t="shared" si="2362"/>
        <v/>
      </c>
      <c r="CP668" s="1350" t="str">
        <f t="shared" si="2362"/>
        <v/>
      </c>
      <c r="CQ668" s="1350" t="str">
        <f t="shared" si="2362"/>
        <v/>
      </c>
      <c r="CR668" s="1350" t="str">
        <f t="shared" si="2362"/>
        <v/>
      </c>
      <c r="CS668" s="1349" t="str">
        <f t="shared" si="2362"/>
        <v/>
      </c>
      <c r="CT668" s="1352" t="str">
        <f t="shared" si="2362"/>
        <v/>
      </c>
      <c r="CU668" s="553" t="str">
        <f t="shared" si="2374"/>
        <v/>
      </c>
      <c r="CV668" s="554" t="str">
        <f t="shared" si="2375"/>
        <v/>
      </c>
      <c r="CW668" s="555" t="str">
        <f t="shared" si="2376"/>
        <v/>
      </c>
      <c r="CX668" s="555" t="str">
        <f t="shared" si="2377"/>
        <v/>
      </c>
      <c r="CY668" s="555" t="str">
        <f t="shared" si="2378"/>
        <v/>
      </c>
      <c r="CZ668" s="555" t="str">
        <f t="shared" si="2379"/>
        <v/>
      </c>
      <c r="DA668" s="555" t="str">
        <f t="shared" si="2380"/>
        <v/>
      </c>
      <c r="DB668" s="556" t="str">
        <f t="shared" si="2381"/>
        <v/>
      </c>
      <c r="DC668" s="556" t="str">
        <f t="shared" si="2382"/>
        <v/>
      </c>
      <c r="DD668" s="556" t="str">
        <f t="shared" si="2383"/>
        <v/>
      </c>
      <c r="DE668" s="555" t="str">
        <f t="shared" si="2384"/>
        <v/>
      </c>
      <c r="DF668" s="555" t="str">
        <f t="shared" si="2385"/>
        <v/>
      </c>
      <c r="DG668" s="555" t="str">
        <f t="shared" si="2386"/>
        <v/>
      </c>
      <c r="DH668" s="555" t="str">
        <f t="shared" si="2387"/>
        <v/>
      </c>
      <c r="DI668" s="555" t="str">
        <f t="shared" si="2388"/>
        <v/>
      </c>
      <c r="DJ668" s="554" t="str">
        <f t="shared" si="2389"/>
        <v/>
      </c>
      <c r="DK668" s="553" t="str">
        <f t="shared" si="2390"/>
        <v/>
      </c>
      <c r="DL668" s="658">
        <f t="shared" si="2391"/>
        <v>0</v>
      </c>
      <c r="DM668" s="106">
        <f t="shared" si="2392"/>
        <v>0</v>
      </c>
      <c r="DN668" s="106">
        <f t="shared" si="2393"/>
        <v>0</v>
      </c>
      <c r="DO668" s="106">
        <f t="shared" si="2394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9"/>
        <v/>
      </c>
      <c r="CA669" s="602" t="str">
        <f t="shared" si="2370"/>
        <v/>
      </c>
      <c r="CB669" s="602" t="str">
        <f t="shared" si="2371"/>
        <v/>
      </c>
      <c r="CC669" s="692" t="str">
        <f t="shared" si="2372"/>
        <v/>
      </c>
      <c r="CD669" s="1348" t="str">
        <f t="shared" si="2373"/>
        <v/>
      </c>
      <c r="CE669" s="1349" t="str">
        <f t="shared" si="2362"/>
        <v/>
      </c>
      <c r="CF669" s="1350" t="str">
        <f t="shared" si="2362"/>
        <v/>
      </c>
      <c r="CG669" s="1350" t="str">
        <f t="shared" si="2362"/>
        <v/>
      </c>
      <c r="CH669" s="1350" t="str">
        <f t="shared" si="2362"/>
        <v/>
      </c>
      <c r="CI669" s="1350" t="str">
        <f t="shared" si="2362"/>
        <v/>
      </c>
      <c r="CJ669" s="1350" t="str">
        <f t="shared" si="2362"/>
        <v/>
      </c>
      <c r="CK669" s="1351" t="str">
        <f t="shared" si="2362"/>
        <v/>
      </c>
      <c r="CL669" s="1351" t="str">
        <f t="shared" si="2362"/>
        <v/>
      </c>
      <c r="CM669" s="1351" t="str">
        <f t="shared" si="2362"/>
        <v/>
      </c>
      <c r="CN669" s="1350" t="str">
        <f t="shared" si="2362"/>
        <v/>
      </c>
      <c r="CO669" s="1350" t="str">
        <f t="shared" si="2362"/>
        <v/>
      </c>
      <c r="CP669" s="1350" t="str">
        <f t="shared" si="2362"/>
        <v/>
      </c>
      <c r="CQ669" s="1350" t="str">
        <f t="shared" si="2362"/>
        <v/>
      </c>
      <c r="CR669" s="1350" t="str">
        <f t="shared" si="2362"/>
        <v/>
      </c>
      <c r="CS669" s="1349" t="str">
        <f t="shared" si="2362"/>
        <v/>
      </c>
      <c r="CT669" s="1352" t="str">
        <f t="shared" si="2362"/>
        <v/>
      </c>
      <c r="CU669" s="553" t="str">
        <f t="shared" si="2374"/>
        <v/>
      </c>
      <c r="CV669" s="554" t="str">
        <f t="shared" si="2375"/>
        <v/>
      </c>
      <c r="CW669" s="555" t="str">
        <f t="shared" si="2376"/>
        <v/>
      </c>
      <c r="CX669" s="555" t="str">
        <f t="shared" si="2377"/>
        <v/>
      </c>
      <c r="CY669" s="555" t="str">
        <f t="shared" si="2378"/>
        <v/>
      </c>
      <c r="CZ669" s="555" t="str">
        <f t="shared" si="2379"/>
        <v/>
      </c>
      <c r="DA669" s="555" t="str">
        <f t="shared" si="2380"/>
        <v/>
      </c>
      <c r="DB669" s="556" t="str">
        <f t="shared" si="2381"/>
        <v/>
      </c>
      <c r="DC669" s="556" t="str">
        <f t="shared" si="2382"/>
        <v/>
      </c>
      <c r="DD669" s="556" t="str">
        <f t="shared" si="2383"/>
        <v/>
      </c>
      <c r="DE669" s="555" t="str">
        <f t="shared" si="2384"/>
        <v/>
      </c>
      <c r="DF669" s="555" t="str">
        <f t="shared" si="2385"/>
        <v/>
      </c>
      <c r="DG669" s="555" t="str">
        <f t="shared" si="2386"/>
        <v/>
      </c>
      <c r="DH669" s="555" t="str">
        <f t="shared" si="2387"/>
        <v/>
      </c>
      <c r="DI669" s="555" t="str">
        <f t="shared" si="2388"/>
        <v/>
      </c>
      <c r="DJ669" s="554" t="str">
        <f t="shared" si="2389"/>
        <v/>
      </c>
      <c r="DK669" s="553" t="str">
        <f t="shared" si="2390"/>
        <v/>
      </c>
      <c r="DL669" s="658">
        <f t="shared" si="2391"/>
        <v>0</v>
      </c>
      <c r="DM669" s="106">
        <f t="shared" si="2392"/>
        <v>0</v>
      </c>
      <c r="DN669" s="106">
        <f t="shared" si="2393"/>
        <v>0</v>
      </c>
      <c r="DO669" s="106">
        <f t="shared" si="2394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402">IF(B668="","",B668*B669/0.6/B$46/365)</f>
        <v/>
      </c>
      <c r="C670" s="637" t="str">
        <f t="shared" si="2402"/>
        <v/>
      </c>
      <c r="D670" s="637" t="str">
        <f t="shared" si="2402"/>
        <v/>
      </c>
      <c r="E670" s="637" t="str">
        <f t="shared" si="2402"/>
        <v/>
      </c>
      <c r="F670" s="637" t="str">
        <f t="shared" si="2402"/>
        <v/>
      </c>
      <c r="G670" s="637" t="str">
        <f t="shared" si="2402"/>
        <v/>
      </c>
      <c r="H670" s="637" t="str">
        <f t="shared" si="2402"/>
        <v/>
      </c>
      <c r="I670" s="637" t="str">
        <f t="shared" si="2402"/>
        <v/>
      </c>
      <c r="J670" s="637" t="str">
        <f t="shared" si="2402"/>
        <v/>
      </c>
      <c r="K670" s="637" t="str">
        <f t="shared" si="2402"/>
        <v/>
      </c>
      <c r="L670" s="637" t="str">
        <f t="shared" si="2402"/>
        <v/>
      </c>
      <c r="M670" s="637" t="str">
        <f t="shared" si="2402"/>
        <v/>
      </c>
      <c r="N670" s="637" t="str">
        <f t="shared" si="2402"/>
        <v/>
      </c>
      <c r="O670" s="637" t="str">
        <f t="shared" si="2402"/>
        <v/>
      </c>
      <c r="P670" s="637" t="str">
        <f t="shared" si="2402"/>
        <v/>
      </c>
      <c r="Q670" s="637" t="str">
        <f t="shared" si="2402"/>
        <v/>
      </c>
      <c r="R670" s="637" t="str">
        <f t="shared" si="2402"/>
        <v/>
      </c>
      <c r="S670" s="657"/>
      <c r="T670" s="637" t="str">
        <f t="shared" ref="T670:AB670" si="2403">IF(T668="","",T668*T669/0.6/T$46/365)</f>
        <v/>
      </c>
      <c r="U670" s="637" t="str">
        <f t="shared" si="2403"/>
        <v/>
      </c>
      <c r="V670" s="637" t="str">
        <f t="shared" si="2403"/>
        <v/>
      </c>
      <c r="W670" s="637" t="str">
        <f t="shared" si="2403"/>
        <v/>
      </c>
      <c r="X670" s="637" t="str">
        <f t="shared" si="2403"/>
        <v/>
      </c>
      <c r="Y670" s="637" t="str">
        <f t="shared" si="2403"/>
        <v/>
      </c>
      <c r="Z670" s="637" t="str">
        <f t="shared" si="2403"/>
        <v/>
      </c>
      <c r="AA670" s="637" t="str">
        <f t="shared" si="2403"/>
        <v/>
      </c>
      <c r="AB670" s="637" t="str">
        <f t="shared" si="2403"/>
        <v/>
      </c>
      <c r="AC670" s="637" t="str">
        <f t="shared" ref="AC670:AJ670" si="2404">IF(AC668="","",AC668*AC669/0.6/AC$46/365)</f>
        <v/>
      </c>
      <c r="AD670" s="637" t="str">
        <f t="shared" si="2404"/>
        <v/>
      </c>
      <c r="AE670" s="637" t="str">
        <f t="shared" si="2404"/>
        <v/>
      </c>
      <c r="AF670" s="637" t="str">
        <f t="shared" si="2404"/>
        <v/>
      </c>
      <c r="AG670" s="637" t="str">
        <f t="shared" si="2404"/>
        <v/>
      </c>
      <c r="AH670" s="637" t="str">
        <f t="shared" si="2404"/>
        <v/>
      </c>
      <c r="AI670" s="637" t="str">
        <f t="shared" si="2404"/>
        <v/>
      </c>
      <c r="AJ670" s="637" t="str">
        <f t="shared" si="2404"/>
        <v/>
      </c>
      <c r="AK670" s="657"/>
      <c r="AL670" s="637" t="str">
        <f t="shared" ref="AL670:AT670" si="2405">IF(AL668="","",AL668*AL669/0.6/AL$46/365)</f>
        <v/>
      </c>
      <c r="AM670" s="637" t="str">
        <f t="shared" si="2405"/>
        <v/>
      </c>
      <c r="AN670" s="637" t="str">
        <f t="shared" si="2405"/>
        <v/>
      </c>
      <c r="AO670" s="637" t="str">
        <f t="shared" si="2405"/>
        <v/>
      </c>
      <c r="AP670" s="637" t="str">
        <f t="shared" si="2405"/>
        <v/>
      </c>
      <c r="AQ670" s="637" t="str">
        <f t="shared" si="2405"/>
        <v/>
      </c>
      <c r="AR670" s="637" t="str">
        <f t="shared" si="2405"/>
        <v/>
      </c>
      <c r="AS670" s="637" t="str">
        <f t="shared" si="2405"/>
        <v/>
      </c>
      <c r="AT670" s="637" t="str">
        <f t="shared" si="2405"/>
        <v/>
      </c>
      <c r="AU670" s="637" t="str">
        <f t="shared" ref="AU670:BB670" si="2406">IF(AU668="","",AU668*AU669/0.6/AU$46/365)</f>
        <v/>
      </c>
      <c r="AV670" s="637" t="str">
        <f t="shared" si="2406"/>
        <v/>
      </c>
      <c r="AW670" s="637" t="str">
        <f t="shared" si="2406"/>
        <v/>
      </c>
      <c r="AX670" s="637" t="str">
        <f t="shared" si="2406"/>
        <v/>
      </c>
      <c r="AY670" s="637" t="str">
        <f t="shared" si="2406"/>
        <v/>
      </c>
      <c r="AZ670" s="637" t="str">
        <f t="shared" si="2406"/>
        <v/>
      </c>
      <c r="BA670" s="637" t="str">
        <f t="shared" si="2406"/>
        <v/>
      </c>
      <c r="BB670" s="637" t="str">
        <f t="shared" si="2406"/>
        <v/>
      </c>
      <c r="BC670" s="657"/>
      <c r="BD670" s="637" t="str">
        <f t="shared" ref="BD670:BM670" si="2407">IF(BD668="","",BD668*BD669/0.6/BD$46/365)</f>
        <v/>
      </c>
      <c r="BE670" s="637" t="str">
        <f t="shared" si="2407"/>
        <v/>
      </c>
      <c r="BF670" s="637" t="str">
        <f t="shared" si="2407"/>
        <v/>
      </c>
      <c r="BG670" s="637" t="str">
        <f t="shared" si="2407"/>
        <v/>
      </c>
      <c r="BH670" s="637" t="str">
        <f t="shared" si="2407"/>
        <v/>
      </c>
      <c r="BI670" s="637" t="str">
        <f t="shared" si="2407"/>
        <v/>
      </c>
      <c r="BJ670" s="637" t="str">
        <f t="shared" si="2407"/>
        <v/>
      </c>
      <c r="BK670" s="637" t="str">
        <f t="shared" si="2407"/>
        <v/>
      </c>
      <c r="BL670" s="637" t="str">
        <f t="shared" si="2407"/>
        <v/>
      </c>
      <c r="BM670" s="637" t="str">
        <f t="shared" si="2407"/>
        <v/>
      </c>
      <c r="BN670" s="637" t="str">
        <f t="shared" ref="BN670:BT670" si="2408">IF(BN668="","",BN668*BN669/0.6/BN$46/365)</f>
        <v/>
      </c>
      <c r="BO670" s="637" t="str">
        <f t="shared" si="2408"/>
        <v/>
      </c>
      <c r="BP670" s="637" t="str">
        <f t="shared" si="2408"/>
        <v/>
      </c>
      <c r="BQ670" s="637" t="str">
        <f t="shared" si="2408"/>
        <v/>
      </c>
      <c r="BR670" s="637" t="str">
        <f t="shared" si="2408"/>
        <v/>
      </c>
      <c r="BS670" s="637" t="str">
        <f t="shared" si="2408"/>
        <v/>
      </c>
      <c r="BT670" s="637" t="str">
        <f t="shared" si="2408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9"/>
        <v/>
      </c>
      <c r="CA670" s="627" t="str">
        <f t="shared" si="2370"/>
        <v/>
      </c>
      <c r="CB670" s="627" t="str">
        <f t="shared" si="2371"/>
        <v/>
      </c>
      <c r="CC670" s="695" t="str">
        <f t="shared" si="2372"/>
        <v/>
      </c>
      <c r="CD670" s="1353" t="str">
        <f t="shared" si="2373"/>
        <v/>
      </c>
      <c r="CE670" s="1354" t="str">
        <f t="shared" si="2362"/>
        <v/>
      </c>
      <c r="CF670" s="1355" t="str">
        <f t="shared" si="2362"/>
        <v/>
      </c>
      <c r="CG670" s="1355" t="str">
        <f t="shared" si="2362"/>
        <v/>
      </c>
      <c r="CH670" s="1355" t="str">
        <f t="shared" si="2362"/>
        <v/>
      </c>
      <c r="CI670" s="1355" t="str">
        <f t="shared" si="2362"/>
        <v/>
      </c>
      <c r="CJ670" s="1355" t="str">
        <f t="shared" si="2362"/>
        <v/>
      </c>
      <c r="CK670" s="1356" t="str">
        <f t="shared" si="2362"/>
        <v/>
      </c>
      <c r="CL670" s="1356" t="str">
        <f t="shared" si="2362"/>
        <v/>
      </c>
      <c r="CM670" s="1356" t="str">
        <f t="shared" si="2362"/>
        <v/>
      </c>
      <c r="CN670" s="1355" t="str">
        <f t="shared" si="2362"/>
        <v/>
      </c>
      <c r="CO670" s="1355" t="str">
        <f t="shared" si="2362"/>
        <v/>
      </c>
      <c r="CP670" s="1355" t="str">
        <f t="shared" si="2362"/>
        <v/>
      </c>
      <c r="CQ670" s="1355" t="str">
        <f t="shared" si="2362"/>
        <v/>
      </c>
      <c r="CR670" s="1355" t="str">
        <f t="shared" si="2362"/>
        <v/>
      </c>
      <c r="CS670" s="1354" t="str">
        <f t="shared" si="2362"/>
        <v/>
      </c>
      <c r="CT670" s="1357" t="str">
        <f t="shared" si="2362"/>
        <v/>
      </c>
      <c r="CU670" s="541" t="str">
        <f t="shared" si="2374"/>
        <v/>
      </c>
      <c r="CV670" s="542" t="str">
        <f t="shared" si="2375"/>
        <v/>
      </c>
      <c r="CW670" s="543" t="str">
        <f t="shared" si="2376"/>
        <v/>
      </c>
      <c r="CX670" s="543" t="str">
        <f t="shared" si="2377"/>
        <v/>
      </c>
      <c r="CY670" s="543" t="str">
        <f t="shared" si="2378"/>
        <v/>
      </c>
      <c r="CZ670" s="543" t="str">
        <f t="shared" si="2379"/>
        <v/>
      </c>
      <c r="DA670" s="543" t="str">
        <f t="shared" si="2380"/>
        <v/>
      </c>
      <c r="DB670" s="544" t="str">
        <f t="shared" si="2381"/>
        <v/>
      </c>
      <c r="DC670" s="544" t="str">
        <f t="shared" si="2382"/>
        <v/>
      </c>
      <c r="DD670" s="544" t="str">
        <f t="shared" si="2383"/>
        <v/>
      </c>
      <c r="DE670" s="543" t="str">
        <f t="shared" si="2384"/>
        <v/>
      </c>
      <c r="DF670" s="543" t="str">
        <f t="shared" si="2385"/>
        <v/>
      </c>
      <c r="DG670" s="543" t="str">
        <f t="shared" si="2386"/>
        <v/>
      </c>
      <c r="DH670" s="543" t="str">
        <f t="shared" si="2387"/>
        <v/>
      </c>
      <c r="DI670" s="543" t="str">
        <f t="shared" si="2388"/>
        <v/>
      </c>
      <c r="DJ670" s="542" t="str">
        <f t="shared" si="2389"/>
        <v/>
      </c>
      <c r="DK670" s="541" t="str">
        <f t="shared" si="2390"/>
        <v/>
      </c>
      <c r="DL670" s="658">
        <f t="shared" si="2391"/>
        <v>0</v>
      </c>
      <c r="DM670" s="106">
        <f t="shared" si="2392"/>
        <v>0</v>
      </c>
      <c r="DN670" s="106">
        <f t="shared" si="2393"/>
        <v>0</v>
      </c>
      <c r="DO670" s="106">
        <f t="shared" si="2394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9"/>
        <v/>
      </c>
      <c r="CA671" s="602" t="str">
        <f t="shared" si="2370"/>
        <v/>
      </c>
      <c r="CB671" s="602" t="str">
        <f t="shared" si="2371"/>
        <v/>
      </c>
      <c r="CC671" s="692" t="str">
        <f t="shared" si="2372"/>
        <v/>
      </c>
      <c r="CD671" s="1348" t="str">
        <f t="shared" si="2373"/>
        <v/>
      </c>
      <c r="CE671" s="1349" t="str">
        <f t="shared" si="2362"/>
        <v/>
      </c>
      <c r="CF671" s="1350" t="str">
        <f t="shared" si="2362"/>
        <v/>
      </c>
      <c r="CG671" s="1350" t="str">
        <f t="shared" si="2362"/>
        <v/>
      </c>
      <c r="CH671" s="1350" t="str">
        <f t="shared" si="2362"/>
        <v/>
      </c>
      <c r="CI671" s="1350" t="str">
        <f t="shared" si="2362"/>
        <v/>
      </c>
      <c r="CJ671" s="1350" t="str">
        <f t="shared" si="2362"/>
        <v/>
      </c>
      <c r="CK671" s="1351" t="str">
        <f t="shared" si="2362"/>
        <v/>
      </c>
      <c r="CL671" s="1351" t="str">
        <f t="shared" si="2362"/>
        <v/>
      </c>
      <c r="CM671" s="1351" t="str">
        <f t="shared" si="2362"/>
        <v/>
      </c>
      <c r="CN671" s="1350" t="str">
        <f t="shared" si="2362"/>
        <v/>
      </c>
      <c r="CO671" s="1350" t="str">
        <f t="shared" si="2362"/>
        <v/>
      </c>
      <c r="CP671" s="1350" t="str">
        <f t="shared" si="2362"/>
        <v/>
      </c>
      <c r="CQ671" s="1350" t="str">
        <f t="shared" si="2362"/>
        <v/>
      </c>
      <c r="CR671" s="1350" t="str">
        <f t="shared" si="2362"/>
        <v/>
      </c>
      <c r="CS671" s="1349" t="str">
        <f t="shared" si="2362"/>
        <v/>
      </c>
      <c r="CT671" s="1352" t="str">
        <f t="shared" si="2362"/>
        <v/>
      </c>
      <c r="CU671" s="553" t="str">
        <f t="shared" si="2374"/>
        <v/>
      </c>
      <c r="CV671" s="554" t="str">
        <f t="shared" si="2375"/>
        <v/>
      </c>
      <c r="CW671" s="555" t="str">
        <f t="shared" si="2376"/>
        <v/>
      </c>
      <c r="CX671" s="555" t="str">
        <f t="shared" si="2377"/>
        <v/>
      </c>
      <c r="CY671" s="555" t="str">
        <f t="shared" si="2378"/>
        <v/>
      </c>
      <c r="CZ671" s="555" t="str">
        <f t="shared" si="2379"/>
        <v/>
      </c>
      <c r="DA671" s="555" t="str">
        <f t="shared" si="2380"/>
        <v/>
      </c>
      <c r="DB671" s="556" t="str">
        <f t="shared" si="2381"/>
        <v/>
      </c>
      <c r="DC671" s="556" t="str">
        <f t="shared" si="2382"/>
        <v/>
      </c>
      <c r="DD671" s="556" t="str">
        <f t="shared" si="2383"/>
        <v/>
      </c>
      <c r="DE671" s="555" t="str">
        <f t="shared" si="2384"/>
        <v/>
      </c>
      <c r="DF671" s="555" t="str">
        <f t="shared" si="2385"/>
        <v/>
      </c>
      <c r="DG671" s="555" t="str">
        <f t="shared" si="2386"/>
        <v/>
      </c>
      <c r="DH671" s="555" t="str">
        <f t="shared" si="2387"/>
        <v/>
      </c>
      <c r="DI671" s="555" t="str">
        <f t="shared" si="2388"/>
        <v/>
      </c>
      <c r="DJ671" s="554" t="str">
        <f t="shared" si="2389"/>
        <v/>
      </c>
      <c r="DK671" s="553" t="str">
        <f t="shared" si="2390"/>
        <v/>
      </c>
      <c r="DL671" s="658">
        <f t="shared" si="2391"/>
        <v>0</v>
      </c>
      <c r="DM671" s="106">
        <f t="shared" si="2392"/>
        <v>0</v>
      </c>
      <c r="DN671" s="106">
        <f t="shared" si="2393"/>
        <v>0</v>
      </c>
      <c r="DO671" s="106">
        <f t="shared" si="2394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9"/>
        <v/>
      </c>
      <c r="CA672" s="602" t="str">
        <f t="shared" si="2370"/>
        <v/>
      </c>
      <c r="CB672" s="602" t="str">
        <f t="shared" si="2371"/>
        <v/>
      </c>
      <c r="CC672" s="692" t="str">
        <f t="shared" si="2372"/>
        <v/>
      </c>
      <c r="CD672" s="1348" t="str">
        <f t="shared" si="2373"/>
        <v/>
      </c>
      <c r="CE672" s="1349" t="str">
        <f t="shared" si="2362"/>
        <v/>
      </c>
      <c r="CF672" s="1350" t="str">
        <f t="shared" si="2362"/>
        <v/>
      </c>
      <c r="CG672" s="1350" t="str">
        <f t="shared" si="2362"/>
        <v/>
      </c>
      <c r="CH672" s="1350" t="str">
        <f t="shared" si="2362"/>
        <v/>
      </c>
      <c r="CI672" s="1350" t="str">
        <f t="shared" si="2362"/>
        <v/>
      </c>
      <c r="CJ672" s="1350" t="str">
        <f t="shared" si="2362"/>
        <v/>
      </c>
      <c r="CK672" s="1351" t="str">
        <f t="shared" si="2362"/>
        <v/>
      </c>
      <c r="CL672" s="1351" t="str">
        <f t="shared" si="2362"/>
        <v/>
      </c>
      <c r="CM672" s="1351" t="str">
        <f t="shared" si="2362"/>
        <v/>
      </c>
      <c r="CN672" s="1350" t="str">
        <f t="shared" si="2362"/>
        <v/>
      </c>
      <c r="CO672" s="1350" t="str">
        <f t="shared" si="2362"/>
        <v/>
      </c>
      <c r="CP672" s="1350" t="str">
        <f t="shared" si="2362"/>
        <v/>
      </c>
      <c r="CQ672" s="1350" t="str">
        <f t="shared" si="2362"/>
        <v/>
      </c>
      <c r="CR672" s="1350" t="str">
        <f t="shared" si="2362"/>
        <v/>
      </c>
      <c r="CS672" s="1349" t="str">
        <f t="shared" si="2362"/>
        <v/>
      </c>
      <c r="CT672" s="1352" t="str">
        <f t="shared" si="2362"/>
        <v/>
      </c>
      <c r="CU672" s="553" t="str">
        <f t="shared" si="2374"/>
        <v/>
      </c>
      <c r="CV672" s="554" t="str">
        <f t="shared" si="2375"/>
        <v/>
      </c>
      <c r="CW672" s="555" t="str">
        <f t="shared" si="2376"/>
        <v/>
      </c>
      <c r="CX672" s="555" t="str">
        <f t="shared" si="2377"/>
        <v/>
      </c>
      <c r="CY672" s="555" t="str">
        <f t="shared" si="2378"/>
        <v/>
      </c>
      <c r="CZ672" s="555" t="str">
        <f t="shared" si="2379"/>
        <v/>
      </c>
      <c r="DA672" s="555" t="str">
        <f t="shared" si="2380"/>
        <v/>
      </c>
      <c r="DB672" s="556" t="str">
        <f t="shared" si="2381"/>
        <v/>
      </c>
      <c r="DC672" s="556" t="str">
        <f t="shared" si="2382"/>
        <v/>
      </c>
      <c r="DD672" s="556" t="str">
        <f t="shared" si="2383"/>
        <v/>
      </c>
      <c r="DE672" s="555" t="str">
        <f t="shared" si="2384"/>
        <v/>
      </c>
      <c r="DF672" s="555" t="str">
        <f t="shared" si="2385"/>
        <v/>
      </c>
      <c r="DG672" s="555" t="str">
        <f t="shared" si="2386"/>
        <v/>
      </c>
      <c r="DH672" s="555" t="str">
        <f t="shared" si="2387"/>
        <v/>
      </c>
      <c r="DI672" s="555" t="str">
        <f t="shared" si="2388"/>
        <v/>
      </c>
      <c r="DJ672" s="554" t="str">
        <f t="shared" si="2389"/>
        <v/>
      </c>
      <c r="DK672" s="553" t="str">
        <f t="shared" si="2390"/>
        <v/>
      </c>
      <c r="DL672" s="658">
        <f t="shared" si="2391"/>
        <v>0</v>
      </c>
      <c r="DM672" s="106">
        <f t="shared" si="2392"/>
        <v>0</v>
      </c>
      <c r="DN672" s="106">
        <f t="shared" si="2393"/>
        <v>0</v>
      </c>
      <c r="DO672" s="106">
        <f t="shared" si="2394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9">IF(B671="","",B671*B672/0.62/B$46/365)</f>
        <v/>
      </c>
      <c r="C673" s="637" t="str">
        <f t="shared" si="2409"/>
        <v/>
      </c>
      <c r="D673" s="637" t="str">
        <f t="shared" si="2409"/>
        <v/>
      </c>
      <c r="E673" s="637" t="str">
        <f t="shared" si="2409"/>
        <v/>
      </c>
      <c r="F673" s="637" t="str">
        <f t="shared" si="2409"/>
        <v/>
      </c>
      <c r="G673" s="637" t="str">
        <f t="shared" si="2409"/>
        <v/>
      </c>
      <c r="H673" s="637" t="str">
        <f t="shared" si="2409"/>
        <v/>
      </c>
      <c r="I673" s="637" t="str">
        <f t="shared" si="2409"/>
        <v/>
      </c>
      <c r="J673" s="637" t="str">
        <f t="shared" si="2409"/>
        <v/>
      </c>
      <c r="K673" s="637" t="str">
        <f t="shared" si="2409"/>
        <v/>
      </c>
      <c r="L673" s="637" t="str">
        <f t="shared" si="2409"/>
        <v/>
      </c>
      <c r="M673" s="637" t="str">
        <f t="shared" si="2409"/>
        <v/>
      </c>
      <c r="N673" s="637" t="str">
        <f t="shared" si="2409"/>
        <v/>
      </c>
      <c r="O673" s="637" t="str">
        <f t="shared" si="2409"/>
        <v/>
      </c>
      <c r="P673" s="637" t="str">
        <f t="shared" si="2409"/>
        <v/>
      </c>
      <c r="Q673" s="637" t="str">
        <f t="shared" si="2409"/>
        <v/>
      </c>
      <c r="R673" s="637" t="str">
        <f t="shared" si="2409"/>
        <v/>
      </c>
      <c r="S673" s="657"/>
      <c r="T673" s="637" t="str">
        <f t="shared" ref="T673:AB673" si="2410">IF(T671="","",T671*T672/0.62/T$46/365)</f>
        <v/>
      </c>
      <c r="U673" s="637" t="str">
        <f t="shared" si="2410"/>
        <v/>
      </c>
      <c r="V673" s="637" t="str">
        <f t="shared" si="2410"/>
        <v/>
      </c>
      <c r="W673" s="637" t="str">
        <f t="shared" si="2410"/>
        <v/>
      </c>
      <c r="X673" s="637" t="str">
        <f t="shared" si="2410"/>
        <v/>
      </c>
      <c r="Y673" s="637" t="str">
        <f t="shared" si="2410"/>
        <v/>
      </c>
      <c r="Z673" s="637" t="str">
        <f t="shared" si="2410"/>
        <v/>
      </c>
      <c r="AA673" s="637" t="str">
        <f t="shared" si="2410"/>
        <v/>
      </c>
      <c r="AB673" s="637" t="str">
        <f t="shared" si="2410"/>
        <v/>
      </c>
      <c r="AC673" s="637" t="str">
        <f t="shared" ref="AC673:AJ673" si="2411">IF(AC671="","",AC671*AC672/0.62/AC$46/365)</f>
        <v/>
      </c>
      <c r="AD673" s="637" t="str">
        <f t="shared" si="2411"/>
        <v/>
      </c>
      <c r="AE673" s="637" t="str">
        <f t="shared" si="2411"/>
        <v/>
      </c>
      <c r="AF673" s="637" t="str">
        <f t="shared" si="2411"/>
        <v/>
      </c>
      <c r="AG673" s="637" t="str">
        <f t="shared" si="2411"/>
        <v/>
      </c>
      <c r="AH673" s="637" t="str">
        <f t="shared" si="2411"/>
        <v/>
      </c>
      <c r="AI673" s="637" t="str">
        <f t="shared" si="2411"/>
        <v/>
      </c>
      <c r="AJ673" s="637" t="str">
        <f t="shared" si="2411"/>
        <v/>
      </c>
      <c r="AK673" s="657"/>
      <c r="AL673" s="637" t="str">
        <f t="shared" ref="AL673:AT673" si="2412">IF(AL671="","",AL671*AL672/0.62/AL$46/365)</f>
        <v/>
      </c>
      <c r="AM673" s="637" t="str">
        <f t="shared" si="2412"/>
        <v/>
      </c>
      <c r="AN673" s="637" t="str">
        <f t="shared" si="2412"/>
        <v/>
      </c>
      <c r="AO673" s="637" t="str">
        <f t="shared" si="2412"/>
        <v/>
      </c>
      <c r="AP673" s="637" t="str">
        <f t="shared" si="2412"/>
        <v/>
      </c>
      <c r="AQ673" s="637" t="str">
        <f t="shared" si="2412"/>
        <v/>
      </c>
      <c r="AR673" s="637" t="str">
        <f t="shared" si="2412"/>
        <v/>
      </c>
      <c r="AS673" s="637" t="str">
        <f t="shared" si="2412"/>
        <v/>
      </c>
      <c r="AT673" s="637" t="str">
        <f t="shared" si="2412"/>
        <v/>
      </c>
      <c r="AU673" s="637" t="str">
        <f t="shared" ref="AU673:BB673" si="2413">IF(AU671="","",AU671*AU672/0.62/AU$46/365)</f>
        <v/>
      </c>
      <c r="AV673" s="637" t="str">
        <f t="shared" si="2413"/>
        <v/>
      </c>
      <c r="AW673" s="637" t="str">
        <f t="shared" si="2413"/>
        <v/>
      </c>
      <c r="AX673" s="637" t="str">
        <f t="shared" si="2413"/>
        <v/>
      </c>
      <c r="AY673" s="637" t="str">
        <f t="shared" si="2413"/>
        <v/>
      </c>
      <c r="AZ673" s="637" t="str">
        <f t="shared" si="2413"/>
        <v/>
      </c>
      <c r="BA673" s="637" t="str">
        <f t="shared" si="2413"/>
        <v/>
      </c>
      <c r="BB673" s="637" t="str">
        <f t="shared" si="2413"/>
        <v/>
      </c>
      <c r="BC673" s="657"/>
      <c r="BD673" s="637" t="str">
        <f t="shared" ref="BD673:BM673" si="2414">IF(BD671="","",BD671*BD672/0.62/BD$46/365)</f>
        <v/>
      </c>
      <c r="BE673" s="637" t="str">
        <f t="shared" si="2414"/>
        <v/>
      </c>
      <c r="BF673" s="637" t="str">
        <f t="shared" si="2414"/>
        <v/>
      </c>
      <c r="BG673" s="637" t="str">
        <f t="shared" si="2414"/>
        <v/>
      </c>
      <c r="BH673" s="637" t="str">
        <f t="shared" si="2414"/>
        <v/>
      </c>
      <c r="BI673" s="637" t="str">
        <f t="shared" si="2414"/>
        <v/>
      </c>
      <c r="BJ673" s="637" t="str">
        <f t="shared" si="2414"/>
        <v/>
      </c>
      <c r="BK673" s="637" t="str">
        <f t="shared" si="2414"/>
        <v/>
      </c>
      <c r="BL673" s="637" t="str">
        <f t="shared" si="2414"/>
        <v/>
      </c>
      <c r="BM673" s="637" t="str">
        <f t="shared" si="2414"/>
        <v/>
      </c>
      <c r="BN673" s="637" t="str">
        <f t="shared" ref="BN673:BT673" si="2415">IF(BN671="","",BN671*BN672/0.62/BN$46/365)</f>
        <v/>
      </c>
      <c r="BO673" s="637" t="str">
        <f t="shared" si="2415"/>
        <v/>
      </c>
      <c r="BP673" s="637" t="str">
        <f t="shared" si="2415"/>
        <v/>
      </c>
      <c r="BQ673" s="637" t="str">
        <f t="shared" si="2415"/>
        <v/>
      </c>
      <c r="BR673" s="637" t="str">
        <f t="shared" si="2415"/>
        <v/>
      </c>
      <c r="BS673" s="637" t="str">
        <f t="shared" si="2415"/>
        <v/>
      </c>
      <c r="BT673" s="637" t="str">
        <f t="shared" si="2415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9"/>
        <v/>
      </c>
      <c r="CA673" s="627" t="str">
        <f t="shared" si="2370"/>
        <v/>
      </c>
      <c r="CB673" s="627" t="str">
        <f t="shared" si="2371"/>
        <v/>
      </c>
      <c r="CC673" s="695" t="str">
        <f t="shared" si="2372"/>
        <v/>
      </c>
      <c r="CD673" s="1353" t="str">
        <f t="shared" si="2373"/>
        <v/>
      </c>
      <c r="CE673" s="1354" t="str">
        <f t="shared" si="2362"/>
        <v/>
      </c>
      <c r="CF673" s="1355" t="str">
        <f t="shared" si="2362"/>
        <v/>
      </c>
      <c r="CG673" s="1355" t="str">
        <f t="shared" si="2362"/>
        <v/>
      </c>
      <c r="CH673" s="1355" t="str">
        <f t="shared" si="2362"/>
        <v/>
      </c>
      <c r="CI673" s="1355" t="str">
        <f t="shared" si="2362"/>
        <v/>
      </c>
      <c r="CJ673" s="1355" t="str">
        <f t="shared" si="2362"/>
        <v/>
      </c>
      <c r="CK673" s="1356" t="str">
        <f t="shared" si="2362"/>
        <v/>
      </c>
      <c r="CL673" s="1356" t="str">
        <f t="shared" si="2362"/>
        <v/>
      </c>
      <c r="CM673" s="1356" t="str">
        <f t="shared" si="2362"/>
        <v/>
      </c>
      <c r="CN673" s="1355" t="str">
        <f t="shared" si="2362"/>
        <v/>
      </c>
      <c r="CO673" s="1355" t="str">
        <f t="shared" si="2362"/>
        <v/>
      </c>
      <c r="CP673" s="1355" t="str">
        <f t="shared" si="2362"/>
        <v/>
      </c>
      <c r="CQ673" s="1355" t="str">
        <f t="shared" si="2362"/>
        <v/>
      </c>
      <c r="CR673" s="1355" t="str">
        <f t="shared" si="2362"/>
        <v/>
      </c>
      <c r="CS673" s="1354" t="str">
        <f t="shared" si="2362"/>
        <v/>
      </c>
      <c r="CT673" s="1357" t="str">
        <f t="shared" si="2362"/>
        <v/>
      </c>
      <c r="CU673" s="541" t="str">
        <f t="shared" si="2374"/>
        <v/>
      </c>
      <c r="CV673" s="542" t="str">
        <f t="shared" si="2375"/>
        <v/>
      </c>
      <c r="CW673" s="543" t="str">
        <f t="shared" si="2376"/>
        <v/>
      </c>
      <c r="CX673" s="543" t="str">
        <f t="shared" si="2377"/>
        <v/>
      </c>
      <c r="CY673" s="543" t="str">
        <f t="shared" si="2378"/>
        <v/>
      </c>
      <c r="CZ673" s="543" t="str">
        <f t="shared" si="2379"/>
        <v/>
      </c>
      <c r="DA673" s="543" t="str">
        <f t="shared" si="2380"/>
        <v/>
      </c>
      <c r="DB673" s="544" t="str">
        <f t="shared" si="2381"/>
        <v/>
      </c>
      <c r="DC673" s="544" t="str">
        <f t="shared" si="2382"/>
        <v/>
      </c>
      <c r="DD673" s="544" t="str">
        <f t="shared" si="2383"/>
        <v/>
      </c>
      <c r="DE673" s="543" t="str">
        <f t="shared" si="2384"/>
        <v/>
      </c>
      <c r="DF673" s="543" t="str">
        <f t="shared" si="2385"/>
        <v/>
      </c>
      <c r="DG673" s="543" t="str">
        <f t="shared" si="2386"/>
        <v/>
      </c>
      <c r="DH673" s="543" t="str">
        <f t="shared" si="2387"/>
        <v/>
      </c>
      <c r="DI673" s="543" t="str">
        <f t="shared" si="2388"/>
        <v/>
      </c>
      <c r="DJ673" s="542" t="str">
        <f t="shared" si="2389"/>
        <v/>
      </c>
      <c r="DK673" s="541" t="str">
        <f t="shared" si="2390"/>
        <v/>
      </c>
      <c r="DL673" s="658">
        <f t="shared" si="2391"/>
        <v>0</v>
      </c>
      <c r="DM673" s="106">
        <f t="shared" si="2392"/>
        <v>0</v>
      </c>
      <c r="DN673" s="106">
        <f t="shared" si="2393"/>
        <v>0</v>
      </c>
      <c r="DO673" s="106">
        <f t="shared" si="2394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9"/>
        <v/>
      </c>
      <c r="CA674" s="602" t="str">
        <f t="shared" si="2370"/>
        <v/>
      </c>
      <c r="CB674" s="602" t="str">
        <f t="shared" si="2371"/>
        <v/>
      </c>
      <c r="CC674" s="692" t="str">
        <f t="shared" si="2372"/>
        <v/>
      </c>
      <c r="CD674" s="1348" t="str">
        <f t="shared" si="2373"/>
        <v/>
      </c>
      <c r="CE674" s="1349" t="str">
        <f t="shared" si="2362"/>
        <v/>
      </c>
      <c r="CF674" s="1350" t="str">
        <f t="shared" si="2362"/>
        <v/>
      </c>
      <c r="CG674" s="1350" t="str">
        <f t="shared" si="2362"/>
        <v/>
      </c>
      <c r="CH674" s="1350" t="str">
        <f t="shared" si="2362"/>
        <v/>
      </c>
      <c r="CI674" s="1350" t="str">
        <f t="shared" si="2362"/>
        <v/>
      </c>
      <c r="CJ674" s="1350" t="str">
        <f t="shared" si="2362"/>
        <v/>
      </c>
      <c r="CK674" s="1351" t="str">
        <f t="shared" si="2362"/>
        <v/>
      </c>
      <c r="CL674" s="1351" t="str">
        <f t="shared" si="2362"/>
        <v/>
      </c>
      <c r="CM674" s="1351" t="str">
        <f t="shared" si="2362"/>
        <v/>
      </c>
      <c r="CN674" s="1350" t="str">
        <f t="shared" si="2362"/>
        <v/>
      </c>
      <c r="CO674" s="1350" t="str">
        <f t="shared" si="2362"/>
        <v/>
      </c>
      <c r="CP674" s="1350" t="str">
        <f t="shared" si="2362"/>
        <v/>
      </c>
      <c r="CQ674" s="1350" t="str">
        <f t="shared" si="2362"/>
        <v/>
      </c>
      <c r="CR674" s="1350" t="str">
        <f t="shared" si="2362"/>
        <v/>
      </c>
      <c r="CS674" s="1349" t="str">
        <f t="shared" si="2362"/>
        <v/>
      </c>
      <c r="CT674" s="1352" t="str">
        <f t="shared" si="2362"/>
        <v/>
      </c>
      <c r="CU674" s="553" t="str">
        <f t="shared" si="2374"/>
        <v/>
      </c>
      <c r="CV674" s="554" t="str">
        <f t="shared" si="2375"/>
        <v/>
      </c>
      <c r="CW674" s="555" t="str">
        <f t="shared" si="2376"/>
        <v/>
      </c>
      <c r="CX674" s="555" t="str">
        <f t="shared" si="2377"/>
        <v/>
      </c>
      <c r="CY674" s="555" t="str">
        <f t="shared" si="2378"/>
        <v/>
      </c>
      <c r="CZ674" s="555" t="str">
        <f t="shared" si="2379"/>
        <v/>
      </c>
      <c r="DA674" s="555" t="str">
        <f t="shared" si="2380"/>
        <v/>
      </c>
      <c r="DB674" s="556" t="str">
        <f t="shared" si="2381"/>
        <v/>
      </c>
      <c r="DC674" s="556" t="str">
        <f t="shared" si="2382"/>
        <v/>
      </c>
      <c r="DD674" s="556" t="str">
        <f t="shared" si="2383"/>
        <v/>
      </c>
      <c r="DE674" s="555" t="str">
        <f t="shared" si="2384"/>
        <v/>
      </c>
      <c r="DF674" s="555" t="str">
        <f t="shared" si="2385"/>
        <v/>
      </c>
      <c r="DG674" s="555" t="str">
        <f t="shared" si="2386"/>
        <v/>
      </c>
      <c r="DH674" s="555" t="str">
        <f t="shared" si="2387"/>
        <v/>
      </c>
      <c r="DI674" s="555" t="str">
        <f t="shared" si="2388"/>
        <v/>
      </c>
      <c r="DJ674" s="554" t="str">
        <f t="shared" si="2389"/>
        <v/>
      </c>
      <c r="DK674" s="553" t="str">
        <f t="shared" si="2390"/>
        <v/>
      </c>
      <c r="DL674" s="658">
        <f t="shared" si="2391"/>
        <v>0</v>
      </c>
      <c r="DM674" s="106">
        <f t="shared" si="2392"/>
        <v>0</v>
      </c>
      <c r="DN674" s="106">
        <f t="shared" si="2393"/>
        <v>0</v>
      </c>
      <c r="DO674" s="106">
        <f t="shared" si="2394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9"/>
        <v/>
      </c>
      <c r="CA675" s="602" t="str">
        <f t="shared" si="2370"/>
        <v/>
      </c>
      <c r="CB675" s="602" t="str">
        <f t="shared" si="2371"/>
        <v/>
      </c>
      <c r="CC675" s="692" t="str">
        <f t="shared" si="2372"/>
        <v/>
      </c>
      <c r="CD675" s="1348" t="str">
        <f t="shared" si="2373"/>
        <v/>
      </c>
      <c r="CE675" s="1349" t="str">
        <f t="shared" si="2362"/>
        <v/>
      </c>
      <c r="CF675" s="1350" t="str">
        <f t="shared" si="2362"/>
        <v/>
      </c>
      <c r="CG675" s="1350" t="str">
        <f t="shared" si="2362"/>
        <v/>
      </c>
      <c r="CH675" s="1350" t="str">
        <f t="shared" si="2362"/>
        <v/>
      </c>
      <c r="CI675" s="1350" t="str">
        <f t="shared" si="2362"/>
        <v/>
      </c>
      <c r="CJ675" s="1350" t="str">
        <f t="shared" si="2362"/>
        <v/>
      </c>
      <c r="CK675" s="1351" t="str">
        <f t="shared" si="2362"/>
        <v/>
      </c>
      <c r="CL675" s="1351" t="str">
        <f t="shared" si="2362"/>
        <v/>
      </c>
      <c r="CM675" s="1351" t="str">
        <f t="shared" si="2362"/>
        <v/>
      </c>
      <c r="CN675" s="1350" t="str">
        <f t="shared" si="2362"/>
        <v/>
      </c>
      <c r="CO675" s="1350" t="str">
        <f t="shared" si="2362"/>
        <v/>
      </c>
      <c r="CP675" s="1350" t="str">
        <f t="shared" si="2362"/>
        <v/>
      </c>
      <c r="CQ675" s="1350" t="str">
        <f t="shared" si="2362"/>
        <v/>
      </c>
      <c r="CR675" s="1350" t="str">
        <f t="shared" si="2362"/>
        <v/>
      </c>
      <c r="CS675" s="1349" t="str">
        <f t="shared" si="2362"/>
        <v/>
      </c>
      <c r="CT675" s="1352" t="str">
        <f t="shared" si="2362"/>
        <v/>
      </c>
      <c r="CU675" s="553" t="str">
        <f t="shared" si="2374"/>
        <v/>
      </c>
      <c r="CV675" s="554" t="str">
        <f t="shared" si="2375"/>
        <v/>
      </c>
      <c r="CW675" s="555" t="str">
        <f t="shared" si="2376"/>
        <v/>
      </c>
      <c r="CX675" s="555" t="str">
        <f t="shared" si="2377"/>
        <v/>
      </c>
      <c r="CY675" s="555" t="str">
        <f t="shared" si="2378"/>
        <v/>
      </c>
      <c r="CZ675" s="555" t="str">
        <f t="shared" si="2379"/>
        <v/>
      </c>
      <c r="DA675" s="555" t="str">
        <f t="shared" si="2380"/>
        <v/>
      </c>
      <c r="DB675" s="556" t="str">
        <f t="shared" si="2381"/>
        <v/>
      </c>
      <c r="DC675" s="556" t="str">
        <f t="shared" si="2382"/>
        <v/>
      </c>
      <c r="DD675" s="556" t="str">
        <f t="shared" si="2383"/>
        <v/>
      </c>
      <c r="DE675" s="555" t="str">
        <f t="shared" si="2384"/>
        <v/>
      </c>
      <c r="DF675" s="555" t="str">
        <f t="shared" si="2385"/>
        <v/>
      </c>
      <c r="DG675" s="555" t="str">
        <f t="shared" si="2386"/>
        <v/>
      </c>
      <c r="DH675" s="555" t="str">
        <f t="shared" si="2387"/>
        <v/>
      </c>
      <c r="DI675" s="555" t="str">
        <f t="shared" si="2388"/>
        <v/>
      </c>
      <c r="DJ675" s="554" t="str">
        <f t="shared" si="2389"/>
        <v/>
      </c>
      <c r="DK675" s="553" t="str">
        <f t="shared" si="2390"/>
        <v/>
      </c>
      <c r="DL675" s="658">
        <f t="shared" si="2391"/>
        <v>0</v>
      </c>
      <c r="DM675" s="106">
        <f t="shared" si="2392"/>
        <v>0</v>
      </c>
      <c r="DN675" s="106">
        <f t="shared" si="2393"/>
        <v>0</v>
      </c>
      <c r="DO675" s="106">
        <f t="shared" si="2394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16">IF(B674="","",B674*B675/0.23/B$46/365)</f>
        <v/>
      </c>
      <c r="C676" s="637" t="str">
        <f t="shared" si="2416"/>
        <v/>
      </c>
      <c r="D676" s="637" t="str">
        <f t="shared" si="2416"/>
        <v/>
      </c>
      <c r="E676" s="637" t="str">
        <f t="shared" si="2416"/>
        <v/>
      </c>
      <c r="F676" s="637" t="str">
        <f t="shared" si="2416"/>
        <v/>
      </c>
      <c r="G676" s="637" t="str">
        <f t="shared" si="2416"/>
        <v/>
      </c>
      <c r="H676" s="637" t="str">
        <f t="shared" si="2416"/>
        <v/>
      </c>
      <c r="I676" s="637" t="str">
        <f t="shared" si="2416"/>
        <v/>
      </c>
      <c r="J676" s="637" t="str">
        <f t="shared" si="2416"/>
        <v/>
      </c>
      <c r="K676" s="637" t="str">
        <f t="shared" si="2416"/>
        <v/>
      </c>
      <c r="L676" s="637" t="str">
        <f t="shared" si="2416"/>
        <v/>
      </c>
      <c r="M676" s="637" t="str">
        <f t="shared" si="2416"/>
        <v/>
      </c>
      <c r="N676" s="637" t="str">
        <f t="shared" si="2416"/>
        <v/>
      </c>
      <c r="O676" s="637" t="str">
        <f t="shared" si="2416"/>
        <v/>
      </c>
      <c r="P676" s="637" t="str">
        <f t="shared" si="2416"/>
        <v/>
      </c>
      <c r="Q676" s="637" t="str">
        <f t="shared" si="2416"/>
        <v/>
      </c>
      <c r="R676" s="637" t="str">
        <f t="shared" si="2416"/>
        <v/>
      </c>
      <c r="S676" s="657"/>
      <c r="T676" s="637" t="str">
        <f t="shared" ref="T676:AB676" si="2417">IF(T674="","",T674*T675/0.23/T$46/365)</f>
        <v/>
      </c>
      <c r="U676" s="637" t="str">
        <f t="shared" si="2417"/>
        <v/>
      </c>
      <c r="V676" s="637" t="str">
        <f t="shared" si="2417"/>
        <v/>
      </c>
      <c r="W676" s="637" t="str">
        <f t="shared" si="2417"/>
        <v/>
      </c>
      <c r="X676" s="637" t="str">
        <f t="shared" si="2417"/>
        <v/>
      </c>
      <c r="Y676" s="637" t="str">
        <f t="shared" si="2417"/>
        <v/>
      </c>
      <c r="Z676" s="637" t="str">
        <f t="shared" si="2417"/>
        <v/>
      </c>
      <c r="AA676" s="637" t="str">
        <f t="shared" si="2417"/>
        <v/>
      </c>
      <c r="AB676" s="637" t="str">
        <f t="shared" si="2417"/>
        <v/>
      </c>
      <c r="AC676" s="637" t="str">
        <f t="shared" ref="AC676:AJ676" si="2418">IF(AC674="","",AC674*AC675/0.23/AC$46/365)</f>
        <v/>
      </c>
      <c r="AD676" s="637" t="str">
        <f t="shared" si="2418"/>
        <v/>
      </c>
      <c r="AE676" s="637" t="str">
        <f t="shared" si="2418"/>
        <v/>
      </c>
      <c r="AF676" s="637" t="str">
        <f t="shared" si="2418"/>
        <v/>
      </c>
      <c r="AG676" s="637" t="str">
        <f t="shared" si="2418"/>
        <v/>
      </c>
      <c r="AH676" s="637" t="str">
        <f t="shared" si="2418"/>
        <v/>
      </c>
      <c r="AI676" s="637" t="str">
        <f t="shared" si="2418"/>
        <v/>
      </c>
      <c r="AJ676" s="637" t="str">
        <f t="shared" si="2418"/>
        <v/>
      </c>
      <c r="AK676" s="657"/>
      <c r="AL676" s="637" t="str">
        <f t="shared" ref="AL676:AT676" si="2419">IF(AL674="","",AL674*AL675/0.23/AL$46/365)</f>
        <v/>
      </c>
      <c r="AM676" s="637" t="str">
        <f t="shared" si="2419"/>
        <v/>
      </c>
      <c r="AN676" s="637" t="str">
        <f t="shared" si="2419"/>
        <v/>
      </c>
      <c r="AO676" s="637" t="str">
        <f t="shared" si="2419"/>
        <v/>
      </c>
      <c r="AP676" s="637" t="str">
        <f t="shared" si="2419"/>
        <v/>
      </c>
      <c r="AQ676" s="637" t="str">
        <f t="shared" si="2419"/>
        <v/>
      </c>
      <c r="AR676" s="637" t="str">
        <f t="shared" si="2419"/>
        <v/>
      </c>
      <c r="AS676" s="637" t="str">
        <f t="shared" si="2419"/>
        <v/>
      </c>
      <c r="AT676" s="637" t="str">
        <f t="shared" si="2419"/>
        <v/>
      </c>
      <c r="AU676" s="637" t="str">
        <f t="shared" ref="AU676:BB676" si="2420">IF(AU674="","",AU674*AU675/0.23/AU$46/365)</f>
        <v/>
      </c>
      <c r="AV676" s="637" t="str">
        <f t="shared" si="2420"/>
        <v/>
      </c>
      <c r="AW676" s="637" t="str">
        <f t="shared" si="2420"/>
        <v/>
      </c>
      <c r="AX676" s="637" t="str">
        <f t="shared" si="2420"/>
        <v/>
      </c>
      <c r="AY676" s="637" t="str">
        <f t="shared" si="2420"/>
        <v/>
      </c>
      <c r="AZ676" s="637" t="str">
        <f t="shared" si="2420"/>
        <v/>
      </c>
      <c r="BA676" s="637" t="str">
        <f t="shared" si="2420"/>
        <v/>
      </c>
      <c r="BB676" s="637" t="str">
        <f t="shared" si="2420"/>
        <v/>
      </c>
      <c r="BC676" s="657"/>
      <c r="BD676" s="637" t="str">
        <f t="shared" ref="BD676:BM676" si="2421">IF(BD674="","",BD674*BD675/0.23/BD$46/365)</f>
        <v/>
      </c>
      <c r="BE676" s="637" t="str">
        <f t="shared" si="2421"/>
        <v/>
      </c>
      <c r="BF676" s="637" t="str">
        <f t="shared" si="2421"/>
        <v/>
      </c>
      <c r="BG676" s="637" t="str">
        <f t="shared" si="2421"/>
        <v/>
      </c>
      <c r="BH676" s="637" t="str">
        <f t="shared" si="2421"/>
        <v/>
      </c>
      <c r="BI676" s="637" t="str">
        <f t="shared" si="2421"/>
        <v/>
      </c>
      <c r="BJ676" s="637" t="str">
        <f t="shared" si="2421"/>
        <v/>
      </c>
      <c r="BK676" s="637" t="str">
        <f t="shared" si="2421"/>
        <v/>
      </c>
      <c r="BL676" s="637" t="str">
        <f t="shared" si="2421"/>
        <v/>
      </c>
      <c r="BM676" s="637" t="str">
        <f t="shared" si="2421"/>
        <v/>
      </c>
      <c r="BN676" s="637" t="str">
        <f t="shared" ref="BN676:BT676" si="2422">IF(BN674="","",BN674*BN675/0.23/BN$46/365)</f>
        <v/>
      </c>
      <c r="BO676" s="637" t="str">
        <f t="shared" si="2422"/>
        <v/>
      </c>
      <c r="BP676" s="637" t="str">
        <f t="shared" si="2422"/>
        <v/>
      </c>
      <c r="BQ676" s="637" t="str">
        <f t="shared" si="2422"/>
        <v/>
      </c>
      <c r="BR676" s="637" t="str">
        <f t="shared" si="2422"/>
        <v/>
      </c>
      <c r="BS676" s="637" t="str">
        <f t="shared" si="2422"/>
        <v/>
      </c>
      <c r="BT676" s="637" t="str">
        <f t="shared" si="2422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9"/>
        <v/>
      </c>
      <c r="CA676" s="627" t="str">
        <f t="shared" si="2370"/>
        <v/>
      </c>
      <c r="CB676" s="627" t="str">
        <f t="shared" si="2371"/>
        <v/>
      </c>
      <c r="CC676" s="695" t="str">
        <f t="shared" si="2372"/>
        <v/>
      </c>
      <c r="CD676" s="1353" t="str">
        <f t="shared" si="2373"/>
        <v/>
      </c>
      <c r="CE676" s="1354" t="str">
        <f t="shared" si="2362"/>
        <v/>
      </c>
      <c r="CF676" s="1355" t="str">
        <f t="shared" si="2362"/>
        <v/>
      </c>
      <c r="CG676" s="1355" t="str">
        <f t="shared" si="2362"/>
        <v/>
      </c>
      <c r="CH676" s="1355" t="str">
        <f t="shared" si="2362"/>
        <v/>
      </c>
      <c r="CI676" s="1355" t="str">
        <f t="shared" si="2362"/>
        <v/>
      </c>
      <c r="CJ676" s="1355" t="str">
        <f t="shared" si="2362"/>
        <v/>
      </c>
      <c r="CK676" s="1356" t="str">
        <f t="shared" si="2362"/>
        <v/>
      </c>
      <c r="CL676" s="1356" t="str">
        <f t="shared" si="2362"/>
        <v/>
      </c>
      <c r="CM676" s="1356" t="str">
        <f t="shared" si="2362"/>
        <v/>
      </c>
      <c r="CN676" s="1355" t="str">
        <f t="shared" si="2362"/>
        <v/>
      </c>
      <c r="CO676" s="1355" t="str">
        <f t="shared" si="2362"/>
        <v/>
      </c>
      <c r="CP676" s="1355" t="str">
        <f t="shared" si="2362"/>
        <v/>
      </c>
      <c r="CQ676" s="1355" t="str">
        <f t="shared" si="2362"/>
        <v/>
      </c>
      <c r="CR676" s="1355" t="str">
        <f t="shared" si="2362"/>
        <v/>
      </c>
      <c r="CS676" s="1354" t="str">
        <f t="shared" si="2362"/>
        <v/>
      </c>
      <c r="CT676" s="1357" t="str">
        <f t="shared" si="2362"/>
        <v/>
      </c>
      <c r="CU676" s="541" t="str">
        <f t="shared" si="2374"/>
        <v/>
      </c>
      <c r="CV676" s="542" t="str">
        <f t="shared" si="2375"/>
        <v/>
      </c>
      <c r="CW676" s="543" t="str">
        <f t="shared" si="2376"/>
        <v/>
      </c>
      <c r="CX676" s="543" t="str">
        <f t="shared" si="2377"/>
        <v/>
      </c>
      <c r="CY676" s="543" t="str">
        <f t="shared" si="2378"/>
        <v/>
      </c>
      <c r="CZ676" s="543" t="str">
        <f t="shared" si="2379"/>
        <v/>
      </c>
      <c r="DA676" s="543" t="str">
        <f t="shared" si="2380"/>
        <v/>
      </c>
      <c r="DB676" s="544" t="str">
        <f t="shared" si="2381"/>
        <v/>
      </c>
      <c r="DC676" s="544" t="str">
        <f t="shared" si="2382"/>
        <v/>
      </c>
      <c r="DD676" s="544" t="str">
        <f t="shared" si="2383"/>
        <v/>
      </c>
      <c r="DE676" s="543" t="str">
        <f t="shared" si="2384"/>
        <v/>
      </c>
      <c r="DF676" s="543" t="str">
        <f t="shared" si="2385"/>
        <v/>
      </c>
      <c r="DG676" s="543" t="str">
        <f t="shared" si="2386"/>
        <v/>
      </c>
      <c r="DH676" s="543" t="str">
        <f t="shared" si="2387"/>
        <v/>
      </c>
      <c r="DI676" s="543" t="str">
        <f t="shared" si="2388"/>
        <v/>
      </c>
      <c r="DJ676" s="542" t="str">
        <f t="shared" si="2389"/>
        <v/>
      </c>
      <c r="DK676" s="541" t="str">
        <f t="shared" si="2390"/>
        <v/>
      </c>
      <c r="DL676" s="658">
        <f t="shared" si="2391"/>
        <v>0</v>
      </c>
      <c r="DM676" s="106">
        <f t="shared" si="2392"/>
        <v>0</v>
      </c>
      <c r="DN676" s="106">
        <f t="shared" si="2393"/>
        <v>0</v>
      </c>
      <c r="DO676" s="106">
        <f t="shared" si="2394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9"/>
        <v/>
      </c>
      <c r="CA677" s="594" t="str">
        <f t="shared" si="2370"/>
        <v/>
      </c>
      <c r="CB677" s="594" t="str">
        <f t="shared" si="2371"/>
        <v/>
      </c>
      <c r="CC677" s="691" t="str">
        <f t="shared" si="2372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9"/>
        <v/>
      </c>
      <c r="CA678" s="602" t="str">
        <f t="shared" si="2370"/>
        <v/>
      </c>
      <c r="CB678" s="602" t="str">
        <f t="shared" si="2371"/>
        <v/>
      </c>
      <c r="CC678" s="692" t="str">
        <f t="shared" si="2372"/>
        <v/>
      </c>
      <c r="CD678" s="1348" t="str">
        <f t="shared" ref="CD678:CS678" si="242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23"/>
        <v/>
      </c>
      <c r="CF678" s="1350" t="str">
        <f t="shared" si="2423"/>
        <v/>
      </c>
      <c r="CG678" s="1350" t="str">
        <f t="shared" si="2423"/>
        <v/>
      </c>
      <c r="CH678" s="1350" t="str">
        <f t="shared" si="2423"/>
        <v/>
      </c>
      <c r="CI678" s="1350" t="str">
        <f t="shared" si="2423"/>
        <v/>
      </c>
      <c r="CJ678" s="1350" t="str">
        <f t="shared" si="2423"/>
        <v/>
      </c>
      <c r="CK678" s="1351" t="str">
        <f t="shared" si="2423"/>
        <v/>
      </c>
      <c r="CL678" s="1351" t="str">
        <f t="shared" si="2423"/>
        <v/>
      </c>
      <c r="CM678" s="1351" t="str">
        <f t="shared" si="2423"/>
        <v/>
      </c>
      <c r="CN678" s="1350" t="str">
        <f t="shared" si="2423"/>
        <v/>
      </c>
      <c r="CO678" s="1350" t="str">
        <f t="shared" si="2423"/>
        <v/>
      </c>
      <c r="CP678" s="1350" t="str">
        <f t="shared" si="2423"/>
        <v/>
      </c>
      <c r="CQ678" s="1350" t="str">
        <f t="shared" si="2423"/>
        <v/>
      </c>
      <c r="CR678" s="1350" t="str">
        <f t="shared" si="2423"/>
        <v/>
      </c>
      <c r="CS678" s="1349" t="str">
        <f t="shared" si="2423"/>
        <v/>
      </c>
      <c r="CT678" s="1352" t="str">
        <f t="shared" ref="CE678:CT681" si="242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2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25"/>
        <v/>
      </c>
      <c r="CW678" s="555" t="str">
        <f t="shared" si="2425"/>
        <v/>
      </c>
      <c r="CX678" s="555" t="str">
        <f t="shared" si="2425"/>
        <v/>
      </c>
      <c r="CY678" s="555" t="str">
        <f t="shared" si="2425"/>
        <v/>
      </c>
      <c r="CZ678" s="555" t="str">
        <f t="shared" si="2425"/>
        <v/>
      </c>
      <c r="DA678" s="555" t="str">
        <f t="shared" si="2425"/>
        <v/>
      </c>
      <c r="DB678" s="556" t="str">
        <f t="shared" si="2425"/>
        <v/>
      </c>
      <c r="DC678" s="556" t="str">
        <f t="shared" si="2425"/>
        <v/>
      </c>
      <c r="DD678" s="556" t="str">
        <f t="shared" si="2425"/>
        <v/>
      </c>
      <c r="DE678" s="555" t="str">
        <f t="shared" ref="DE678:DK681" si="242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26"/>
        <v/>
      </c>
      <c r="DG678" s="555" t="str">
        <f t="shared" si="2426"/>
        <v/>
      </c>
      <c r="DH678" s="555" t="str">
        <f t="shared" si="2426"/>
        <v/>
      </c>
      <c r="DI678" s="555" t="str">
        <f t="shared" si="2426"/>
        <v/>
      </c>
      <c r="DJ678" s="554" t="str">
        <f t="shared" si="2426"/>
        <v/>
      </c>
      <c r="DK678" s="553" t="str">
        <f t="shared" si="2426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9"/>
        <v/>
      </c>
      <c r="CA679" s="602" t="str">
        <f t="shared" si="2370"/>
        <v/>
      </c>
      <c r="CB679" s="602" t="str">
        <f t="shared" si="2371"/>
        <v/>
      </c>
      <c r="CC679" s="692" t="str">
        <f t="shared" si="2372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24"/>
        <v/>
      </c>
      <c r="CF679" s="1350" t="str">
        <f t="shared" si="2424"/>
        <v/>
      </c>
      <c r="CG679" s="1350" t="str">
        <f t="shared" si="2424"/>
        <v/>
      </c>
      <c r="CH679" s="1350" t="str">
        <f t="shared" si="2424"/>
        <v/>
      </c>
      <c r="CI679" s="1350" t="str">
        <f t="shared" si="2424"/>
        <v/>
      </c>
      <c r="CJ679" s="1350" t="str">
        <f t="shared" si="2424"/>
        <v/>
      </c>
      <c r="CK679" s="1351" t="str">
        <f t="shared" si="2424"/>
        <v/>
      </c>
      <c r="CL679" s="1351" t="str">
        <f t="shared" si="2424"/>
        <v/>
      </c>
      <c r="CM679" s="1351" t="str">
        <f t="shared" si="2424"/>
        <v/>
      </c>
      <c r="CN679" s="1350" t="str">
        <f t="shared" si="2424"/>
        <v/>
      </c>
      <c r="CO679" s="1350" t="str">
        <f t="shared" si="2424"/>
        <v/>
      </c>
      <c r="CP679" s="1350" t="str">
        <f t="shared" si="2424"/>
        <v/>
      </c>
      <c r="CQ679" s="1350" t="str">
        <f t="shared" si="2424"/>
        <v/>
      </c>
      <c r="CR679" s="1350" t="str">
        <f t="shared" si="2424"/>
        <v/>
      </c>
      <c r="CS679" s="1349" t="str">
        <f t="shared" si="2424"/>
        <v/>
      </c>
      <c r="CT679" s="1352" t="str">
        <f t="shared" si="2424"/>
        <v/>
      </c>
      <c r="CU679" s="553" t="str">
        <f t="shared" si="2425"/>
        <v/>
      </c>
      <c r="CV679" s="554" t="str">
        <f t="shared" si="2425"/>
        <v/>
      </c>
      <c r="CW679" s="555" t="str">
        <f t="shared" si="2425"/>
        <v/>
      </c>
      <c r="CX679" s="555" t="str">
        <f t="shared" si="2425"/>
        <v/>
      </c>
      <c r="CY679" s="555" t="str">
        <f t="shared" si="2425"/>
        <v/>
      </c>
      <c r="CZ679" s="555" t="str">
        <f t="shared" si="2425"/>
        <v/>
      </c>
      <c r="DA679" s="555" t="str">
        <f t="shared" si="2425"/>
        <v/>
      </c>
      <c r="DB679" s="556" t="str">
        <f t="shared" si="2425"/>
        <v/>
      </c>
      <c r="DC679" s="556" t="str">
        <f t="shared" si="2425"/>
        <v/>
      </c>
      <c r="DD679" s="556" t="str">
        <f t="shared" si="2425"/>
        <v/>
      </c>
      <c r="DE679" s="555" t="str">
        <f t="shared" si="2426"/>
        <v/>
      </c>
      <c r="DF679" s="555" t="str">
        <f t="shared" si="2426"/>
        <v/>
      </c>
      <c r="DG679" s="555" t="str">
        <f t="shared" si="2426"/>
        <v/>
      </c>
      <c r="DH679" s="555" t="str">
        <f t="shared" si="2426"/>
        <v/>
      </c>
      <c r="DI679" s="555" t="str">
        <f t="shared" si="2426"/>
        <v/>
      </c>
      <c r="DJ679" s="554" t="str">
        <f t="shared" si="2426"/>
        <v/>
      </c>
      <c r="DK679" s="553" t="str">
        <f t="shared" si="2426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27">4000*$K$1</f>
        <v>4000</v>
      </c>
      <c r="C680" s="766">
        <f t="shared" si="2427"/>
        <v>4000</v>
      </c>
      <c r="D680" s="766">
        <f t="shared" si="2427"/>
        <v>4000</v>
      </c>
      <c r="E680" s="766">
        <f t="shared" si="2427"/>
        <v>4000</v>
      </c>
      <c r="F680" s="766">
        <f t="shared" si="2427"/>
        <v>4000</v>
      </c>
      <c r="G680" s="766">
        <f t="shared" si="2427"/>
        <v>4000</v>
      </c>
      <c r="H680" s="766">
        <f t="shared" si="2427"/>
        <v>4000</v>
      </c>
      <c r="I680" s="766">
        <f t="shared" si="2427"/>
        <v>4000</v>
      </c>
      <c r="J680" s="766">
        <f t="shared" si="2427"/>
        <v>4000</v>
      </c>
      <c r="K680" s="766">
        <f t="shared" si="2427"/>
        <v>4000</v>
      </c>
      <c r="L680" s="766">
        <f t="shared" si="2427"/>
        <v>4000</v>
      </c>
      <c r="M680" s="766">
        <f t="shared" si="2427"/>
        <v>4000</v>
      </c>
      <c r="N680" s="766">
        <f t="shared" si="2427"/>
        <v>4000</v>
      </c>
      <c r="O680" s="766">
        <f t="shared" si="2427"/>
        <v>4000</v>
      </c>
      <c r="P680" s="766">
        <f t="shared" si="2427"/>
        <v>4000</v>
      </c>
      <c r="Q680" s="766">
        <f t="shared" si="2427"/>
        <v>4000</v>
      </c>
      <c r="R680" s="766">
        <f t="shared" si="2427"/>
        <v>4000</v>
      </c>
      <c r="S680" s="778"/>
      <c r="T680" s="766">
        <f t="shared" ref="T680:AJ680" si="2428">4000*$K$1</f>
        <v>4000</v>
      </c>
      <c r="U680" s="766">
        <f t="shared" si="2428"/>
        <v>4000</v>
      </c>
      <c r="V680" s="766">
        <f t="shared" si="2428"/>
        <v>4000</v>
      </c>
      <c r="W680" s="766">
        <f t="shared" si="2428"/>
        <v>4000</v>
      </c>
      <c r="X680" s="766">
        <f t="shared" si="2428"/>
        <v>4000</v>
      </c>
      <c r="Y680" s="766">
        <f t="shared" si="2428"/>
        <v>4000</v>
      </c>
      <c r="Z680" s="766">
        <f t="shared" si="2428"/>
        <v>4000</v>
      </c>
      <c r="AA680" s="766">
        <f t="shared" si="2428"/>
        <v>4000</v>
      </c>
      <c r="AB680" s="766">
        <f t="shared" si="2428"/>
        <v>4000</v>
      </c>
      <c r="AC680" s="766">
        <f t="shared" si="2428"/>
        <v>4000</v>
      </c>
      <c r="AD680" s="766">
        <f t="shared" si="2428"/>
        <v>4000</v>
      </c>
      <c r="AE680" s="766">
        <f t="shared" si="2428"/>
        <v>4000</v>
      </c>
      <c r="AF680" s="766">
        <f t="shared" si="2428"/>
        <v>4000</v>
      </c>
      <c r="AG680" s="766">
        <f t="shared" si="2428"/>
        <v>4000</v>
      </c>
      <c r="AH680" s="766">
        <f t="shared" si="2428"/>
        <v>4000</v>
      </c>
      <c r="AI680" s="766">
        <f t="shared" si="2428"/>
        <v>4000</v>
      </c>
      <c r="AJ680" s="766">
        <f t="shared" si="2428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9"/>
        <v>4000</v>
      </c>
      <c r="CA680" s="602">
        <f t="shared" si="2370"/>
        <v>4000</v>
      </c>
      <c r="CB680" s="602">
        <f t="shared" si="2371"/>
        <v>16747</v>
      </c>
      <c r="CC680" s="692">
        <f t="shared" si="2372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24"/>
        <v>4000</v>
      </c>
      <c r="CF680" s="1350">
        <f t="shared" si="2424"/>
        <v>4000</v>
      </c>
      <c r="CG680" s="1350">
        <f t="shared" si="2424"/>
        <v>4000</v>
      </c>
      <c r="CH680" s="1350">
        <f t="shared" si="2424"/>
        <v>4000</v>
      </c>
      <c r="CI680" s="1350">
        <f t="shared" si="2424"/>
        <v>4000</v>
      </c>
      <c r="CJ680" s="1350">
        <f t="shared" si="2424"/>
        <v>4000</v>
      </c>
      <c r="CK680" s="1351">
        <f t="shared" si="2424"/>
        <v>4000</v>
      </c>
      <c r="CL680" s="1351">
        <f t="shared" si="2424"/>
        <v>4000</v>
      </c>
      <c r="CM680" s="1351">
        <f t="shared" si="2424"/>
        <v>4000</v>
      </c>
      <c r="CN680" s="1350">
        <f t="shared" si="2424"/>
        <v>4000</v>
      </c>
      <c r="CO680" s="1350">
        <f t="shared" si="2424"/>
        <v>4000</v>
      </c>
      <c r="CP680" s="1350">
        <f t="shared" si="2424"/>
        <v>4000</v>
      </c>
      <c r="CQ680" s="1350">
        <f t="shared" si="2424"/>
        <v>4000</v>
      </c>
      <c r="CR680" s="1350">
        <f t="shared" si="2424"/>
        <v>4000</v>
      </c>
      <c r="CS680" s="1349">
        <f t="shared" si="2424"/>
        <v>4000</v>
      </c>
      <c r="CT680" s="1352">
        <f t="shared" si="2424"/>
        <v>4000</v>
      </c>
      <c r="CU680" s="553">
        <f t="shared" si="2425"/>
        <v>4000</v>
      </c>
      <c r="CV680" s="554">
        <f t="shared" si="2425"/>
        <v>4000</v>
      </c>
      <c r="CW680" s="555">
        <f t="shared" si="2425"/>
        <v>4000</v>
      </c>
      <c r="CX680" s="555">
        <f t="shared" si="2425"/>
        <v>4000</v>
      </c>
      <c r="CY680" s="555">
        <f t="shared" si="2425"/>
        <v>4000</v>
      </c>
      <c r="CZ680" s="555">
        <f t="shared" si="2425"/>
        <v>4000</v>
      </c>
      <c r="DA680" s="555">
        <f t="shared" si="2425"/>
        <v>4000</v>
      </c>
      <c r="DB680" s="556">
        <f t="shared" si="2425"/>
        <v>4000</v>
      </c>
      <c r="DC680" s="556">
        <f t="shared" si="2425"/>
        <v>4000</v>
      </c>
      <c r="DD680" s="556">
        <f t="shared" si="2425"/>
        <v>4000</v>
      </c>
      <c r="DE680" s="555">
        <f t="shared" si="2426"/>
        <v>4000</v>
      </c>
      <c r="DF680" s="555">
        <f t="shared" si="2426"/>
        <v>4000</v>
      </c>
      <c r="DG680" s="555">
        <f t="shared" si="2426"/>
        <v>4000</v>
      </c>
      <c r="DH680" s="555">
        <f t="shared" si="2426"/>
        <v>4000</v>
      </c>
      <c r="DI680" s="555">
        <f t="shared" si="2426"/>
        <v>4000</v>
      </c>
      <c r="DJ680" s="554">
        <f t="shared" si="2426"/>
        <v>4000</v>
      </c>
      <c r="DK680" s="553">
        <f t="shared" si="2426"/>
        <v>4000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9">IF(B678="","",B678*B679*B680/B$46/365/$G$1)</f>
        <v/>
      </c>
      <c r="C681" s="637" t="str">
        <f t="shared" si="2429"/>
        <v/>
      </c>
      <c r="D681" s="637" t="str">
        <f t="shared" si="2429"/>
        <v/>
      </c>
      <c r="E681" s="637" t="str">
        <f t="shared" si="2429"/>
        <v/>
      </c>
      <c r="F681" s="637" t="str">
        <f t="shared" si="2429"/>
        <v/>
      </c>
      <c r="G681" s="637" t="str">
        <f t="shared" si="2429"/>
        <v/>
      </c>
      <c r="H681" s="637" t="str">
        <f t="shared" si="2429"/>
        <v/>
      </c>
      <c r="I681" s="637" t="str">
        <f t="shared" si="2429"/>
        <v/>
      </c>
      <c r="J681" s="637" t="str">
        <f t="shared" si="2429"/>
        <v/>
      </c>
      <c r="K681" s="637" t="str">
        <f t="shared" si="2429"/>
        <v/>
      </c>
      <c r="L681" s="637" t="str">
        <f t="shared" si="2429"/>
        <v/>
      </c>
      <c r="M681" s="637" t="str">
        <f t="shared" si="2429"/>
        <v/>
      </c>
      <c r="N681" s="637" t="str">
        <f t="shared" si="2429"/>
        <v/>
      </c>
      <c r="O681" s="637" t="str">
        <f t="shared" si="2429"/>
        <v/>
      </c>
      <c r="P681" s="637" t="str">
        <f t="shared" si="2429"/>
        <v/>
      </c>
      <c r="Q681" s="637" t="str">
        <f t="shared" si="2429"/>
        <v/>
      </c>
      <c r="R681" s="637" t="str">
        <f t="shared" si="2429"/>
        <v/>
      </c>
      <c r="S681" s="657"/>
      <c r="T681" s="637" t="str">
        <f t="shared" ref="T681:AJ681" si="2430">IF(T678="","",T678*T679*T680/T$46/365/$G$1)</f>
        <v/>
      </c>
      <c r="U681" s="637" t="str">
        <f t="shared" si="2430"/>
        <v/>
      </c>
      <c r="V681" s="637" t="str">
        <f t="shared" si="2430"/>
        <v/>
      </c>
      <c r="W681" s="637" t="str">
        <f t="shared" si="2430"/>
        <v/>
      </c>
      <c r="X681" s="637" t="str">
        <f t="shared" si="2430"/>
        <v/>
      </c>
      <c r="Y681" s="637" t="str">
        <f t="shared" si="2430"/>
        <v/>
      </c>
      <c r="Z681" s="637" t="str">
        <f t="shared" si="2430"/>
        <v/>
      </c>
      <c r="AA681" s="637" t="str">
        <f t="shared" si="2430"/>
        <v/>
      </c>
      <c r="AB681" s="637" t="str">
        <f t="shared" si="2430"/>
        <v/>
      </c>
      <c r="AC681" s="637" t="str">
        <f t="shared" si="2430"/>
        <v/>
      </c>
      <c r="AD681" s="637" t="str">
        <f t="shared" si="2430"/>
        <v/>
      </c>
      <c r="AE681" s="637" t="str">
        <f t="shared" si="2430"/>
        <v/>
      </c>
      <c r="AF681" s="637" t="str">
        <f t="shared" si="2430"/>
        <v/>
      </c>
      <c r="AG681" s="637" t="str">
        <f t="shared" si="2430"/>
        <v/>
      </c>
      <c r="AH681" s="637" t="str">
        <f t="shared" si="2430"/>
        <v/>
      </c>
      <c r="AI681" s="637" t="str">
        <f t="shared" si="2430"/>
        <v/>
      </c>
      <c r="AJ681" s="637" t="str">
        <f t="shared" si="2430"/>
        <v/>
      </c>
      <c r="AK681" s="657"/>
      <c r="AL681" s="637" t="str">
        <f t="shared" ref="AL681:BB681" si="2431">IF(AL678="","",AL678*AL679*AL680/AL$46/365/$G$1)</f>
        <v/>
      </c>
      <c r="AM681" s="637" t="str">
        <f t="shared" si="2431"/>
        <v/>
      </c>
      <c r="AN681" s="637" t="str">
        <f t="shared" si="2431"/>
        <v/>
      </c>
      <c r="AO681" s="637" t="str">
        <f t="shared" si="2431"/>
        <v/>
      </c>
      <c r="AP681" s="637" t="str">
        <f t="shared" si="2431"/>
        <v/>
      </c>
      <c r="AQ681" s="637" t="str">
        <f t="shared" si="2431"/>
        <v/>
      </c>
      <c r="AR681" s="637" t="str">
        <f t="shared" si="2431"/>
        <v/>
      </c>
      <c r="AS681" s="637" t="str">
        <f t="shared" si="2431"/>
        <v/>
      </c>
      <c r="AT681" s="637" t="str">
        <f t="shared" si="2431"/>
        <v/>
      </c>
      <c r="AU681" s="637" t="str">
        <f t="shared" si="2431"/>
        <v/>
      </c>
      <c r="AV681" s="637" t="str">
        <f t="shared" si="2431"/>
        <v/>
      </c>
      <c r="AW681" s="637" t="str">
        <f t="shared" si="2431"/>
        <v/>
      </c>
      <c r="AX681" s="637" t="str">
        <f t="shared" si="2431"/>
        <v/>
      </c>
      <c r="AY681" s="637" t="str">
        <f t="shared" si="2431"/>
        <v/>
      </c>
      <c r="AZ681" s="637" t="str">
        <f t="shared" si="2431"/>
        <v/>
      </c>
      <c r="BA681" s="637" t="str">
        <f t="shared" si="2431"/>
        <v/>
      </c>
      <c r="BB681" s="637" t="str">
        <f t="shared" si="2431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32">IF(BF678="","",BF678*BF679*BF680/BF$46/365/$G$1)</f>
        <v/>
      </c>
      <c r="BG681" s="637" t="str">
        <f t="shared" si="2432"/>
        <v/>
      </c>
      <c r="BH681" s="637" t="str">
        <f t="shared" si="2432"/>
        <v/>
      </c>
      <c r="BI681" s="637" t="str">
        <f t="shared" si="2432"/>
        <v/>
      </c>
      <c r="BJ681" s="637" t="str">
        <f t="shared" si="2432"/>
        <v/>
      </c>
      <c r="BK681" s="637" t="str">
        <f t="shared" si="2432"/>
        <v/>
      </c>
      <c r="BL681" s="637" t="str">
        <f t="shared" si="2432"/>
        <v/>
      </c>
      <c r="BM681" s="637" t="str">
        <f t="shared" si="2432"/>
        <v/>
      </c>
      <c r="BN681" s="637" t="str">
        <f t="shared" si="2432"/>
        <v/>
      </c>
      <c r="BO681" s="637" t="str">
        <f t="shared" si="2432"/>
        <v/>
      </c>
      <c r="BP681" s="637" t="str">
        <f t="shared" si="2432"/>
        <v/>
      </c>
      <c r="BQ681" s="637" t="str">
        <f t="shared" si="2432"/>
        <v/>
      </c>
      <c r="BR681" s="637" t="str">
        <f t="shared" si="2432"/>
        <v/>
      </c>
      <c r="BS681" s="637" t="str">
        <f t="shared" si="2432"/>
        <v/>
      </c>
      <c r="BT681" s="637" t="str">
        <f t="shared" si="2432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9"/>
        <v/>
      </c>
      <c r="CA681" s="627" t="str">
        <f t="shared" si="2370"/>
        <v/>
      </c>
      <c r="CB681" s="627" t="str">
        <f t="shared" si="2371"/>
        <v/>
      </c>
      <c r="CC681" s="695" t="str">
        <f t="shared" si="2372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24"/>
        <v/>
      </c>
      <c r="CF681" s="1355" t="str">
        <f t="shared" si="2424"/>
        <v/>
      </c>
      <c r="CG681" s="1355" t="str">
        <f t="shared" si="2424"/>
        <v/>
      </c>
      <c r="CH681" s="1355" t="str">
        <f t="shared" si="2424"/>
        <v/>
      </c>
      <c r="CI681" s="1355" t="str">
        <f t="shared" si="2424"/>
        <v/>
      </c>
      <c r="CJ681" s="1355" t="str">
        <f t="shared" si="2424"/>
        <v/>
      </c>
      <c r="CK681" s="1356" t="str">
        <f t="shared" si="2424"/>
        <v/>
      </c>
      <c r="CL681" s="1356" t="str">
        <f t="shared" si="2424"/>
        <v/>
      </c>
      <c r="CM681" s="1356" t="str">
        <f t="shared" si="2424"/>
        <v/>
      </c>
      <c r="CN681" s="1355" t="str">
        <f t="shared" si="2424"/>
        <v/>
      </c>
      <c r="CO681" s="1355" t="str">
        <f t="shared" si="2424"/>
        <v/>
      </c>
      <c r="CP681" s="1355" t="str">
        <f t="shared" si="2424"/>
        <v/>
      </c>
      <c r="CQ681" s="1355" t="str">
        <f t="shared" si="2424"/>
        <v/>
      </c>
      <c r="CR681" s="1355" t="str">
        <f t="shared" si="2424"/>
        <v/>
      </c>
      <c r="CS681" s="1354" t="str">
        <f t="shared" si="2424"/>
        <v/>
      </c>
      <c r="CT681" s="1357" t="str">
        <f t="shared" si="2424"/>
        <v/>
      </c>
      <c r="CU681" s="541" t="str">
        <f t="shared" si="2425"/>
        <v/>
      </c>
      <c r="CV681" s="542" t="str">
        <f t="shared" si="2425"/>
        <v/>
      </c>
      <c r="CW681" s="543" t="str">
        <f t="shared" si="2425"/>
        <v/>
      </c>
      <c r="CX681" s="543" t="str">
        <f t="shared" si="2425"/>
        <v/>
      </c>
      <c r="CY681" s="543" t="str">
        <f t="shared" si="2425"/>
        <v/>
      </c>
      <c r="CZ681" s="543" t="str">
        <f t="shared" si="2425"/>
        <v/>
      </c>
      <c r="DA681" s="543" t="str">
        <f t="shared" si="2425"/>
        <v/>
      </c>
      <c r="DB681" s="544" t="str">
        <f t="shared" si="2425"/>
        <v/>
      </c>
      <c r="DC681" s="544" t="str">
        <f t="shared" si="2425"/>
        <v/>
      </c>
      <c r="DD681" s="544" t="str">
        <f t="shared" si="2425"/>
        <v/>
      </c>
      <c r="DE681" s="543" t="str">
        <f t="shared" si="2426"/>
        <v/>
      </c>
      <c r="DF681" s="543" t="str">
        <f t="shared" si="2426"/>
        <v/>
      </c>
      <c r="DG681" s="543" t="str">
        <f t="shared" si="2426"/>
        <v/>
      </c>
      <c r="DH681" s="543" t="str">
        <f t="shared" si="2426"/>
        <v/>
      </c>
      <c r="DI681" s="543" t="str">
        <f t="shared" si="2426"/>
        <v/>
      </c>
      <c r="DJ681" s="542" t="str">
        <f t="shared" si="2426"/>
        <v/>
      </c>
      <c r="DK681" s="541" t="str">
        <f t="shared" si="2426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3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33"/>
        <v/>
      </c>
      <c r="CF683" s="1350" t="str">
        <f t="shared" si="2433"/>
        <v/>
      </c>
      <c r="CG683" s="1350" t="str">
        <f t="shared" si="2433"/>
        <v/>
      </c>
      <c r="CH683" s="1350" t="str">
        <f t="shared" si="2433"/>
        <v/>
      </c>
      <c r="CI683" s="1350" t="str">
        <f t="shared" si="2433"/>
        <v/>
      </c>
      <c r="CJ683" s="1350" t="str">
        <f t="shared" si="2433"/>
        <v/>
      </c>
      <c r="CK683" s="1351" t="str">
        <f t="shared" si="2433"/>
        <v/>
      </c>
      <c r="CL683" s="1351" t="str">
        <f t="shared" si="2433"/>
        <v/>
      </c>
      <c r="CM683" s="1351" t="str">
        <f t="shared" si="2433"/>
        <v/>
      </c>
      <c r="CN683" s="1350" t="str">
        <f t="shared" si="2433"/>
        <v/>
      </c>
      <c r="CO683" s="1350" t="str">
        <f t="shared" si="2433"/>
        <v/>
      </c>
      <c r="CP683" s="1350" t="str">
        <f t="shared" si="2433"/>
        <v/>
      </c>
      <c r="CQ683" s="1350" t="str">
        <f t="shared" si="2433"/>
        <v/>
      </c>
      <c r="CR683" s="1350" t="str">
        <f t="shared" si="2433"/>
        <v/>
      </c>
      <c r="CS683" s="1349" t="str">
        <f t="shared" si="2433"/>
        <v/>
      </c>
      <c r="CT683" s="1352" t="str">
        <f t="shared" ref="CE683:CT686" si="243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3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35"/>
        <v/>
      </c>
      <c r="CW683" s="555" t="str">
        <f t="shared" si="2435"/>
        <v/>
      </c>
      <c r="CX683" s="555" t="str">
        <f t="shared" si="2435"/>
        <v/>
      </c>
      <c r="CY683" s="555" t="str">
        <f t="shared" si="2435"/>
        <v/>
      </c>
      <c r="CZ683" s="555" t="str">
        <f t="shared" si="2435"/>
        <v/>
      </c>
      <c r="DA683" s="555" t="str">
        <f t="shared" si="2435"/>
        <v/>
      </c>
      <c r="DB683" s="556" t="str">
        <f t="shared" si="2435"/>
        <v/>
      </c>
      <c r="DC683" s="556" t="str">
        <f t="shared" si="2435"/>
        <v/>
      </c>
      <c r="DD683" s="556" t="str">
        <f t="shared" si="2435"/>
        <v/>
      </c>
      <c r="DE683" s="555" t="str">
        <f t="shared" ref="DE683:DK686" si="243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36"/>
        <v/>
      </c>
      <c r="DG683" s="555" t="str">
        <f t="shared" si="2436"/>
        <v/>
      </c>
      <c r="DH683" s="555" t="str">
        <f t="shared" si="2436"/>
        <v/>
      </c>
      <c r="DI683" s="555" t="str">
        <f t="shared" si="2436"/>
        <v/>
      </c>
      <c r="DJ683" s="554" t="str">
        <f t="shared" si="2436"/>
        <v/>
      </c>
      <c r="DK683" s="553" t="str">
        <f t="shared" si="2436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34"/>
        <v/>
      </c>
      <c r="CF684" s="1350" t="str">
        <f t="shared" si="2434"/>
        <v/>
      </c>
      <c r="CG684" s="1350" t="str">
        <f t="shared" si="2434"/>
        <v/>
      </c>
      <c r="CH684" s="1350" t="str">
        <f t="shared" si="2434"/>
        <v/>
      </c>
      <c r="CI684" s="1350" t="str">
        <f t="shared" si="2434"/>
        <v/>
      </c>
      <c r="CJ684" s="1350" t="str">
        <f t="shared" si="2434"/>
        <v/>
      </c>
      <c r="CK684" s="1351" t="str">
        <f t="shared" si="2434"/>
        <v/>
      </c>
      <c r="CL684" s="1351" t="str">
        <f t="shared" si="2434"/>
        <v/>
      </c>
      <c r="CM684" s="1351" t="str">
        <f t="shared" si="2434"/>
        <v/>
      </c>
      <c r="CN684" s="1350" t="str">
        <f t="shared" si="2434"/>
        <v/>
      </c>
      <c r="CO684" s="1350" t="str">
        <f t="shared" si="2434"/>
        <v/>
      </c>
      <c r="CP684" s="1350" t="str">
        <f t="shared" si="2434"/>
        <v/>
      </c>
      <c r="CQ684" s="1350" t="str">
        <f t="shared" si="2434"/>
        <v/>
      </c>
      <c r="CR684" s="1350" t="str">
        <f t="shared" si="2434"/>
        <v/>
      </c>
      <c r="CS684" s="1349" t="str">
        <f t="shared" si="2434"/>
        <v/>
      </c>
      <c r="CT684" s="1352" t="str">
        <f t="shared" si="2434"/>
        <v/>
      </c>
      <c r="CU684" s="553" t="str">
        <f t="shared" si="2435"/>
        <v/>
      </c>
      <c r="CV684" s="554" t="str">
        <f t="shared" si="2435"/>
        <v/>
      </c>
      <c r="CW684" s="555" t="str">
        <f t="shared" si="2435"/>
        <v/>
      </c>
      <c r="CX684" s="555" t="str">
        <f t="shared" si="2435"/>
        <v/>
      </c>
      <c r="CY684" s="555" t="str">
        <f t="shared" si="2435"/>
        <v/>
      </c>
      <c r="CZ684" s="555" t="str">
        <f t="shared" si="2435"/>
        <v/>
      </c>
      <c r="DA684" s="555" t="str">
        <f t="shared" si="2435"/>
        <v/>
      </c>
      <c r="DB684" s="556" t="str">
        <f t="shared" si="2435"/>
        <v/>
      </c>
      <c r="DC684" s="556" t="str">
        <f t="shared" si="2435"/>
        <v/>
      </c>
      <c r="DD684" s="556" t="str">
        <f t="shared" si="2435"/>
        <v/>
      </c>
      <c r="DE684" s="555" t="str">
        <f t="shared" si="2436"/>
        <v/>
      </c>
      <c r="DF684" s="555" t="str">
        <f t="shared" si="2436"/>
        <v/>
      </c>
      <c r="DG684" s="555" t="str">
        <f t="shared" si="2436"/>
        <v/>
      </c>
      <c r="DH684" s="555" t="str">
        <f t="shared" si="2436"/>
        <v/>
      </c>
      <c r="DI684" s="555" t="str">
        <f t="shared" si="2436"/>
        <v/>
      </c>
      <c r="DJ684" s="554" t="str">
        <f t="shared" si="2436"/>
        <v/>
      </c>
      <c r="DK684" s="553" t="str">
        <f t="shared" si="2436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37">2020*$K$1</f>
        <v>2020</v>
      </c>
      <c r="C685" s="766">
        <f t="shared" si="2437"/>
        <v>2020</v>
      </c>
      <c r="D685" s="766">
        <f t="shared" si="2437"/>
        <v>2020</v>
      </c>
      <c r="E685" s="766">
        <f t="shared" si="2437"/>
        <v>2020</v>
      </c>
      <c r="F685" s="766">
        <f t="shared" si="2437"/>
        <v>2020</v>
      </c>
      <c r="G685" s="766">
        <f t="shared" si="2437"/>
        <v>2020</v>
      </c>
      <c r="H685" s="766">
        <f t="shared" si="2437"/>
        <v>2020</v>
      </c>
      <c r="I685" s="766">
        <f t="shared" si="2437"/>
        <v>2020</v>
      </c>
      <c r="J685" s="766">
        <f t="shared" si="2437"/>
        <v>2020</v>
      </c>
      <c r="K685" s="766">
        <f t="shared" si="2437"/>
        <v>2020</v>
      </c>
      <c r="L685" s="766">
        <f t="shared" si="2437"/>
        <v>2020</v>
      </c>
      <c r="M685" s="766">
        <f t="shared" si="2437"/>
        <v>2020</v>
      </c>
      <c r="N685" s="766">
        <f t="shared" si="2437"/>
        <v>2020</v>
      </c>
      <c r="O685" s="766">
        <f t="shared" si="2437"/>
        <v>2020</v>
      </c>
      <c r="P685" s="766">
        <f t="shared" si="2437"/>
        <v>2020</v>
      </c>
      <c r="Q685" s="766">
        <f t="shared" si="2437"/>
        <v>2020</v>
      </c>
      <c r="R685" s="766">
        <f t="shared" si="2437"/>
        <v>2020</v>
      </c>
      <c r="S685" s="778"/>
      <c r="T685" s="766">
        <f t="shared" ref="T685:AJ685" si="2438">2020*$K$1</f>
        <v>2020</v>
      </c>
      <c r="U685" s="766">
        <f t="shared" si="2438"/>
        <v>2020</v>
      </c>
      <c r="V685" s="766">
        <f t="shared" si="2438"/>
        <v>2020</v>
      </c>
      <c r="W685" s="766">
        <f t="shared" si="2438"/>
        <v>2020</v>
      </c>
      <c r="X685" s="766">
        <f t="shared" si="2438"/>
        <v>2020</v>
      </c>
      <c r="Y685" s="766">
        <f t="shared" si="2438"/>
        <v>2020</v>
      </c>
      <c r="Z685" s="766">
        <f t="shared" si="2438"/>
        <v>2020</v>
      </c>
      <c r="AA685" s="766">
        <f t="shared" si="2438"/>
        <v>2020</v>
      </c>
      <c r="AB685" s="766">
        <f t="shared" si="2438"/>
        <v>2020</v>
      </c>
      <c r="AC685" s="766">
        <f t="shared" si="2438"/>
        <v>2020</v>
      </c>
      <c r="AD685" s="766">
        <f t="shared" si="2438"/>
        <v>2020</v>
      </c>
      <c r="AE685" s="766">
        <f t="shared" si="2438"/>
        <v>2020</v>
      </c>
      <c r="AF685" s="766">
        <f t="shared" si="2438"/>
        <v>2020</v>
      </c>
      <c r="AG685" s="766">
        <f t="shared" si="2438"/>
        <v>2020</v>
      </c>
      <c r="AH685" s="766">
        <f t="shared" si="2438"/>
        <v>2020</v>
      </c>
      <c r="AI685" s="766">
        <f t="shared" si="2438"/>
        <v>2020</v>
      </c>
      <c r="AJ685" s="766">
        <f t="shared" si="2438"/>
        <v>2020</v>
      </c>
      <c r="AK685" s="778"/>
      <c r="AL685" s="766">
        <f t="shared" ref="AL685:BB685" si="2439">2020*$K$1</f>
        <v>2020</v>
      </c>
      <c r="AM685" s="766">
        <f t="shared" si="2439"/>
        <v>2020</v>
      </c>
      <c r="AN685" s="766">
        <f t="shared" si="2439"/>
        <v>2020</v>
      </c>
      <c r="AO685" s="766">
        <f t="shared" si="2439"/>
        <v>2020</v>
      </c>
      <c r="AP685" s="766">
        <f t="shared" si="2439"/>
        <v>2020</v>
      </c>
      <c r="AQ685" s="766">
        <f t="shared" si="2439"/>
        <v>2020</v>
      </c>
      <c r="AR685" s="766">
        <f t="shared" si="2439"/>
        <v>2020</v>
      </c>
      <c r="AS685" s="766">
        <f t="shared" si="2439"/>
        <v>2020</v>
      </c>
      <c r="AT685" s="766">
        <f t="shared" si="2439"/>
        <v>2020</v>
      </c>
      <c r="AU685" s="766">
        <f t="shared" si="2439"/>
        <v>2020</v>
      </c>
      <c r="AV685" s="766">
        <f t="shared" si="2439"/>
        <v>2020</v>
      </c>
      <c r="AW685" s="766">
        <f t="shared" si="2439"/>
        <v>2020</v>
      </c>
      <c r="AX685" s="766">
        <f t="shared" si="2439"/>
        <v>2020</v>
      </c>
      <c r="AY685" s="766">
        <f t="shared" si="2439"/>
        <v>2020</v>
      </c>
      <c r="AZ685" s="766">
        <f t="shared" si="2439"/>
        <v>2020</v>
      </c>
      <c r="BA685" s="766">
        <f t="shared" si="2439"/>
        <v>2020</v>
      </c>
      <c r="BB685" s="766">
        <f t="shared" si="2439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40">2020*$K$1</f>
        <v>2020</v>
      </c>
      <c r="BG685" s="766">
        <f t="shared" si="2440"/>
        <v>2020</v>
      </c>
      <c r="BH685" s="766">
        <f t="shared" si="2440"/>
        <v>2020</v>
      </c>
      <c r="BI685" s="766">
        <f t="shared" si="2440"/>
        <v>2020</v>
      </c>
      <c r="BJ685" s="766">
        <f t="shared" si="2440"/>
        <v>2020</v>
      </c>
      <c r="BK685" s="766">
        <f t="shared" si="2440"/>
        <v>2020</v>
      </c>
      <c r="BL685" s="766">
        <f t="shared" si="2440"/>
        <v>2020</v>
      </c>
      <c r="BM685" s="766">
        <f t="shared" si="2440"/>
        <v>2020</v>
      </c>
      <c r="BN685" s="766">
        <f t="shared" si="2440"/>
        <v>2020</v>
      </c>
      <c r="BO685" s="766">
        <f t="shared" si="2440"/>
        <v>2020</v>
      </c>
      <c r="BP685" s="766">
        <f t="shared" si="2440"/>
        <v>2020</v>
      </c>
      <c r="BQ685" s="766">
        <f t="shared" si="2440"/>
        <v>2020</v>
      </c>
      <c r="BR685" s="766">
        <f t="shared" si="2440"/>
        <v>2020</v>
      </c>
      <c r="BS685" s="766">
        <f t="shared" si="2440"/>
        <v>2020</v>
      </c>
      <c r="BT685" s="766">
        <f t="shared" si="2440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34"/>
        <v>2020</v>
      </c>
      <c r="CF685" s="1350">
        <f t="shared" si="2434"/>
        <v>2020</v>
      </c>
      <c r="CG685" s="1350">
        <f t="shared" si="2434"/>
        <v>2020</v>
      </c>
      <c r="CH685" s="1350">
        <f t="shared" si="2434"/>
        <v>2020</v>
      </c>
      <c r="CI685" s="1350">
        <f t="shared" si="2434"/>
        <v>2020</v>
      </c>
      <c r="CJ685" s="1350">
        <f t="shared" si="2434"/>
        <v>2020</v>
      </c>
      <c r="CK685" s="1351">
        <f t="shared" si="2434"/>
        <v>2020</v>
      </c>
      <c r="CL685" s="1351">
        <f t="shared" si="2434"/>
        <v>2020</v>
      </c>
      <c r="CM685" s="1351">
        <f t="shared" si="2434"/>
        <v>2020</v>
      </c>
      <c r="CN685" s="1350">
        <f t="shared" si="2434"/>
        <v>2020</v>
      </c>
      <c r="CO685" s="1350">
        <f t="shared" si="2434"/>
        <v>2020</v>
      </c>
      <c r="CP685" s="1350">
        <f t="shared" si="2434"/>
        <v>2020</v>
      </c>
      <c r="CQ685" s="1350">
        <f t="shared" si="2434"/>
        <v>2020</v>
      </c>
      <c r="CR685" s="1350">
        <f t="shared" si="2434"/>
        <v>2020</v>
      </c>
      <c r="CS685" s="1349">
        <f t="shared" si="2434"/>
        <v>2020</v>
      </c>
      <c r="CT685" s="1352">
        <f t="shared" si="2434"/>
        <v>2020</v>
      </c>
      <c r="CU685" s="553">
        <f t="shared" si="2435"/>
        <v>2020</v>
      </c>
      <c r="CV685" s="554">
        <f t="shared" si="2435"/>
        <v>2020</v>
      </c>
      <c r="CW685" s="555">
        <f t="shared" si="2435"/>
        <v>2020</v>
      </c>
      <c r="CX685" s="555">
        <f t="shared" si="2435"/>
        <v>2020</v>
      </c>
      <c r="CY685" s="555">
        <f t="shared" si="2435"/>
        <v>2020</v>
      </c>
      <c r="CZ685" s="555">
        <f t="shared" si="2435"/>
        <v>2020</v>
      </c>
      <c r="DA685" s="555">
        <f t="shared" si="2435"/>
        <v>2020</v>
      </c>
      <c r="DB685" s="556">
        <f t="shared" si="2435"/>
        <v>2020</v>
      </c>
      <c r="DC685" s="556">
        <f t="shared" si="2435"/>
        <v>2020</v>
      </c>
      <c r="DD685" s="556">
        <f t="shared" si="2435"/>
        <v>2020</v>
      </c>
      <c r="DE685" s="555">
        <f t="shared" si="2436"/>
        <v>2020</v>
      </c>
      <c r="DF685" s="555">
        <f t="shared" si="2436"/>
        <v>2020</v>
      </c>
      <c r="DG685" s="555">
        <f t="shared" si="2436"/>
        <v>2020</v>
      </c>
      <c r="DH685" s="555">
        <f t="shared" si="2436"/>
        <v>2020</v>
      </c>
      <c r="DI685" s="555">
        <f t="shared" si="2436"/>
        <v>2020</v>
      </c>
      <c r="DJ685" s="554">
        <f t="shared" si="2436"/>
        <v>2020</v>
      </c>
      <c r="DK685" s="553">
        <f t="shared" si="2436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41">IF(B683="","",B683*B684*B685/B$46/365/$G$1)</f>
        <v/>
      </c>
      <c r="C686" s="637" t="str">
        <f t="shared" si="2441"/>
        <v/>
      </c>
      <c r="D686" s="637" t="str">
        <f t="shared" si="2441"/>
        <v/>
      </c>
      <c r="E686" s="637" t="str">
        <f t="shared" si="2441"/>
        <v/>
      </c>
      <c r="F686" s="637" t="str">
        <f t="shared" si="2441"/>
        <v/>
      </c>
      <c r="G686" s="637" t="str">
        <f t="shared" si="2441"/>
        <v/>
      </c>
      <c r="H686" s="637" t="str">
        <f t="shared" si="2441"/>
        <v/>
      </c>
      <c r="I686" s="637" t="str">
        <f t="shared" si="2441"/>
        <v/>
      </c>
      <c r="J686" s="637" t="str">
        <f t="shared" si="2441"/>
        <v/>
      </c>
      <c r="K686" s="637" t="str">
        <f t="shared" si="2441"/>
        <v/>
      </c>
      <c r="L686" s="637" t="str">
        <f t="shared" si="2441"/>
        <v/>
      </c>
      <c r="M686" s="637" t="str">
        <f t="shared" si="2441"/>
        <v/>
      </c>
      <c r="N686" s="637" t="str">
        <f t="shared" si="2441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42">IF(T683="","",T683*T684*T685/T$46/365/$G$1)</f>
        <v/>
      </c>
      <c r="U686" s="637" t="str">
        <f t="shared" si="2442"/>
        <v/>
      </c>
      <c r="V686" s="637" t="str">
        <f t="shared" si="2442"/>
        <v/>
      </c>
      <c r="W686" s="637" t="str">
        <f t="shared" si="2442"/>
        <v/>
      </c>
      <c r="X686" s="637" t="str">
        <f t="shared" si="2442"/>
        <v/>
      </c>
      <c r="Y686" s="637" t="str">
        <f t="shared" si="2442"/>
        <v/>
      </c>
      <c r="Z686" s="637" t="str">
        <f t="shared" si="2442"/>
        <v/>
      </c>
      <c r="AA686" s="637" t="str">
        <f t="shared" si="2442"/>
        <v/>
      </c>
      <c r="AB686" s="637" t="str">
        <f t="shared" si="2442"/>
        <v/>
      </c>
      <c r="AC686" s="637" t="str">
        <f t="shared" si="2442"/>
        <v/>
      </c>
      <c r="AD686" s="637" t="str">
        <f t="shared" si="2442"/>
        <v/>
      </c>
      <c r="AE686" s="637" t="str">
        <f t="shared" si="2442"/>
        <v/>
      </c>
      <c r="AF686" s="637" t="str">
        <f t="shared" si="2442"/>
        <v/>
      </c>
      <c r="AG686" s="637" t="str">
        <f t="shared" si="2442"/>
        <v/>
      </c>
      <c r="AH686" s="637" t="str">
        <f t="shared" si="2442"/>
        <v/>
      </c>
      <c r="AI686" s="637" t="str">
        <f t="shared" si="2442"/>
        <v/>
      </c>
      <c r="AJ686" s="637" t="str">
        <f t="shared" si="2442"/>
        <v/>
      </c>
      <c r="AK686" s="657"/>
      <c r="AL686" s="637" t="str">
        <f t="shared" ref="AL686:BB686" si="2443">IF(AL683="","",AL683*AL684*AL685/AL$46/365/$G$1)</f>
        <v/>
      </c>
      <c r="AM686" s="637" t="str">
        <f t="shared" si="2443"/>
        <v/>
      </c>
      <c r="AN686" s="637" t="str">
        <f t="shared" si="2443"/>
        <v/>
      </c>
      <c r="AO686" s="637" t="str">
        <f t="shared" si="2443"/>
        <v/>
      </c>
      <c r="AP686" s="637" t="str">
        <f t="shared" si="2443"/>
        <v/>
      </c>
      <c r="AQ686" s="637" t="str">
        <f t="shared" si="2443"/>
        <v/>
      </c>
      <c r="AR686" s="637" t="str">
        <f t="shared" si="2443"/>
        <v/>
      </c>
      <c r="AS686" s="637" t="str">
        <f t="shared" si="2443"/>
        <v/>
      </c>
      <c r="AT686" s="637" t="str">
        <f t="shared" si="2443"/>
        <v/>
      </c>
      <c r="AU686" s="637" t="str">
        <f t="shared" si="2443"/>
        <v/>
      </c>
      <c r="AV686" s="637" t="str">
        <f t="shared" si="2443"/>
        <v/>
      </c>
      <c r="AW686" s="637" t="str">
        <f t="shared" si="2443"/>
        <v/>
      </c>
      <c r="AX686" s="637" t="str">
        <f t="shared" si="2443"/>
        <v/>
      </c>
      <c r="AY686" s="637" t="str">
        <f t="shared" si="2443"/>
        <v/>
      </c>
      <c r="AZ686" s="637" t="str">
        <f t="shared" si="2443"/>
        <v/>
      </c>
      <c r="BA686" s="637" t="str">
        <f t="shared" si="2443"/>
        <v/>
      </c>
      <c r="BB686" s="637" t="str">
        <f t="shared" si="2443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44">IF(BF683="","",BF683*BF684*BF685/BF$46/365/$G$1)</f>
        <v/>
      </c>
      <c r="BG686" s="637" t="str">
        <f t="shared" si="2444"/>
        <v/>
      </c>
      <c r="BH686" s="637" t="str">
        <f t="shared" si="2444"/>
        <v/>
      </c>
      <c r="BI686" s="637" t="str">
        <f t="shared" si="2444"/>
        <v/>
      </c>
      <c r="BJ686" s="637" t="str">
        <f t="shared" si="2444"/>
        <v/>
      </c>
      <c r="BK686" s="637" t="str">
        <f t="shared" si="2444"/>
        <v/>
      </c>
      <c r="BL686" s="637" t="str">
        <f t="shared" si="2444"/>
        <v/>
      </c>
      <c r="BM686" s="637" t="str">
        <f t="shared" si="2444"/>
        <v/>
      </c>
      <c r="BN686" s="637" t="str">
        <f t="shared" si="2444"/>
        <v/>
      </c>
      <c r="BO686" s="637" t="str">
        <f t="shared" si="2444"/>
        <v/>
      </c>
      <c r="BP686" s="637" t="str">
        <f t="shared" si="2444"/>
        <v/>
      </c>
      <c r="BQ686" s="637" t="str">
        <f t="shared" si="2444"/>
        <v/>
      </c>
      <c r="BR686" s="637" t="str">
        <f t="shared" si="2444"/>
        <v/>
      </c>
      <c r="BS686" s="637" t="str">
        <f t="shared" si="2444"/>
        <v/>
      </c>
      <c r="BT686" s="637" t="str">
        <f t="shared" si="2444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34"/>
        <v/>
      </c>
      <c r="CF686" s="1355" t="str">
        <f t="shared" si="2434"/>
        <v/>
      </c>
      <c r="CG686" s="1355" t="str">
        <f t="shared" si="2434"/>
        <v/>
      </c>
      <c r="CH686" s="1355" t="str">
        <f t="shared" si="2434"/>
        <v/>
      </c>
      <c r="CI686" s="1355" t="str">
        <f t="shared" si="2434"/>
        <v/>
      </c>
      <c r="CJ686" s="1355" t="str">
        <f t="shared" si="2434"/>
        <v/>
      </c>
      <c r="CK686" s="1356" t="str">
        <f t="shared" si="2434"/>
        <v/>
      </c>
      <c r="CL686" s="1356" t="str">
        <f t="shared" si="2434"/>
        <v/>
      </c>
      <c r="CM686" s="1356" t="str">
        <f t="shared" si="2434"/>
        <v/>
      </c>
      <c r="CN686" s="1355" t="str">
        <f t="shared" si="2434"/>
        <v/>
      </c>
      <c r="CO686" s="1355" t="str">
        <f t="shared" si="2434"/>
        <v/>
      </c>
      <c r="CP686" s="1355" t="str">
        <f t="shared" si="2434"/>
        <v/>
      </c>
      <c r="CQ686" s="1355" t="str">
        <f t="shared" si="2434"/>
        <v/>
      </c>
      <c r="CR686" s="1355" t="str">
        <f t="shared" si="2434"/>
        <v/>
      </c>
      <c r="CS686" s="1354" t="str">
        <f t="shared" si="2434"/>
        <v/>
      </c>
      <c r="CT686" s="1357" t="str">
        <f t="shared" si="2434"/>
        <v/>
      </c>
      <c r="CU686" s="541" t="str">
        <f t="shared" si="2435"/>
        <v/>
      </c>
      <c r="CV686" s="542" t="str">
        <f t="shared" si="2435"/>
        <v/>
      </c>
      <c r="CW686" s="543" t="str">
        <f t="shared" si="2435"/>
        <v/>
      </c>
      <c r="CX686" s="543" t="str">
        <f t="shared" si="2435"/>
        <v/>
      </c>
      <c r="CY686" s="543" t="str">
        <f t="shared" si="2435"/>
        <v/>
      </c>
      <c r="CZ686" s="543" t="str">
        <f t="shared" si="2435"/>
        <v/>
      </c>
      <c r="DA686" s="543" t="str">
        <f t="shared" si="2435"/>
        <v/>
      </c>
      <c r="DB686" s="544" t="str">
        <f t="shared" si="2435"/>
        <v/>
      </c>
      <c r="DC686" s="544" t="str">
        <f t="shared" si="2435"/>
        <v/>
      </c>
      <c r="DD686" s="544" t="str">
        <f t="shared" si="2435"/>
        <v/>
      </c>
      <c r="DE686" s="543" t="str">
        <f t="shared" si="2436"/>
        <v/>
      </c>
      <c r="DF686" s="543" t="str">
        <f t="shared" si="2436"/>
        <v/>
      </c>
      <c r="DG686" s="543" t="str">
        <f t="shared" si="2436"/>
        <v/>
      </c>
      <c r="DH686" s="543" t="str">
        <f t="shared" si="2436"/>
        <v/>
      </c>
      <c r="DI686" s="543" t="str">
        <f t="shared" si="2436"/>
        <v/>
      </c>
      <c r="DJ686" s="542" t="str">
        <f t="shared" si="2436"/>
        <v/>
      </c>
      <c r="DK686" s="541" t="str">
        <f t="shared" si="2436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4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45"/>
        <v/>
      </c>
      <c r="CF688" s="1350" t="str">
        <f t="shared" si="2445"/>
        <v/>
      </c>
      <c r="CG688" s="1350" t="str">
        <f t="shared" si="2445"/>
        <v/>
      </c>
      <c r="CH688" s="1350" t="str">
        <f t="shared" si="2445"/>
        <v/>
      </c>
      <c r="CI688" s="1350" t="str">
        <f t="shared" si="2445"/>
        <v/>
      </c>
      <c r="CJ688" s="1350" t="str">
        <f t="shared" si="2445"/>
        <v/>
      </c>
      <c r="CK688" s="1351" t="str">
        <f t="shared" si="2445"/>
        <v/>
      </c>
      <c r="CL688" s="1351" t="str">
        <f t="shared" si="2445"/>
        <v/>
      </c>
      <c r="CM688" s="1351" t="str">
        <f t="shared" si="2445"/>
        <v/>
      </c>
      <c r="CN688" s="1350" t="str">
        <f t="shared" si="2445"/>
        <v/>
      </c>
      <c r="CO688" s="1350" t="str">
        <f t="shared" si="2445"/>
        <v/>
      </c>
      <c r="CP688" s="1350" t="str">
        <f t="shared" si="2445"/>
        <v/>
      </c>
      <c r="CQ688" s="1350" t="str">
        <f t="shared" si="2445"/>
        <v/>
      </c>
      <c r="CR688" s="1350" t="str">
        <f t="shared" si="2445"/>
        <v/>
      </c>
      <c r="CS688" s="1349" t="str">
        <f t="shared" si="2445"/>
        <v/>
      </c>
      <c r="CT688" s="1352" t="str">
        <f t="shared" ref="CE688:CT691" si="244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4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47"/>
        <v/>
      </c>
      <c r="CW688" s="555" t="str">
        <f t="shared" si="2447"/>
        <v/>
      </c>
      <c r="CX688" s="555" t="str">
        <f t="shared" si="2447"/>
        <v/>
      </c>
      <c r="CY688" s="555" t="str">
        <f t="shared" si="2447"/>
        <v/>
      </c>
      <c r="CZ688" s="555" t="str">
        <f t="shared" si="2447"/>
        <v/>
      </c>
      <c r="DA688" s="555" t="str">
        <f t="shared" si="2447"/>
        <v/>
      </c>
      <c r="DB688" s="556" t="str">
        <f t="shared" si="2447"/>
        <v/>
      </c>
      <c r="DC688" s="556" t="str">
        <f t="shared" si="2447"/>
        <v/>
      </c>
      <c r="DD688" s="556" t="str">
        <f t="shared" si="2447"/>
        <v/>
      </c>
      <c r="DE688" s="555" t="str">
        <f t="shared" ref="DE688:DK691" si="244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8"/>
        <v/>
      </c>
      <c r="DG688" s="555" t="str">
        <f t="shared" si="2448"/>
        <v/>
      </c>
      <c r="DH688" s="555" t="str">
        <f t="shared" si="2448"/>
        <v/>
      </c>
      <c r="DI688" s="555" t="str">
        <f t="shared" si="2448"/>
        <v/>
      </c>
      <c r="DJ688" s="554" t="str">
        <f t="shared" si="2448"/>
        <v/>
      </c>
      <c r="DK688" s="553" t="str">
        <f t="shared" si="2448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46"/>
        <v/>
      </c>
      <c r="CF689" s="1350" t="str">
        <f t="shared" si="2446"/>
        <v/>
      </c>
      <c r="CG689" s="1350" t="str">
        <f t="shared" si="2446"/>
        <v/>
      </c>
      <c r="CH689" s="1350" t="str">
        <f t="shared" si="2446"/>
        <v/>
      </c>
      <c r="CI689" s="1350" t="str">
        <f t="shared" si="2446"/>
        <v/>
      </c>
      <c r="CJ689" s="1350" t="str">
        <f t="shared" si="2446"/>
        <v/>
      </c>
      <c r="CK689" s="1351" t="str">
        <f t="shared" si="2446"/>
        <v/>
      </c>
      <c r="CL689" s="1351" t="str">
        <f t="shared" si="2446"/>
        <v/>
      </c>
      <c r="CM689" s="1351" t="str">
        <f t="shared" si="2446"/>
        <v/>
      </c>
      <c r="CN689" s="1350" t="str">
        <f t="shared" si="2446"/>
        <v/>
      </c>
      <c r="CO689" s="1350" t="str">
        <f t="shared" si="2446"/>
        <v/>
      </c>
      <c r="CP689" s="1350" t="str">
        <f t="shared" si="2446"/>
        <v/>
      </c>
      <c r="CQ689" s="1350" t="str">
        <f t="shared" si="2446"/>
        <v/>
      </c>
      <c r="CR689" s="1350" t="str">
        <f t="shared" si="2446"/>
        <v/>
      </c>
      <c r="CS689" s="1349" t="str">
        <f t="shared" si="2446"/>
        <v/>
      </c>
      <c r="CT689" s="1352" t="str">
        <f t="shared" si="2446"/>
        <v/>
      </c>
      <c r="CU689" s="553" t="str">
        <f t="shared" si="2447"/>
        <v/>
      </c>
      <c r="CV689" s="554" t="str">
        <f t="shared" si="2447"/>
        <v/>
      </c>
      <c r="CW689" s="555" t="str">
        <f t="shared" si="2447"/>
        <v/>
      </c>
      <c r="CX689" s="555" t="str">
        <f t="shared" si="2447"/>
        <v/>
      </c>
      <c r="CY689" s="555" t="str">
        <f t="shared" si="2447"/>
        <v/>
      </c>
      <c r="CZ689" s="555" t="str">
        <f t="shared" si="2447"/>
        <v/>
      </c>
      <c r="DA689" s="555" t="str">
        <f t="shared" si="2447"/>
        <v/>
      </c>
      <c r="DB689" s="556" t="str">
        <f t="shared" si="2447"/>
        <v/>
      </c>
      <c r="DC689" s="556" t="str">
        <f t="shared" si="2447"/>
        <v/>
      </c>
      <c r="DD689" s="556" t="str">
        <f t="shared" si="2447"/>
        <v/>
      </c>
      <c r="DE689" s="555" t="str">
        <f t="shared" si="2448"/>
        <v/>
      </c>
      <c r="DF689" s="555" t="str">
        <f t="shared" si="2448"/>
        <v/>
      </c>
      <c r="DG689" s="555" t="str">
        <f t="shared" si="2448"/>
        <v/>
      </c>
      <c r="DH689" s="555" t="str">
        <f t="shared" si="2448"/>
        <v/>
      </c>
      <c r="DI689" s="555" t="str">
        <f t="shared" si="2448"/>
        <v/>
      </c>
      <c r="DJ689" s="554" t="str">
        <f t="shared" si="2448"/>
        <v/>
      </c>
      <c r="DK689" s="553" t="str">
        <f t="shared" si="2448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9">3620*$K$1</f>
        <v>3620</v>
      </c>
      <c r="C690" s="766">
        <f t="shared" si="2449"/>
        <v>3620</v>
      </c>
      <c r="D690" s="766">
        <v>3620</v>
      </c>
      <c r="E690" s="766">
        <f>3620*$K$1</f>
        <v>3620</v>
      </c>
      <c r="F690" s="766">
        <f t="shared" si="2449"/>
        <v>3620</v>
      </c>
      <c r="G690" s="766">
        <f t="shared" si="2449"/>
        <v>3620</v>
      </c>
      <c r="H690" s="766">
        <f t="shared" si="2449"/>
        <v>3620</v>
      </c>
      <c r="I690" s="766">
        <f t="shared" si="2449"/>
        <v>3620</v>
      </c>
      <c r="J690" s="766">
        <f t="shared" si="2449"/>
        <v>3620</v>
      </c>
      <c r="K690" s="766">
        <f t="shared" si="2449"/>
        <v>3620</v>
      </c>
      <c r="L690" s="766">
        <f t="shared" si="2449"/>
        <v>3620</v>
      </c>
      <c r="M690" s="766">
        <f t="shared" si="2449"/>
        <v>3620</v>
      </c>
      <c r="N690" s="766">
        <f t="shared" si="2449"/>
        <v>3620</v>
      </c>
      <c r="O690" s="766">
        <f t="shared" si="2449"/>
        <v>3620</v>
      </c>
      <c r="P690" s="766">
        <f t="shared" si="2449"/>
        <v>3620</v>
      </c>
      <c r="Q690" s="766">
        <f t="shared" si="2449"/>
        <v>3620</v>
      </c>
      <c r="R690" s="766">
        <f t="shared" si="2449"/>
        <v>3620</v>
      </c>
      <c r="S690" s="779"/>
      <c r="T690" s="766">
        <f t="shared" ref="T690:AJ690" si="2450">3620*$K$1</f>
        <v>3620</v>
      </c>
      <c r="U690" s="766">
        <f t="shared" si="2450"/>
        <v>3620</v>
      </c>
      <c r="V690" s="766">
        <f t="shared" si="2450"/>
        <v>3620</v>
      </c>
      <c r="W690" s="766">
        <f t="shared" si="2450"/>
        <v>3620</v>
      </c>
      <c r="X690" s="766">
        <f t="shared" si="2450"/>
        <v>3620</v>
      </c>
      <c r="Y690" s="766">
        <f t="shared" si="2450"/>
        <v>3620</v>
      </c>
      <c r="Z690" s="766">
        <f t="shared" si="2450"/>
        <v>3620</v>
      </c>
      <c r="AA690" s="766">
        <f t="shared" si="2450"/>
        <v>3620</v>
      </c>
      <c r="AB690" s="766">
        <f t="shared" si="2450"/>
        <v>3620</v>
      </c>
      <c r="AC690" s="766">
        <f t="shared" si="2450"/>
        <v>3620</v>
      </c>
      <c r="AD690" s="766">
        <f t="shared" si="2450"/>
        <v>3620</v>
      </c>
      <c r="AE690" s="766">
        <f t="shared" si="2450"/>
        <v>3620</v>
      </c>
      <c r="AF690" s="766">
        <f t="shared" si="2450"/>
        <v>3620</v>
      </c>
      <c r="AG690" s="766">
        <f t="shared" si="2450"/>
        <v>3620</v>
      </c>
      <c r="AH690" s="766">
        <f t="shared" si="2450"/>
        <v>3620</v>
      </c>
      <c r="AI690" s="766">
        <f t="shared" si="2450"/>
        <v>3620</v>
      </c>
      <c r="AJ690" s="766">
        <f t="shared" si="2450"/>
        <v>3620</v>
      </c>
      <c r="AK690" s="779"/>
      <c r="AL690" s="766">
        <f t="shared" ref="AL690:BB690" si="2451">3620*$K$1</f>
        <v>3620</v>
      </c>
      <c r="AM690" s="766">
        <f t="shared" si="2451"/>
        <v>3620</v>
      </c>
      <c r="AN690" s="766">
        <f t="shared" si="2451"/>
        <v>3620</v>
      </c>
      <c r="AO690" s="766">
        <f t="shared" si="2451"/>
        <v>3620</v>
      </c>
      <c r="AP690" s="766">
        <f t="shared" si="2451"/>
        <v>3620</v>
      </c>
      <c r="AQ690" s="766">
        <f t="shared" si="2451"/>
        <v>3620</v>
      </c>
      <c r="AR690" s="766">
        <f t="shared" si="2451"/>
        <v>3620</v>
      </c>
      <c r="AS690" s="766">
        <f t="shared" si="2451"/>
        <v>3620</v>
      </c>
      <c r="AT690" s="766">
        <f t="shared" si="2451"/>
        <v>3620</v>
      </c>
      <c r="AU690" s="766">
        <f t="shared" si="2451"/>
        <v>3620</v>
      </c>
      <c r="AV690" s="766">
        <f t="shared" si="2451"/>
        <v>3620</v>
      </c>
      <c r="AW690" s="766">
        <f t="shared" si="2451"/>
        <v>3620</v>
      </c>
      <c r="AX690" s="766">
        <f t="shared" si="2451"/>
        <v>3620</v>
      </c>
      <c r="AY690" s="766">
        <f t="shared" si="2451"/>
        <v>3620</v>
      </c>
      <c r="AZ690" s="766">
        <f t="shared" si="2451"/>
        <v>3620</v>
      </c>
      <c r="BA690" s="766">
        <f t="shared" si="2451"/>
        <v>3620</v>
      </c>
      <c r="BB690" s="766">
        <f t="shared" si="2451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52">3620*$K$1</f>
        <v>3620</v>
      </c>
      <c r="BG690" s="766">
        <f t="shared" si="2452"/>
        <v>3620</v>
      </c>
      <c r="BH690" s="766">
        <f t="shared" si="2452"/>
        <v>3620</v>
      </c>
      <c r="BI690" s="766">
        <f t="shared" si="2452"/>
        <v>3620</v>
      </c>
      <c r="BJ690" s="766">
        <f t="shared" si="2452"/>
        <v>3620</v>
      </c>
      <c r="BK690" s="766">
        <f t="shared" si="2452"/>
        <v>3620</v>
      </c>
      <c r="BL690" s="766">
        <v>3620</v>
      </c>
      <c r="BM690" s="766">
        <f t="shared" si="2452"/>
        <v>3620</v>
      </c>
      <c r="BN690" s="766">
        <f t="shared" si="2452"/>
        <v>3620</v>
      </c>
      <c r="BO690" s="766">
        <f t="shared" si="2452"/>
        <v>3620</v>
      </c>
      <c r="BP690" s="766">
        <f t="shared" si="2452"/>
        <v>3620</v>
      </c>
      <c r="BQ690" s="766">
        <f t="shared" si="2452"/>
        <v>3620</v>
      </c>
      <c r="BR690" s="766">
        <f t="shared" si="2452"/>
        <v>3620</v>
      </c>
      <c r="BS690" s="766">
        <f t="shared" si="2452"/>
        <v>3620</v>
      </c>
      <c r="BT690" s="766">
        <f t="shared" si="2452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46"/>
        <v>3620</v>
      </c>
      <c r="CF690" s="1350">
        <f t="shared" si="2446"/>
        <v>3620</v>
      </c>
      <c r="CG690" s="1350">
        <f t="shared" si="2446"/>
        <v>3620</v>
      </c>
      <c r="CH690" s="1350">
        <f t="shared" si="2446"/>
        <v>3620</v>
      </c>
      <c r="CI690" s="1350">
        <f t="shared" si="2446"/>
        <v>3620</v>
      </c>
      <c r="CJ690" s="1350">
        <f t="shared" si="2446"/>
        <v>3620</v>
      </c>
      <c r="CK690" s="1351">
        <f t="shared" si="2446"/>
        <v>3620</v>
      </c>
      <c r="CL690" s="1351">
        <f t="shared" si="2446"/>
        <v>3620</v>
      </c>
      <c r="CM690" s="1351">
        <f t="shared" si="2446"/>
        <v>3620</v>
      </c>
      <c r="CN690" s="1350">
        <f t="shared" si="2446"/>
        <v>3620</v>
      </c>
      <c r="CO690" s="1350">
        <f t="shared" si="2446"/>
        <v>3620</v>
      </c>
      <c r="CP690" s="1350">
        <f t="shared" si="2446"/>
        <v>3620</v>
      </c>
      <c r="CQ690" s="1350">
        <f t="shared" si="2446"/>
        <v>3620</v>
      </c>
      <c r="CR690" s="1350">
        <f t="shared" si="2446"/>
        <v>3620</v>
      </c>
      <c r="CS690" s="1349">
        <f t="shared" si="2446"/>
        <v>3620</v>
      </c>
      <c r="CT690" s="1352">
        <f t="shared" si="2446"/>
        <v>3620</v>
      </c>
      <c r="CU690" s="553">
        <f t="shared" si="2447"/>
        <v>3620</v>
      </c>
      <c r="CV690" s="554">
        <f t="shared" si="2447"/>
        <v>3620</v>
      </c>
      <c r="CW690" s="555">
        <f t="shared" si="2447"/>
        <v>3620</v>
      </c>
      <c r="CX690" s="555">
        <f t="shared" si="2447"/>
        <v>3620</v>
      </c>
      <c r="CY690" s="555">
        <f t="shared" si="2447"/>
        <v>3620</v>
      </c>
      <c r="CZ690" s="555">
        <f t="shared" si="2447"/>
        <v>3620</v>
      </c>
      <c r="DA690" s="555">
        <f t="shared" si="2447"/>
        <v>3620</v>
      </c>
      <c r="DB690" s="556">
        <f t="shared" si="2447"/>
        <v>3620</v>
      </c>
      <c r="DC690" s="556">
        <f t="shared" si="2447"/>
        <v>3620</v>
      </c>
      <c r="DD690" s="556">
        <f t="shared" si="2447"/>
        <v>3620</v>
      </c>
      <c r="DE690" s="555">
        <f t="shared" si="2448"/>
        <v>3620</v>
      </c>
      <c r="DF690" s="555">
        <f t="shared" si="2448"/>
        <v>3620</v>
      </c>
      <c r="DG690" s="555">
        <f t="shared" si="2448"/>
        <v>3620</v>
      </c>
      <c r="DH690" s="555">
        <f t="shared" si="2448"/>
        <v>3620</v>
      </c>
      <c r="DI690" s="555">
        <f t="shared" si="2448"/>
        <v>3620</v>
      </c>
      <c r="DJ690" s="554">
        <f t="shared" si="2448"/>
        <v>3620</v>
      </c>
      <c r="DK690" s="553">
        <f t="shared" si="2448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53">IF(B688="","",B688*B689*B690/B$46/365/$G$1)</f>
        <v/>
      </c>
      <c r="C691" s="637" t="str">
        <f t="shared" si="2453"/>
        <v/>
      </c>
      <c r="D691" s="637" t="str">
        <f t="shared" si="2453"/>
        <v/>
      </c>
      <c r="E691" s="637" t="str">
        <f t="shared" si="2453"/>
        <v/>
      </c>
      <c r="F691" s="637" t="str">
        <f t="shared" si="2453"/>
        <v/>
      </c>
      <c r="G691" s="637" t="str">
        <f t="shared" si="2453"/>
        <v/>
      </c>
      <c r="H691" s="637" t="str">
        <f t="shared" si="2453"/>
        <v/>
      </c>
      <c r="I691" s="637" t="str">
        <f t="shared" si="2453"/>
        <v/>
      </c>
      <c r="J691" s="637" t="str">
        <f t="shared" si="2453"/>
        <v/>
      </c>
      <c r="K691" s="637" t="str">
        <f t="shared" si="2453"/>
        <v/>
      </c>
      <c r="L691" s="637" t="str">
        <f t="shared" si="2453"/>
        <v/>
      </c>
      <c r="M691" s="637" t="str">
        <f t="shared" si="2453"/>
        <v/>
      </c>
      <c r="N691" s="637" t="str">
        <f t="shared" si="2453"/>
        <v/>
      </c>
      <c r="O691" s="637" t="str">
        <f t="shared" si="2453"/>
        <v/>
      </c>
      <c r="P691" s="637" t="str">
        <f t="shared" si="2453"/>
        <v/>
      </c>
      <c r="Q691" s="637" t="str">
        <f t="shared" si="2453"/>
        <v/>
      </c>
      <c r="R691" s="637" t="str">
        <f t="shared" si="2453"/>
        <v/>
      </c>
      <c r="S691" s="657"/>
      <c r="T691" s="637" t="str">
        <f t="shared" ref="T691:AJ691" si="2454">IF(T688="","",T688*T689*T690/T$46/365/$G$1)</f>
        <v/>
      </c>
      <c r="U691" s="637" t="str">
        <f t="shared" si="2454"/>
        <v/>
      </c>
      <c r="V691" s="637" t="str">
        <f t="shared" si="2454"/>
        <v/>
      </c>
      <c r="W691" s="637" t="str">
        <f t="shared" si="2454"/>
        <v/>
      </c>
      <c r="X691" s="637" t="str">
        <f t="shared" si="2454"/>
        <v/>
      </c>
      <c r="Y691" s="637" t="str">
        <f t="shared" si="2454"/>
        <v/>
      </c>
      <c r="Z691" s="637" t="str">
        <f t="shared" si="2454"/>
        <v/>
      </c>
      <c r="AA691" s="637" t="str">
        <f t="shared" si="2454"/>
        <v/>
      </c>
      <c r="AB691" s="637" t="str">
        <f t="shared" si="2454"/>
        <v/>
      </c>
      <c r="AC691" s="637" t="str">
        <f t="shared" si="2454"/>
        <v/>
      </c>
      <c r="AD691" s="637" t="str">
        <f t="shared" si="2454"/>
        <v/>
      </c>
      <c r="AE691" s="637" t="str">
        <f t="shared" si="2454"/>
        <v/>
      </c>
      <c r="AF691" s="637" t="str">
        <f t="shared" si="2454"/>
        <v/>
      </c>
      <c r="AG691" s="637" t="str">
        <f t="shared" si="2454"/>
        <v/>
      </c>
      <c r="AH691" s="637" t="str">
        <f t="shared" si="2454"/>
        <v/>
      </c>
      <c r="AI691" s="637" t="str">
        <f t="shared" si="2454"/>
        <v/>
      </c>
      <c r="AJ691" s="637" t="str">
        <f t="shared" si="2454"/>
        <v/>
      </c>
      <c r="AK691" s="657"/>
      <c r="AL691" s="637" t="str">
        <f t="shared" ref="AL691:BB691" si="2455">IF(AL688="","",AL688*AL689*AL690/AL$46/365/$G$1)</f>
        <v/>
      </c>
      <c r="AM691" s="637" t="str">
        <f t="shared" si="2455"/>
        <v/>
      </c>
      <c r="AN691" s="637" t="str">
        <f t="shared" si="2455"/>
        <v/>
      </c>
      <c r="AO691" s="637" t="str">
        <f t="shared" si="2455"/>
        <v/>
      </c>
      <c r="AP691" s="637" t="str">
        <f t="shared" si="2455"/>
        <v/>
      </c>
      <c r="AQ691" s="637" t="str">
        <f t="shared" si="2455"/>
        <v/>
      </c>
      <c r="AR691" s="637" t="str">
        <f t="shared" si="2455"/>
        <v/>
      </c>
      <c r="AS691" s="637" t="str">
        <f t="shared" si="2455"/>
        <v/>
      </c>
      <c r="AT691" s="637" t="str">
        <f t="shared" si="2455"/>
        <v/>
      </c>
      <c r="AU691" s="637" t="str">
        <f t="shared" si="2455"/>
        <v/>
      </c>
      <c r="AV691" s="637" t="str">
        <f t="shared" si="2455"/>
        <v/>
      </c>
      <c r="AW691" s="637" t="str">
        <f t="shared" si="2455"/>
        <v/>
      </c>
      <c r="AX691" s="637" t="str">
        <f t="shared" si="2455"/>
        <v/>
      </c>
      <c r="AY691" s="637" t="str">
        <f t="shared" si="2455"/>
        <v/>
      </c>
      <c r="AZ691" s="637" t="str">
        <f t="shared" si="2455"/>
        <v/>
      </c>
      <c r="BA691" s="637" t="str">
        <f t="shared" si="2455"/>
        <v/>
      </c>
      <c r="BB691" s="637" t="str">
        <f t="shared" si="2455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56">IF(BF688="","",BF688*BF689*BF690/BF$46/365/$G$1)</f>
        <v/>
      </c>
      <c r="BG691" s="637" t="str">
        <f t="shared" si="2456"/>
        <v/>
      </c>
      <c r="BH691" s="637" t="str">
        <f t="shared" si="2456"/>
        <v/>
      </c>
      <c r="BI691" s="637" t="str">
        <f t="shared" si="2456"/>
        <v/>
      </c>
      <c r="BJ691" s="637" t="str">
        <f t="shared" si="2456"/>
        <v/>
      </c>
      <c r="BK691" s="637" t="str">
        <f t="shared" si="2456"/>
        <v/>
      </c>
      <c r="BL691" s="637" t="str">
        <f t="shared" si="2456"/>
        <v/>
      </c>
      <c r="BM691" s="637" t="str">
        <f t="shared" si="2456"/>
        <v/>
      </c>
      <c r="BN691" s="637" t="str">
        <f t="shared" si="2456"/>
        <v/>
      </c>
      <c r="BO691" s="637" t="str">
        <f t="shared" si="2456"/>
        <v/>
      </c>
      <c r="BP691" s="637" t="str">
        <f t="shared" si="2456"/>
        <v/>
      </c>
      <c r="BQ691" s="637" t="str">
        <f t="shared" si="2456"/>
        <v/>
      </c>
      <c r="BR691" s="637" t="str">
        <f t="shared" si="2456"/>
        <v/>
      </c>
      <c r="BS691" s="637" t="str">
        <f t="shared" si="2456"/>
        <v/>
      </c>
      <c r="BT691" s="637" t="str">
        <f t="shared" si="2456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46"/>
        <v/>
      </c>
      <c r="CF691" s="1355" t="str">
        <f t="shared" si="2446"/>
        <v/>
      </c>
      <c r="CG691" s="1355" t="str">
        <f t="shared" si="2446"/>
        <v/>
      </c>
      <c r="CH691" s="1355" t="str">
        <f t="shared" si="2446"/>
        <v/>
      </c>
      <c r="CI691" s="1355" t="str">
        <f t="shared" si="2446"/>
        <v/>
      </c>
      <c r="CJ691" s="1355" t="str">
        <f t="shared" si="2446"/>
        <v/>
      </c>
      <c r="CK691" s="1356" t="str">
        <f t="shared" si="2446"/>
        <v/>
      </c>
      <c r="CL691" s="1356" t="str">
        <f t="shared" si="2446"/>
        <v/>
      </c>
      <c r="CM691" s="1356" t="str">
        <f t="shared" si="2446"/>
        <v/>
      </c>
      <c r="CN691" s="1355" t="str">
        <f t="shared" si="2446"/>
        <v/>
      </c>
      <c r="CO691" s="1355" t="str">
        <f t="shared" si="2446"/>
        <v/>
      </c>
      <c r="CP691" s="1355" t="str">
        <f t="shared" si="2446"/>
        <v/>
      </c>
      <c r="CQ691" s="1355" t="str">
        <f t="shared" si="2446"/>
        <v/>
      </c>
      <c r="CR691" s="1355" t="str">
        <f t="shared" si="2446"/>
        <v/>
      </c>
      <c r="CS691" s="1354" t="str">
        <f t="shared" si="2446"/>
        <v/>
      </c>
      <c r="CT691" s="1357" t="str">
        <f t="shared" si="2446"/>
        <v/>
      </c>
      <c r="CU691" s="541" t="str">
        <f t="shared" si="2447"/>
        <v/>
      </c>
      <c r="CV691" s="542" t="str">
        <f t="shared" si="2447"/>
        <v/>
      </c>
      <c r="CW691" s="543" t="str">
        <f t="shared" si="2447"/>
        <v/>
      </c>
      <c r="CX691" s="543" t="str">
        <f t="shared" si="2447"/>
        <v/>
      </c>
      <c r="CY691" s="543" t="str">
        <f t="shared" si="2447"/>
        <v/>
      </c>
      <c r="CZ691" s="543" t="str">
        <f t="shared" si="2447"/>
        <v/>
      </c>
      <c r="DA691" s="543" t="str">
        <f t="shared" si="2447"/>
        <v/>
      </c>
      <c r="DB691" s="544" t="str">
        <f t="shared" si="2447"/>
        <v/>
      </c>
      <c r="DC691" s="544" t="str">
        <f t="shared" si="2447"/>
        <v/>
      </c>
      <c r="DD691" s="544" t="str">
        <f t="shared" si="2447"/>
        <v/>
      </c>
      <c r="DE691" s="543" t="str">
        <f t="shared" si="2448"/>
        <v/>
      </c>
      <c r="DF691" s="543" t="str">
        <f t="shared" si="2448"/>
        <v/>
      </c>
      <c r="DG691" s="543" t="str">
        <f t="shared" si="2448"/>
        <v/>
      </c>
      <c r="DH691" s="543" t="str">
        <f t="shared" si="2448"/>
        <v/>
      </c>
      <c r="DI691" s="543" t="str">
        <f t="shared" si="2448"/>
        <v/>
      </c>
      <c r="DJ691" s="542" t="str">
        <f t="shared" si="2448"/>
        <v/>
      </c>
      <c r="DK691" s="541" t="str">
        <f t="shared" si="2448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57">IF(DL693&lt;3,"",(SUM(B693:R693)-MIN(B693:R693)-MAX(B693:R693))/(DL693-2))</f>
        <v/>
      </c>
      <c r="CA693" s="602" t="str">
        <f t="shared" ref="CA693:CA701" si="2458">IF(DM693&lt;3,"",(SUM(T693:AJ693)-MIN(T693:AJ693)-MAX(T693:AJ693))/(DM693-2))</f>
        <v/>
      </c>
      <c r="CB693" s="602" t="str">
        <f t="shared" ref="CB693:CB701" si="2459">IF(DN693&lt;3,"",(SUM(AL693:BB693)-MIN(AL693:BB693)-MAX(AL693:BB693))/(DN693-2))</f>
        <v/>
      </c>
      <c r="CC693" s="692" t="str">
        <f t="shared" ref="CC693:CC701" si="2460">IF(DO693&lt;3,"",(SUM(BD693:BT693)-MIN(BD693:BT693)-MAX(BD693:BT693))/(DO693-2))</f>
        <v/>
      </c>
      <c r="CD693" s="1348" t="str">
        <f t="shared" ref="CD693:CS693" si="246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61"/>
        <v/>
      </c>
      <c r="CF693" s="1350" t="str">
        <f t="shared" si="2461"/>
        <v/>
      </c>
      <c r="CG693" s="1350" t="str">
        <f t="shared" si="2461"/>
        <v/>
      </c>
      <c r="CH693" s="1350" t="str">
        <f t="shared" si="2461"/>
        <v/>
      </c>
      <c r="CI693" s="1350" t="str">
        <f t="shared" si="2461"/>
        <v/>
      </c>
      <c r="CJ693" s="1350" t="str">
        <f t="shared" si="2461"/>
        <v/>
      </c>
      <c r="CK693" s="1351" t="str">
        <f t="shared" si="2461"/>
        <v/>
      </c>
      <c r="CL693" s="1351" t="str">
        <f t="shared" si="2461"/>
        <v/>
      </c>
      <c r="CM693" s="1351" t="str">
        <f t="shared" si="2461"/>
        <v/>
      </c>
      <c r="CN693" s="1350" t="str">
        <f t="shared" si="2461"/>
        <v/>
      </c>
      <c r="CO693" s="1350" t="str">
        <f t="shared" si="2461"/>
        <v/>
      </c>
      <c r="CP693" s="1350" t="str">
        <f t="shared" si="2461"/>
        <v/>
      </c>
      <c r="CQ693" s="1350" t="str">
        <f t="shared" si="2461"/>
        <v/>
      </c>
      <c r="CR693" s="1350" t="str">
        <f t="shared" si="2461"/>
        <v/>
      </c>
      <c r="CS693" s="1349" t="str">
        <f t="shared" si="2461"/>
        <v/>
      </c>
      <c r="CT693" s="1352" t="str">
        <f t="shared" ref="CE693:CT696" si="246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6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63"/>
        <v/>
      </c>
      <c r="CW693" s="555" t="str">
        <f t="shared" si="2463"/>
        <v/>
      </c>
      <c r="CX693" s="555" t="str">
        <f t="shared" si="2463"/>
        <v/>
      </c>
      <c r="CY693" s="555" t="str">
        <f t="shared" si="2463"/>
        <v/>
      </c>
      <c r="CZ693" s="555" t="str">
        <f t="shared" si="2463"/>
        <v/>
      </c>
      <c r="DA693" s="555" t="str">
        <f t="shared" si="2463"/>
        <v/>
      </c>
      <c r="DB693" s="556" t="str">
        <f t="shared" si="2463"/>
        <v/>
      </c>
      <c r="DC693" s="556" t="str">
        <f t="shared" si="2463"/>
        <v/>
      </c>
      <c r="DD693" s="556" t="str">
        <f t="shared" si="2463"/>
        <v/>
      </c>
      <c r="DE693" s="555" t="str">
        <f t="shared" ref="DE693:DK696" si="246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64"/>
        <v/>
      </c>
      <c r="DG693" s="555" t="str">
        <f t="shared" si="2464"/>
        <v/>
      </c>
      <c r="DH693" s="555" t="str">
        <f t="shared" si="2464"/>
        <v/>
      </c>
      <c r="DI693" s="555" t="str">
        <f t="shared" si="2464"/>
        <v/>
      </c>
      <c r="DJ693" s="554" t="str">
        <f t="shared" si="2464"/>
        <v/>
      </c>
      <c r="DK693" s="553" t="str">
        <f t="shared" si="246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57"/>
        <v/>
      </c>
      <c r="CA694" s="602" t="str">
        <f t="shared" si="2458"/>
        <v/>
      </c>
      <c r="CB694" s="602" t="str">
        <f t="shared" si="2459"/>
        <v/>
      </c>
      <c r="CC694" s="692" t="str">
        <f t="shared" si="246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62"/>
        <v/>
      </c>
      <c r="CF694" s="1350" t="str">
        <f t="shared" si="2462"/>
        <v/>
      </c>
      <c r="CG694" s="1350" t="str">
        <f t="shared" si="2462"/>
        <v/>
      </c>
      <c r="CH694" s="1350" t="str">
        <f t="shared" si="2462"/>
        <v/>
      </c>
      <c r="CI694" s="1350" t="str">
        <f t="shared" si="2462"/>
        <v/>
      </c>
      <c r="CJ694" s="1350" t="str">
        <f t="shared" si="2462"/>
        <v/>
      </c>
      <c r="CK694" s="1351" t="str">
        <f t="shared" si="2462"/>
        <v/>
      </c>
      <c r="CL694" s="1351" t="str">
        <f t="shared" si="2462"/>
        <v/>
      </c>
      <c r="CM694" s="1351" t="str">
        <f t="shared" si="2462"/>
        <v/>
      </c>
      <c r="CN694" s="1350" t="str">
        <f t="shared" si="2462"/>
        <v/>
      </c>
      <c r="CO694" s="1350" t="str">
        <f t="shared" si="2462"/>
        <v/>
      </c>
      <c r="CP694" s="1350" t="str">
        <f t="shared" si="2462"/>
        <v/>
      </c>
      <c r="CQ694" s="1350" t="str">
        <f t="shared" si="2462"/>
        <v/>
      </c>
      <c r="CR694" s="1350" t="str">
        <f t="shared" si="2462"/>
        <v/>
      </c>
      <c r="CS694" s="1349" t="str">
        <f t="shared" si="2462"/>
        <v/>
      </c>
      <c r="CT694" s="1352" t="str">
        <f t="shared" si="2462"/>
        <v/>
      </c>
      <c r="CU694" s="553" t="str">
        <f t="shared" si="2463"/>
        <v/>
      </c>
      <c r="CV694" s="554" t="str">
        <f t="shared" si="2463"/>
        <v/>
      </c>
      <c r="CW694" s="555" t="str">
        <f t="shared" si="2463"/>
        <v/>
      </c>
      <c r="CX694" s="555" t="str">
        <f t="shared" si="2463"/>
        <v/>
      </c>
      <c r="CY694" s="555" t="str">
        <f t="shared" si="2463"/>
        <v/>
      </c>
      <c r="CZ694" s="555" t="str">
        <f t="shared" si="2463"/>
        <v/>
      </c>
      <c r="DA694" s="555" t="str">
        <f t="shared" si="2463"/>
        <v/>
      </c>
      <c r="DB694" s="556" t="str">
        <f t="shared" si="2463"/>
        <v/>
      </c>
      <c r="DC694" s="556" t="str">
        <f t="shared" si="2463"/>
        <v/>
      </c>
      <c r="DD694" s="556" t="str">
        <f t="shared" si="2463"/>
        <v/>
      </c>
      <c r="DE694" s="555" t="str">
        <f t="shared" si="2464"/>
        <v/>
      </c>
      <c r="DF694" s="555" t="str">
        <f t="shared" si="2464"/>
        <v/>
      </c>
      <c r="DG694" s="555" t="str">
        <f t="shared" si="2464"/>
        <v/>
      </c>
      <c r="DH694" s="555" t="str">
        <f t="shared" si="2464"/>
        <v/>
      </c>
      <c r="DI694" s="555" t="str">
        <f t="shared" si="2464"/>
        <v/>
      </c>
      <c r="DJ694" s="554" t="str">
        <f t="shared" si="2464"/>
        <v/>
      </c>
      <c r="DK694" s="553" t="str">
        <f t="shared" si="2464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65">4000*$K$1</f>
        <v>4000</v>
      </c>
      <c r="C695" s="766">
        <f t="shared" si="2465"/>
        <v>4000</v>
      </c>
      <c r="D695" s="766">
        <f t="shared" si="2465"/>
        <v>4000</v>
      </c>
      <c r="E695" s="766">
        <f t="shared" si="2465"/>
        <v>4000</v>
      </c>
      <c r="F695" s="766">
        <f t="shared" si="2465"/>
        <v>4000</v>
      </c>
      <c r="G695" s="766">
        <f t="shared" si="2465"/>
        <v>4000</v>
      </c>
      <c r="H695" s="766">
        <f t="shared" si="2465"/>
        <v>4000</v>
      </c>
      <c r="I695" s="766">
        <f t="shared" si="2465"/>
        <v>4000</v>
      </c>
      <c r="J695" s="766">
        <f t="shared" si="2465"/>
        <v>4000</v>
      </c>
      <c r="K695" s="766">
        <f t="shared" si="2465"/>
        <v>4000</v>
      </c>
      <c r="L695" s="766">
        <f t="shared" si="2465"/>
        <v>4000</v>
      </c>
      <c r="M695" s="766">
        <f t="shared" si="2465"/>
        <v>4000</v>
      </c>
      <c r="N695" s="766">
        <f t="shared" si="2465"/>
        <v>4000</v>
      </c>
      <c r="O695" s="766">
        <f t="shared" si="2465"/>
        <v>4000</v>
      </c>
      <c r="P695" s="766">
        <f t="shared" si="2465"/>
        <v>4000</v>
      </c>
      <c r="Q695" s="766">
        <f t="shared" si="2465"/>
        <v>4000</v>
      </c>
      <c r="R695" s="766">
        <f t="shared" si="2465"/>
        <v>4000</v>
      </c>
      <c r="S695" s="778"/>
      <c r="T695" s="766">
        <f t="shared" ref="T695:AJ695" si="2466">4000*$K$1</f>
        <v>4000</v>
      </c>
      <c r="U695" s="766">
        <f t="shared" si="2466"/>
        <v>4000</v>
      </c>
      <c r="V695" s="766">
        <f t="shared" si="2466"/>
        <v>4000</v>
      </c>
      <c r="W695" s="766">
        <f t="shared" si="2466"/>
        <v>4000</v>
      </c>
      <c r="X695" s="766">
        <f t="shared" si="2466"/>
        <v>4000</v>
      </c>
      <c r="Y695" s="766">
        <f t="shared" si="2466"/>
        <v>4000</v>
      </c>
      <c r="Z695" s="766">
        <f t="shared" si="2466"/>
        <v>4000</v>
      </c>
      <c r="AA695" s="766">
        <f t="shared" si="2466"/>
        <v>4000</v>
      </c>
      <c r="AB695" s="766">
        <f t="shared" si="2466"/>
        <v>4000</v>
      </c>
      <c r="AC695" s="766">
        <f t="shared" si="2466"/>
        <v>4000</v>
      </c>
      <c r="AD695" s="766">
        <f t="shared" si="2466"/>
        <v>4000</v>
      </c>
      <c r="AE695" s="766">
        <f t="shared" si="2466"/>
        <v>4000</v>
      </c>
      <c r="AF695" s="766">
        <f t="shared" si="2466"/>
        <v>4000</v>
      </c>
      <c r="AG695" s="766">
        <f t="shared" si="2466"/>
        <v>4000</v>
      </c>
      <c r="AH695" s="766">
        <f t="shared" si="2466"/>
        <v>4000</v>
      </c>
      <c r="AI695" s="766">
        <f t="shared" si="2466"/>
        <v>4000</v>
      </c>
      <c r="AJ695" s="766">
        <f t="shared" si="2466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67">4000*$K$1</f>
        <v>4000</v>
      </c>
      <c r="AO695" s="766">
        <f t="shared" si="2467"/>
        <v>4000</v>
      </c>
      <c r="AP695" s="766">
        <f t="shared" si="2467"/>
        <v>4000</v>
      </c>
      <c r="AQ695" s="766">
        <f t="shared" si="2467"/>
        <v>4000</v>
      </c>
      <c r="AR695" s="766">
        <f t="shared" si="2467"/>
        <v>4000</v>
      </c>
      <c r="AS695" s="766">
        <f t="shared" si="2467"/>
        <v>4000</v>
      </c>
      <c r="AT695" s="766">
        <f t="shared" si="2467"/>
        <v>4000</v>
      </c>
      <c r="AU695" s="766">
        <f t="shared" si="2467"/>
        <v>4000</v>
      </c>
      <c r="AV695" s="766">
        <f t="shared" si="2467"/>
        <v>4000</v>
      </c>
      <c r="AW695" s="766">
        <f t="shared" si="2467"/>
        <v>4000</v>
      </c>
      <c r="AX695" s="766">
        <f t="shared" si="2467"/>
        <v>4000</v>
      </c>
      <c r="AY695" s="766">
        <f t="shared" si="2467"/>
        <v>4000</v>
      </c>
      <c r="AZ695" s="766">
        <f t="shared" si="2467"/>
        <v>4000</v>
      </c>
      <c r="BA695" s="766">
        <f t="shared" si="2467"/>
        <v>4000</v>
      </c>
      <c r="BB695" s="766">
        <f t="shared" si="2467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8">4000*$K$1</f>
        <v>4000</v>
      </c>
      <c r="BG695" s="766">
        <f t="shared" si="2468"/>
        <v>4000</v>
      </c>
      <c r="BH695" s="766">
        <f t="shared" si="2468"/>
        <v>4000</v>
      </c>
      <c r="BI695" s="766">
        <f t="shared" si="2468"/>
        <v>4000</v>
      </c>
      <c r="BJ695" s="766">
        <f t="shared" si="2468"/>
        <v>4000</v>
      </c>
      <c r="BK695" s="766">
        <f t="shared" si="2468"/>
        <v>4000</v>
      </c>
      <c r="BL695" s="766">
        <f t="shared" si="2468"/>
        <v>4000</v>
      </c>
      <c r="BM695" s="766">
        <f t="shared" si="2468"/>
        <v>4000</v>
      </c>
      <c r="BN695" s="766">
        <f t="shared" si="2468"/>
        <v>4000</v>
      </c>
      <c r="BO695" s="766">
        <f t="shared" si="2468"/>
        <v>4000</v>
      </c>
      <c r="BP695" s="766">
        <f t="shared" si="2468"/>
        <v>4000</v>
      </c>
      <c r="BQ695" s="766">
        <f t="shared" si="2468"/>
        <v>4000</v>
      </c>
      <c r="BR695" s="766">
        <f t="shared" si="2468"/>
        <v>4000</v>
      </c>
      <c r="BS695" s="766">
        <f t="shared" si="2468"/>
        <v>4000</v>
      </c>
      <c r="BT695" s="766">
        <f t="shared" si="2468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57"/>
        <v>4000</v>
      </c>
      <c r="CA695" s="602">
        <f t="shared" si="2458"/>
        <v>4000</v>
      </c>
      <c r="CB695" s="602">
        <f t="shared" si="2459"/>
        <v>4000</v>
      </c>
      <c r="CC695" s="692">
        <f t="shared" si="246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62"/>
        <v>4000</v>
      </c>
      <c r="CF695" s="1350">
        <f t="shared" si="2462"/>
        <v>4000</v>
      </c>
      <c r="CG695" s="1350">
        <f t="shared" si="2462"/>
        <v>4000</v>
      </c>
      <c r="CH695" s="1350">
        <f t="shared" si="2462"/>
        <v>4000</v>
      </c>
      <c r="CI695" s="1350">
        <f t="shared" si="2462"/>
        <v>4000</v>
      </c>
      <c r="CJ695" s="1350">
        <f t="shared" si="2462"/>
        <v>4000</v>
      </c>
      <c r="CK695" s="1351">
        <f t="shared" si="2462"/>
        <v>4000</v>
      </c>
      <c r="CL695" s="1351">
        <f t="shared" si="2462"/>
        <v>4000</v>
      </c>
      <c r="CM695" s="1351">
        <f t="shared" si="2462"/>
        <v>4000</v>
      </c>
      <c r="CN695" s="1350">
        <f t="shared" si="2462"/>
        <v>4000</v>
      </c>
      <c r="CO695" s="1350">
        <f t="shared" si="2462"/>
        <v>4000</v>
      </c>
      <c r="CP695" s="1350">
        <f t="shared" si="2462"/>
        <v>4000</v>
      </c>
      <c r="CQ695" s="1350">
        <f t="shared" si="2462"/>
        <v>4000</v>
      </c>
      <c r="CR695" s="1350">
        <f t="shared" si="2462"/>
        <v>4000</v>
      </c>
      <c r="CS695" s="1349">
        <f t="shared" si="2462"/>
        <v>4000</v>
      </c>
      <c r="CT695" s="1352">
        <f t="shared" si="2462"/>
        <v>4000</v>
      </c>
      <c r="CU695" s="553">
        <f t="shared" si="2463"/>
        <v>4000</v>
      </c>
      <c r="CV695" s="554">
        <f t="shared" si="2463"/>
        <v>4000</v>
      </c>
      <c r="CW695" s="555">
        <f t="shared" si="2463"/>
        <v>4000</v>
      </c>
      <c r="CX695" s="555">
        <f t="shared" si="2463"/>
        <v>4000</v>
      </c>
      <c r="CY695" s="555">
        <f t="shared" si="2463"/>
        <v>4000</v>
      </c>
      <c r="CZ695" s="555">
        <f t="shared" si="2463"/>
        <v>4000</v>
      </c>
      <c r="DA695" s="555">
        <f t="shared" si="2463"/>
        <v>4000</v>
      </c>
      <c r="DB695" s="556">
        <f t="shared" si="2463"/>
        <v>4000</v>
      </c>
      <c r="DC695" s="556">
        <f t="shared" si="2463"/>
        <v>4000</v>
      </c>
      <c r="DD695" s="556">
        <f t="shared" si="2463"/>
        <v>4000</v>
      </c>
      <c r="DE695" s="555">
        <f t="shared" si="2464"/>
        <v>4000</v>
      </c>
      <c r="DF695" s="555">
        <f t="shared" si="2464"/>
        <v>4000</v>
      </c>
      <c r="DG695" s="555">
        <f t="shared" si="2464"/>
        <v>4000</v>
      </c>
      <c r="DH695" s="555">
        <f t="shared" si="2464"/>
        <v>4000</v>
      </c>
      <c r="DI695" s="555">
        <f t="shared" si="2464"/>
        <v>4000</v>
      </c>
      <c r="DJ695" s="554">
        <f t="shared" si="2464"/>
        <v>4000</v>
      </c>
      <c r="DK695" s="553">
        <f t="shared" si="2464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9">IF(B693="","",B693*B694*B695/B$46/365/$G$1)</f>
        <v/>
      </c>
      <c r="C696" s="637" t="str">
        <f t="shared" si="2469"/>
        <v/>
      </c>
      <c r="D696" s="637" t="str">
        <f t="shared" si="2469"/>
        <v/>
      </c>
      <c r="E696" s="637" t="str">
        <f t="shared" si="2469"/>
        <v/>
      </c>
      <c r="F696" s="637" t="str">
        <f t="shared" si="2469"/>
        <v/>
      </c>
      <c r="G696" s="637" t="str">
        <f t="shared" si="2469"/>
        <v/>
      </c>
      <c r="H696" s="637" t="str">
        <f t="shared" si="2469"/>
        <v/>
      </c>
      <c r="I696" s="637" t="str">
        <f t="shared" si="2469"/>
        <v/>
      </c>
      <c r="J696" s="637" t="str">
        <f t="shared" si="2469"/>
        <v/>
      </c>
      <c r="K696" s="637" t="str">
        <f t="shared" si="2469"/>
        <v/>
      </c>
      <c r="L696" s="637" t="str">
        <f t="shared" si="2469"/>
        <v/>
      </c>
      <c r="M696" s="637" t="str">
        <f t="shared" si="2469"/>
        <v/>
      </c>
      <c r="N696" s="637" t="str">
        <f t="shared" si="2469"/>
        <v/>
      </c>
      <c r="O696" s="637" t="str">
        <f t="shared" si="2469"/>
        <v/>
      </c>
      <c r="P696" s="637" t="str">
        <f t="shared" si="2469"/>
        <v/>
      </c>
      <c r="Q696" s="637" t="str">
        <f t="shared" si="2469"/>
        <v/>
      </c>
      <c r="R696" s="637" t="str">
        <f t="shared" si="2469"/>
        <v/>
      </c>
      <c r="S696" s="657"/>
      <c r="T696" s="637" t="str">
        <f t="shared" ref="T696:AJ696" si="2470">IF(T693="","",T693*T694*T695/T$46/365/$G$1)</f>
        <v/>
      </c>
      <c r="U696" s="637" t="str">
        <f t="shared" si="2470"/>
        <v/>
      </c>
      <c r="V696" s="637" t="str">
        <f t="shared" si="2470"/>
        <v/>
      </c>
      <c r="W696" s="637" t="str">
        <f t="shared" si="2470"/>
        <v/>
      </c>
      <c r="X696" s="637" t="str">
        <f t="shared" si="2470"/>
        <v/>
      </c>
      <c r="Y696" s="637" t="str">
        <f t="shared" si="2470"/>
        <v/>
      </c>
      <c r="Z696" s="637" t="str">
        <f t="shared" si="2470"/>
        <v/>
      </c>
      <c r="AA696" s="637" t="str">
        <f t="shared" si="2470"/>
        <v/>
      </c>
      <c r="AB696" s="637" t="str">
        <f t="shared" si="2470"/>
        <v/>
      </c>
      <c r="AC696" s="637" t="str">
        <f t="shared" si="2470"/>
        <v/>
      </c>
      <c r="AD696" s="637" t="str">
        <f t="shared" si="2470"/>
        <v/>
      </c>
      <c r="AE696" s="637" t="str">
        <f t="shared" si="2470"/>
        <v/>
      </c>
      <c r="AF696" s="637" t="str">
        <f t="shared" si="2470"/>
        <v/>
      </c>
      <c r="AG696" s="637" t="str">
        <f t="shared" si="2470"/>
        <v/>
      </c>
      <c r="AH696" s="637" t="str">
        <f t="shared" si="2470"/>
        <v/>
      </c>
      <c r="AI696" s="637" t="str">
        <f t="shared" si="2470"/>
        <v/>
      </c>
      <c r="AJ696" s="637" t="str">
        <f t="shared" si="2470"/>
        <v/>
      </c>
      <c r="AK696" s="657"/>
      <c r="AL696" s="637" t="str">
        <f t="shared" ref="AL696:BB696" si="2471">IF(AL693="","",AL693*AL694*AL695/AL$46/365/$G$1)</f>
        <v/>
      </c>
      <c r="AM696" s="637" t="str">
        <f t="shared" si="2471"/>
        <v/>
      </c>
      <c r="AN696" s="637" t="str">
        <f t="shared" si="2471"/>
        <v/>
      </c>
      <c r="AO696" s="637" t="str">
        <f t="shared" si="2471"/>
        <v/>
      </c>
      <c r="AP696" s="637" t="str">
        <f t="shared" si="2471"/>
        <v/>
      </c>
      <c r="AQ696" s="637" t="str">
        <f t="shared" si="2471"/>
        <v/>
      </c>
      <c r="AR696" s="637" t="str">
        <f t="shared" si="2471"/>
        <v/>
      </c>
      <c r="AS696" s="637" t="str">
        <f t="shared" si="2471"/>
        <v/>
      </c>
      <c r="AT696" s="637" t="str">
        <f t="shared" si="2471"/>
        <v/>
      </c>
      <c r="AU696" s="637" t="str">
        <f t="shared" si="2471"/>
        <v/>
      </c>
      <c r="AV696" s="637" t="str">
        <f t="shared" si="2471"/>
        <v/>
      </c>
      <c r="AW696" s="637" t="str">
        <f t="shared" si="2471"/>
        <v/>
      </c>
      <c r="AX696" s="637" t="str">
        <f t="shared" si="2471"/>
        <v/>
      </c>
      <c r="AY696" s="637" t="str">
        <f t="shared" si="2471"/>
        <v/>
      </c>
      <c r="AZ696" s="637" t="str">
        <f t="shared" si="2471"/>
        <v/>
      </c>
      <c r="BA696" s="637" t="str">
        <f t="shared" si="2471"/>
        <v/>
      </c>
      <c r="BB696" s="637" t="str">
        <f t="shared" si="2471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72">IF(BF693="","",BF693*BF694*BF695/BF$46/365/$G$1)</f>
        <v/>
      </c>
      <c r="BG696" s="637" t="str">
        <f t="shared" si="2472"/>
        <v/>
      </c>
      <c r="BH696" s="637" t="str">
        <f t="shared" si="2472"/>
        <v/>
      </c>
      <c r="BI696" s="637" t="str">
        <f t="shared" si="2472"/>
        <v/>
      </c>
      <c r="BJ696" s="637" t="str">
        <f t="shared" si="2472"/>
        <v/>
      </c>
      <c r="BK696" s="637" t="str">
        <f t="shared" si="2472"/>
        <v/>
      </c>
      <c r="BL696" s="637" t="str">
        <f t="shared" si="2472"/>
        <v/>
      </c>
      <c r="BM696" s="637" t="str">
        <f t="shared" si="2472"/>
        <v/>
      </c>
      <c r="BN696" s="637" t="str">
        <f t="shared" si="2472"/>
        <v/>
      </c>
      <c r="BO696" s="637" t="str">
        <f t="shared" si="2472"/>
        <v/>
      </c>
      <c r="BP696" s="637" t="str">
        <f t="shared" si="2472"/>
        <v/>
      </c>
      <c r="BQ696" s="637" t="str">
        <f t="shared" si="2472"/>
        <v/>
      </c>
      <c r="BR696" s="637" t="str">
        <f t="shared" si="2472"/>
        <v/>
      </c>
      <c r="BS696" s="637" t="str">
        <f t="shared" si="2472"/>
        <v/>
      </c>
      <c r="BT696" s="637" t="str">
        <f t="shared" si="2472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57"/>
        <v/>
      </c>
      <c r="CA696" s="627" t="str">
        <f t="shared" si="2458"/>
        <v/>
      </c>
      <c r="CB696" s="627" t="str">
        <f t="shared" si="2459"/>
        <v/>
      </c>
      <c r="CC696" s="695" t="str">
        <f t="shared" si="246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62"/>
        <v/>
      </c>
      <c r="CF696" s="1355" t="str">
        <f t="shared" si="2462"/>
        <v/>
      </c>
      <c r="CG696" s="1355" t="str">
        <f t="shared" si="2462"/>
        <v/>
      </c>
      <c r="CH696" s="1355" t="str">
        <f t="shared" si="2462"/>
        <v/>
      </c>
      <c r="CI696" s="1355" t="str">
        <f t="shared" si="2462"/>
        <v/>
      </c>
      <c r="CJ696" s="1355" t="str">
        <f t="shared" si="2462"/>
        <v/>
      </c>
      <c r="CK696" s="1356" t="str">
        <f t="shared" si="2462"/>
        <v/>
      </c>
      <c r="CL696" s="1356" t="str">
        <f t="shared" si="2462"/>
        <v/>
      </c>
      <c r="CM696" s="1356" t="str">
        <f t="shared" si="2462"/>
        <v/>
      </c>
      <c r="CN696" s="1355" t="str">
        <f t="shared" si="2462"/>
        <v/>
      </c>
      <c r="CO696" s="1355" t="str">
        <f t="shared" si="2462"/>
        <v/>
      </c>
      <c r="CP696" s="1355" t="str">
        <f t="shared" si="2462"/>
        <v/>
      </c>
      <c r="CQ696" s="1355" t="str">
        <f t="shared" si="2462"/>
        <v/>
      </c>
      <c r="CR696" s="1355" t="str">
        <f t="shared" si="2462"/>
        <v/>
      </c>
      <c r="CS696" s="1354" t="str">
        <f t="shared" si="2462"/>
        <v/>
      </c>
      <c r="CT696" s="1357" t="str">
        <f t="shared" si="2462"/>
        <v/>
      </c>
      <c r="CU696" s="541" t="str">
        <f t="shared" si="2463"/>
        <v/>
      </c>
      <c r="CV696" s="542" t="str">
        <f t="shared" si="2463"/>
        <v/>
      </c>
      <c r="CW696" s="543" t="str">
        <f t="shared" si="2463"/>
        <v/>
      </c>
      <c r="CX696" s="543" t="str">
        <f t="shared" si="2463"/>
        <v/>
      </c>
      <c r="CY696" s="543" t="str">
        <f t="shared" si="2463"/>
        <v/>
      </c>
      <c r="CZ696" s="543" t="str">
        <f t="shared" si="2463"/>
        <v/>
      </c>
      <c r="DA696" s="543" t="str">
        <f t="shared" si="2463"/>
        <v/>
      </c>
      <c r="DB696" s="544" t="str">
        <f t="shared" si="2463"/>
        <v/>
      </c>
      <c r="DC696" s="544" t="str">
        <f t="shared" si="2463"/>
        <v/>
      </c>
      <c r="DD696" s="544" t="str">
        <f t="shared" si="2463"/>
        <v/>
      </c>
      <c r="DE696" s="543" t="str">
        <f t="shared" si="2464"/>
        <v/>
      </c>
      <c r="DF696" s="543" t="str">
        <f t="shared" si="2464"/>
        <v/>
      </c>
      <c r="DG696" s="543" t="str">
        <f t="shared" si="2464"/>
        <v/>
      </c>
      <c r="DH696" s="543" t="str">
        <f t="shared" si="2464"/>
        <v/>
      </c>
      <c r="DI696" s="543" t="str">
        <f t="shared" si="2464"/>
        <v/>
      </c>
      <c r="DJ696" s="542" t="str">
        <f t="shared" si="2464"/>
        <v/>
      </c>
      <c r="DK696" s="541" t="str">
        <f t="shared" si="2464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57"/>
        <v/>
      </c>
      <c r="CA697" s="594" t="str">
        <f t="shared" si="2458"/>
        <v/>
      </c>
      <c r="CB697" s="594" t="str">
        <f t="shared" si="2459"/>
        <v/>
      </c>
      <c r="CC697" s="691" t="str">
        <f t="shared" si="246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57"/>
        <v/>
      </c>
      <c r="CA698" s="602" t="str">
        <f t="shared" si="2458"/>
        <v/>
      </c>
      <c r="CB698" s="602" t="str">
        <f t="shared" si="2459"/>
        <v/>
      </c>
      <c r="CC698" s="692" t="str">
        <f t="shared" si="2460"/>
        <v/>
      </c>
      <c r="CD698" s="1348" t="str">
        <f t="shared" ref="CD698:CS698" si="24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73"/>
        <v/>
      </c>
      <c r="CF698" s="1350" t="str">
        <f t="shared" si="2473"/>
        <v/>
      </c>
      <c r="CG698" s="1350" t="str">
        <f t="shared" si="2473"/>
        <v/>
      </c>
      <c r="CH698" s="1350" t="str">
        <f t="shared" si="2473"/>
        <v/>
      </c>
      <c r="CI698" s="1350" t="str">
        <f t="shared" si="2473"/>
        <v/>
      </c>
      <c r="CJ698" s="1350" t="str">
        <f t="shared" si="2473"/>
        <v/>
      </c>
      <c r="CK698" s="1351" t="str">
        <f t="shared" si="2473"/>
        <v/>
      </c>
      <c r="CL698" s="1351" t="str">
        <f t="shared" si="2473"/>
        <v/>
      </c>
      <c r="CM698" s="1351" t="str">
        <f t="shared" si="2473"/>
        <v/>
      </c>
      <c r="CN698" s="1350" t="str">
        <f t="shared" si="2473"/>
        <v/>
      </c>
      <c r="CO698" s="1350" t="str">
        <f t="shared" si="2473"/>
        <v/>
      </c>
      <c r="CP698" s="1350" t="str">
        <f t="shared" si="2473"/>
        <v/>
      </c>
      <c r="CQ698" s="1350" t="str">
        <f t="shared" si="2473"/>
        <v/>
      </c>
      <c r="CR698" s="1350" t="str">
        <f t="shared" si="2473"/>
        <v/>
      </c>
      <c r="CS698" s="1349" t="str">
        <f t="shared" si="2473"/>
        <v/>
      </c>
      <c r="CT698" s="1352" t="str">
        <f t="shared" ref="CE698:CT701" si="24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75"/>
        <v/>
      </c>
      <c r="CW698" s="555" t="str">
        <f t="shared" si="2475"/>
        <v/>
      </c>
      <c r="CX698" s="555" t="str">
        <f t="shared" si="2475"/>
        <v/>
      </c>
      <c r="CY698" s="555" t="str">
        <f t="shared" si="2475"/>
        <v/>
      </c>
      <c r="CZ698" s="555" t="str">
        <f t="shared" si="2475"/>
        <v/>
      </c>
      <c r="DA698" s="555" t="str">
        <f t="shared" si="2475"/>
        <v/>
      </c>
      <c r="DB698" s="556" t="str">
        <f t="shared" si="2475"/>
        <v/>
      </c>
      <c r="DC698" s="556" t="str">
        <f t="shared" si="2475"/>
        <v/>
      </c>
      <c r="DD698" s="556" t="str">
        <f t="shared" si="2475"/>
        <v/>
      </c>
      <c r="DE698" s="555" t="str">
        <f t="shared" ref="DE698:DK701" si="24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76"/>
        <v/>
      </c>
      <c r="DG698" s="555" t="str">
        <f t="shared" si="2476"/>
        <v/>
      </c>
      <c r="DH698" s="555" t="str">
        <f t="shared" si="2476"/>
        <v/>
      </c>
      <c r="DI698" s="555" t="str">
        <f t="shared" si="2476"/>
        <v/>
      </c>
      <c r="DJ698" s="554" t="str">
        <f t="shared" si="2476"/>
        <v/>
      </c>
      <c r="DK698" s="553" t="str">
        <f t="shared" si="2476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57"/>
        <v/>
      </c>
      <c r="CA699" s="602" t="str">
        <f t="shared" si="2458"/>
        <v/>
      </c>
      <c r="CB699" s="602" t="str">
        <f t="shared" si="2459"/>
        <v/>
      </c>
      <c r="CC699" s="692" t="str">
        <f t="shared" si="246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74"/>
        <v/>
      </c>
      <c r="CF699" s="1350" t="str">
        <f t="shared" si="2474"/>
        <v/>
      </c>
      <c r="CG699" s="1350" t="str">
        <f t="shared" si="2474"/>
        <v/>
      </c>
      <c r="CH699" s="1350" t="str">
        <f t="shared" si="2474"/>
        <v/>
      </c>
      <c r="CI699" s="1350" t="str">
        <f t="shared" si="2474"/>
        <v/>
      </c>
      <c r="CJ699" s="1350" t="str">
        <f t="shared" si="2474"/>
        <v/>
      </c>
      <c r="CK699" s="1351" t="str">
        <f t="shared" si="2474"/>
        <v/>
      </c>
      <c r="CL699" s="1351" t="str">
        <f t="shared" si="2474"/>
        <v/>
      </c>
      <c r="CM699" s="1351" t="str">
        <f t="shared" si="2474"/>
        <v/>
      </c>
      <c r="CN699" s="1350" t="str">
        <f t="shared" si="2474"/>
        <v/>
      </c>
      <c r="CO699" s="1350" t="str">
        <f t="shared" si="2474"/>
        <v/>
      </c>
      <c r="CP699" s="1350" t="str">
        <f t="shared" si="2474"/>
        <v/>
      </c>
      <c r="CQ699" s="1350" t="str">
        <f t="shared" si="2474"/>
        <v/>
      </c>
      <c r="CR699" s="1350" t="str">
        <f t="shared" si="2474"/>
        <v/>
      </c>
      <c r="CS699" s="1349" t="str">
        <f t="shared" si="2474"/>
        <v/>
      </c>
      <c r="CT699" s="1352" t="str">
        <f t="shared" si="2474"/>
        <v/>
      </c>
      <c r="CU699" s="553" t="str">
        <f t="shared" si="2475"/>
        <v/>
      </c>
      <c r="CV699" s="554" t="str">
        <f t="shared" si="2475"/>
        <v/>
      </c>
      <c r="CW699" s="555" t="str">
        <f t="shared" si="2475"/>
        <v/>
      </c>
      <c r="CX699" s="555" t="str">
        <f t="shared" si="2475"/>
        <v/>
      </c>
      <c r="CY699" s="555" t="str">
        <f t="shared" si="2475"/>
        <v/>
      </c>
      <c r="CZ699" s="555" t="str">
        <f t="shared" si="2475"/>
        <v/>
      </c>
      <c r="DA699" s="555" t="str">
        <f t="shared" si="2475"/>
        <v/>
      </c>
      <c r="DB699" s="556" t="str">
        <f t="shared" si="2475"/>
        <v/>
      </c>
      <c r="DC699" s="556" t="str">
        <f t="shared" si="2475"/>
        <v/>
      </c>
      <c r="DD699" s="556" t="str">
        <f t="shared" si="2475"/>
        <v/>
      </c>
      <c r="DE699" s="555" t="str">
        <f t="shared" si="2476"/>
        <v/>
      </c>
      <c r="DF699" s="555" t="str">
        <f t="shared" si="2476"/>
        <v/>
      </c>
      <c r="DG699" s="555" t="str">
        <f t="shared" si="2476"/>
        <v/>
      </c>
      <c r="DH699" s="555" t="str">
        <f t="shared" si="2476"/>
        <v/>
      </c>
      <c r="DI699" s="555" t="str">
        <f t="shared" si="2476"/>
        <v/>
      </c>
      <c r="DJ699" s="554" t="str">
        <f t="shared" si="2476"/>
        <v/>
      </c>
      <c r="DK699" s="553" t="str">
        <f t="shared" si="2476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57"/>
        <v/>
      </c>
      <c r="CA700" s="602" t="str">
        <f t="shared" si="2458"/>
        <v/>
      </c>
      <c r="CB700" s="602" t="str">
        <f t="shared" si="2459"/>
        <v/>
      </c>
      <c r="CC700" s="692" t="str">
        <f t="shared" si="246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74"/>
        <v/>
      </c>
      <c r="CF700" s="1350" t="str">
        <f t="shared" si="2474"/>
        <v/>
      </c>
      <c r="CG700" s="1350" t="str">
        <f t="shared" si="2474"/>
        <v/>
      </c>
      <c r="CH700" s="1350" t="str">
        <f t="shared" si="2474"/>
        <v/>
      </c>
      <c r="CI700" s="1350" t="str">
        <f t="shared" si="2474"/>
        <v/>
      </c>
      <c r="CJ700" s="1350" t="str">
        <f t="shared" si="2474"/>
        <v/>
      </c>
      <c r="CK700" s="1351" t="str">
        <f t="shared" si="2474"/>
        <v/>
      </c>
      <c r="CL700" s="1351" t="str">
        <f t="shared" si="2474"/>
        <v/>
      </c>
      <c r="CM700" s="1351" t="str">
        <f t="shared" si="2474"/>
        <v/>
      </c>
      <c r="CN700" s="1350" t="str">
        <f t="shared" si="2474"/>
        <v/>
      </c>
      <c r="CO700" s="1350" t="str">
        <f t="shared" si="2474"/>
        <v/>
      </c>
      <c r="CP700" s="1350" t="str">
        <f t="shared" si="2474"/>
        <v/>
      </c>
      <c r="CQ700" s="1350" t="str">
        <f t="shared" si="2474"/>
        <v/>
      </c>
      <c r="CR700" s="1350" t="str">
        <f t="shared" si="2474"/>
        <v/>
      </c>
      <c r="CS700" s="1349" t="str">
        <f t="shared" si="2474"/>
        <v/>
      </c>
      <c r="CT700" s="1352" t="str">
        <f t="shared" si="2474"/>
        <v/>
      </c>
      <c r="CU700" s="553" t="str">
        <f t="shared" si="2475"/>
        <v/>
      </c>
      <c r="CV700" s="554" t="str">
        <f t="shared" si="2475"/>
        <v/>
      </c>
      <c r="CW700" s="555" t="str">
        <f t="shared" si="2475"/>
        <v/>
      </c>
      <c r="CX700" s="555" t="str">
        <f t="shared" si="2475"/>
        <v/>
      </c>
      <c r="CY700" s="555" t="str">
        <f t="shared" si="2475"/>
        <v/>
      </c>
      <c r="CZ700" s="555" t="str">
        <f t="shared" si="2475"/>
        <v/>
      </c>
      <c r="DA700" s="555" t="str">
        <f t="shared" si="2475"/>
        <v/>
      </c>
      <c r="DB700" s="556" t="str">
        <f t="shared" si="2475"/>
        <v/>
      </c>
      <c r="DC700" s="556" t="str">
        <f t="shared" si="2475"/>
        <v/>
      </c>
      <c r="DD700" s="556" t="str">
        <f t="shared" si="2475"/>
        <v/>
      </c>
      <c r="DE700" s="555" t="str">
        <f t="shared" si="2476"/>
        <v/>
      </c>
      <c r="DF700" s="555" t="str">
        <f t="shared" si="2476"/>
        <v/>
      </c>
      <c r="DG700" s="555" t="str">
        <f t="shared" si="2476"/>
        <v/>
      </c>
      <c r="DH700" s="555" t="str">
        <f t="shared" si="2476"/>
        <v/>
      </c>
      <c r="DI700" s="555" t="str">
        <f t="shared" si="2476"/>
        <v/>
      </c>
      <c r="DJ700" s="554" t="str">
        <f t="shared" si="2476"/>
        <v/>
      </c>
      <c r="DK700" s="553" t="str">
        <f t="shared" si="2476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77">IF(B698="","",B698*B699*B700/B$46/365/$G$1)</f>
        <v/>
      </c>
      <c r="C701" s="637" t="str">
        <f t="shared" si="2477"/>
        <v/>
      </c>
      <c r="D701" s="637" t="str">
        <f t="shared" si="2477"/>
        <v/>
      </c>
      <c r="E701" s="637" t="str">
        <f t="shared" si="2477"/>
        <v/>
      </c>
      <c r="F701" s="637" t="str">
        <f t="shared" si="2477"/>
        <v/>
      </c>
      <c r="G701" s="637" t="str">
        <f t="shared" si="2477"/>
        <v/>
      </c>
      <c r="H701" s="637" t="str">
        <f t="shared" si="2477"/>
        <v/>
      </c>
      <c r="I701" s="637" t="str">
        <f t="shared" si="2477"/>
        <v/>
      </c>
      <c r="J701" s="637" t="str">
        <f t="shared" si="2477"/>
        <v/>
      </c>
      <c r="K701" s="637" t="str">
        <f t="shared" si="2477"/>
        <v/>
      </c>
      <c r="L701" s="637" t="str">
        <f t="shared" si="2477"/>
        <v/>
      </c>
      <c r="M701" s="637" t="str">
        <f t="shared" si="2477"/>
        <v/>
      </c>
      <c r="N701" s="637" t="str">
        <f t="shared" si="2477"/>
        <v/>
      </c>
      <c r="O701" s="637" t="str">
        <f t="shared" si="2477"/>
        <v/>
      </c>
      <c r="P701" s="637" t="str">
        <f t="shared" si="2477"/>
        <v/>
      </c>
      <c r="Q701" s="637" t="str">
        <f t="shared" si="2477"/>
        <v/>
      </c>
      <c r="R701" s="637" t="str">
        <f t="shared" si="2477"/>
        <v/>
      </c>
      <c r="S701" s="657"/>
      <c r="T701" s="637" t="str">
        <f t="shared" ref="T701:AJ701" si="2478">IF(T698="","",T698*T699*T700/T$46/365/$G$1)</f>
        <v/>
      </c>
      <c r="U701" s="637" t="str">
        <f t="shared" si="2478"/>
        <v/>
      </c>
      <c r="V701" s="637" t="str">
        <f t="shared" si="2478"/>
        <v/>
      </c>
      <c r="W701" s="637" t="str">
        <f t="shared" si="2478"/>
        <v/>
      </c>
      <c r="X701" s="637" t="str">
        <f t="shared" si="2478"/>
        <v/>
      </c>
      <c r="Y701" s="637" t="str">
        <f t="shared" si="2478"/>
        <v/>
      </c>
      <c r="Z701" s="637" t="str">
        <f t="shared" si="2478"/>
        <v/>
      </c>
      <c r="AA701" s="637" t="str">
        <f t="shared" si="2478"/>
        <v/>
      </c>
      <c r="AB701" s="637" t="str">
        <f t="shared" si="2478"/>
        <v/>
      </c>
      <c r="AC701" s="637" t="str">
        <f t="shared" si="2478"/>
        <v/>
      </c>
      <c r="AD701" s="637" t="str">
        <f t="shared" si="2478"/>
        <v/>
      </c>
      <c r="AE701" s="637" t="str">
        <f t="shared" si="2478"/>
        <v/>
      </c>
      <c r="AF701" s="637" t="str">
        <f t="shared" si="2478"/>
        <v/>
      </c>
      <c r="AG701" s="637" t="str">
        <f t="shared" si="2478"/>
        <v/>
      </c>
      <c r="AH701" s="637" t="str">
        <f t="shared" si="2478"/>
        <v/>
      </c>
      <c r="AI701" s="637" t="str">
        <f t="shared" si="2478"/>
        <v/>
      </c>
      <c r="AJ701" s="637" t="str">
        <f t="shared" si="2478"/>
        <v/>
      </c>
      <c r="AK701" s="657"/>
      <c r="AL701" s="637" t="str">
        <f t="shared" ref="AL701:BB701" si="2479">IF(AL698="","",AL698*AL699*AL700/AL$46/365/$G$1)</f>
        <v/>
      </c>
      <c r="AM701" s="637" t="str">
        <f t="shared" si="2479"/>
        <v/>
      </c>
      <c r="AN701" s="637" t="str">
        <f t="shared" si="2479"/>
        <v/>
      </c>
      <c r="AO701" s="637" t="str">
        <f t="shared" si="2479"/>
        <v/>
      </c>
      <c r="AP701" s="637" t="str">
        <f t="shared" si="2479"/>
        <v/>
      </c>
      <c r="AQ701" s="637" t="str">
        <f t="shared" si="2479"/>
        <v/>
      </c>
      <c r="AR701" s="637" t="str">
        <f t="shared" si="2479"/>
        <v/>
      </c>
      <c r="AS701" s="637" t="str">
        <f t="shared" si="2479"/>
        <v/>
      </c>
      <c r="AT701" s="637" t="str">
        <f t="shared" si="2479"/>
        <v/>
      </c>
      <c r="AU701" s="637" t="str">
        <f t="shared" si="2479"/>
        <v/>
      </c>
      <c r="AV701" s="637" t="str">
        <f t="shared" si="2479"/>
        <v/>
      </c>
      <c r="AW701" s="637" t="str">
        <f t="shared" si="2479"/>
        <v/>
      </c>
      <c r="AX701" s="637" t="str">
        <f t="shared" si="2479"/>
        <v/>
      </c>
      <c r="AY701" s="637" t="str">
        <f t="shared" si="2479"/>
        <v/>
      </c>
      <c r="AZ701" s="637" t="str">
        <f t="shared" si="2479"/>
        <v/>
      </c>
      <c r="BA701" s="637" t="str">
        <f t="shared" si="2479"/>
        <v/>
      </c>
      <c r="BB701" s="637" t="str">
        <f t="shared" si="2479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80">IF(BF698="","",BF698*BF699*BF700/BF$46/365/$G$1)</f>
        <v/>
      </c>
      <c r="BG701" s="637" t="str">
        <f t="shared" si="2480"/>
        <v/>
      </c>
      <c r="BH701" s="637" t="str">
        <f t="shared" si="2480"/>
        <v/>
      </c>
      <c r="BI701" s="637" t="str">
        <f t="shared" si="2480"/>
        <v/>
      </c>
      <c r="BJ701" s="637" t="str">
        <f t="shared" si="2480"/>
        <v/>
      </c>
      <c r="BK701" s="637" t="str">
        <f t="shared" si="2480"/>
        <v/>
      </c>
      <c r="BL701" s="637" t="str">
        <f t="shared" si="2480"/>
        <v/>
      </c>
      <c r="BM701" s="637" t="str">
        <f t="shared" si="2480"/>
        <v/>
      </c>
      <c r="BN701" s="637" t="str">
        <f t="shared" si="2480"/>
        <v/>
      </c>
      <c r="BO701" s="637" t="str">
        <f t="shared" si="2480"/>
        <v/>
      </c>
      <c r="BP701" s="637" t="str">
        <f t="shared" si="2480"/>
        <v/>
      </c>
      <c r="BQ701" s="637" t="str">
        <f t="shared" si="2480"/>
        <v/>
      </c>
      <c r="BR701" s="637" t="str">
        <f t="shared" si="2480"/>
        <v/>
      </c>
      <c r="BS701" s="637" t="str">
        <f t="shared" si="2480"/>
        <v/>
      </c>
      <c r="BT701" s="637" t="str">
        <f t="shared" si="2480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57"/>
        <v/>
      </c>
      <c r="CA701" s="627" t="str">
        <f t="shared" si="2458"/>
        <v/>
      </c>
      <c r="CB701" s="627" t="str">
        <f t="shared" si="2459"/>
        <v/>
      </c>
      <c r="CC701" s="695" t="str">
        <f t="shared" si="246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74"/>
        <v/>
      </c>
      <c r="CF701" s="1355" t="str">
        <f t="shared" si="2474"/>
        <v/>
      </c>
      <c r="CG701" s="1355" t="str">
        <f t="shared" si="2474"/>
        <v/>
      </c>
      <c r="CH701" s="1355" t="str">
        <f t="shared" si="2474"/>
        <v/>
      </c>
      <c r="CI701" s="1355" t="str">
        <f t="shared" si="2474"/>
        <v/>
      </c>
      <c r="CJ701" s="1355" t="str">
        <f t="shared" si="2474"/>
        <v/>
      </c>
      <c r="CK701" s="1356" t="str">
        <f t="shared" si="2474"/>
        <v/>
      </c>
      <c r="CL701" s="1356" t="str">
        <f t="shared" si="2474"/>
        <v/>
      </c>
      <c r="CM701" s="1356" t="str">
        <f t="shared" si="2474"/>
        <v/>
      </c>
      <c r="CN701" s="1355" t="str">
        <f t="shared" si="2474"/>
        <v/>
      </c>
      <c r="CO701" s="1355" t="str">
        <f t="shared" si="2474"/>
        <v/>
      </c>
      <c r="CP701" s="1355" t="str">
        <f t="shared" si="2474"/>
        <v/>
      </c>
      <c r="CQ701" s="1355" t="str">
        <f t="shared" si="2474"/>
        <v/>
      </c>
      <c r="CR701" s="1355" t="str">
        <f t="shared" si="2474"/>
        <v/>
      </c>
      <c r="CS701" s="1354" t="str">
        <f t="shared" si="2474"/>
        <v/>
      </c>
      <c r="CT701" s="1357" t="str">
        <f t="shared" si="2474"/>
        <v/>
      </c>
      <c r="CU701" s="541" t="str">
        <f t="shared" si="2475"/>
        <v/>
      </c>
      <c r="CV701" s="542" t="str">
        <f t="shared" si="2475"/>
        <v/>
      </c>
      <c r="CW701" s="543" t="str">
        <f t="shared" si="2475"/>
        <v/>
      </c>
      <c r="CX701" s="543" t="str">
        <f t="shared" si="2475"/>
        <v/>
      </c>
      <c r="CY701" s="543" t="str">
        <f t="shared" si="2475"/>
        <v/>
      </c>
      <c r="CZ701" s="543" t="str">
        <f t="shared" si="2475"/>
        <v/>
      </c>
      <c r="DA701" s="543" t="str">
        <f t="shared" si="2475"/>
        <v/>
      </c>
      <c r="DB701" s="544" t="str">
        <f t="shared" si="2475"/>
        <v/>
      </c>
      <c r="DC701" s="544" t="str">
        <f t="shared" si="2475"/>
        <v/>
      </c>
      <c r="DD701" s="544" t="str">
        <f t="shared" si="2475"/>
        <v/>
      </c>
      <c r="DE701" s="543" t="str">
        <f t="shared" si="2476"/>
        <v/>
      </c>
      <c r="DF701" s="543" t="str">
        <f t="shared" si="2476"/>
        <v/>
      </c>
      <c r="DG701" s="543" t="str">
        <f t="shared" si="2476"/>
        <v/>
      </c>
      <c r="DH701" s="543" t="str">
        <f t="shared" si="2476"/>
        <v/>
      </c>
      <c r="DI701" s="543" t="str">
        <f t="shared" si="2476"/>
        <v/>
      </c>
      <c r="DJ701" s="542" t="str">
        <f t="shared" si="2476"/>
        <v/>
      </c>
      <c r="DK701" s="541" t="str">
        <f t="shared" si="2476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81">IF(DL704&lt;3,"",(SUM(B704:R704)-MIN(B704:R704)-MAX(B704:R704))/(DL704-2))</f>
        <v/>
      </c>
      <c r="CA704" s="602" t="str">
        <f t="shared" ref="CA704:CA732" si="2482">IF(DM704&lt;3,"",(SUM(T704:AJ704)-MIN(T704:AJ704)-MAX(T704:AJ704))/(DM704-2))</f>
        <v/>
      </c>
      <c r="CB704" s="602" t="str">
        <f t="shared" ref="CB704:CB732" si="2483">IF(DN704&lt;3,"",(SUM(AL704:BB704)-MIN(AL704:BB704)-MAX(AL704:BB704))/(DN704-2))</f>
        <v/>
      </c>
      <c r="CC704" s="692" t="str">
        <f t="shared" ref="CC704:CC732" si="2484">IF(DO704&lt;3,"",(SUM(BD704:BT704)-MIN(BD704:BT704)-MAX(BD704:BT704))/(DO704-2))</f>
        <v/>
      </c>
      <c r="CD704" s="1348" t="str">
        <f t="shared" ref="CD704:CM707" si="24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85"/>
        <v/>
      </c>
      <c r="CF704" s="1350" t="str">
        <f t="shared" si="2485"/>
        <v/>
      </c>
      <c r="CG704" s="1350" t="str">
        <f t="shared" si="2485"/>
        <v/>
      </c>
      <c r="CH704" s="1350" t="str">
        <f t="shared" si="2485"/>
        <v/>
      </c>
      <c r="CI704" s="1350" t="str">
        <f t="shared" si="2485"/>
        <v/>
      </c>
      <c r="CJ704" s="1350" t="str">
        <f t="shared" si="2485"/>
        <v/>
      </c>
      <c r="CK704" s="1351" t="str">
        <f t="shared" si="2485"/>
        <v/>
      </c>
      <c r="CL704" s="1351" t="str">
        <f t="shared" si="2485"/>
        <v/>
      </c>
      <c r="CM704" s="1351" t="str">
        <f t="shared" si="2485"/>
        <v/>
      </c>
      <c r="CN704" s="1350" t="str">
        <f t="shared" ref="CN704:CT707" si="24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86"/>
        <v/>
      </c>
      <c r="CP704" s="1350" t="str">
        <f t="shared" si="2486"/>
        <v/>
      </c>
      <c r="CQ704" s="1350" t="str">
        <f t="shared" si="2486"/>
        <v/>
      </c>
      <c r="CR704" s="1350" t="str">
        <f t="shared" si="2486"/>
        <v/>
      </c>
      <c r="CS704" s="1349" t="str">
        <f t="shared" si="2486"/>
        <v/>
      </c>
      <c r="CT704" s="1352" t="str">
        <f t="shared" si="2486"/>
        <v/>
      </c>
      <c r="CU704" s="553" t="str">
        <f t="shared" ref="CU704:DD708" si="24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87"/>
        <v/>
      </c>
      <c r="CW704" s="555" t="str">
        <f t="shared" si="2487"/>
        <v/>
      </c>
      <c r="CX704" s="555" t="str">
        <f t="shared" si="2487"/>
        <v/>
      </c>
      <c r="CY704" s="555" t="str">
        <f t="shared" si="2487"/>
        <v/>
      </c>
      <c r="CZ704" s="555" t="str">
        <f t="shared" si="2487"/>
        <v/>
      </c>
      <c r="DA704" s="555" t="str">
        <f t="shared" si="2487"/>
        <v/>
      </c>
      <c r="DB704" s="556" t="str">
        <f t="shared" si="2487"/>
        <v/>
      </c>
      <c r="DC704" s="556" t="str">
        <f t="shared" si="2487"/>
        <v/>
      </c>
      <c r="DD704" s="556" t="str">
        <f t="shared" si="2487"/>
        <v/>
      </c>
      <c r="DE704" s="555" t="str">
        <f t="shared" ref="DE704:DK708" si="24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8"/>
        <v/>
      </c>
      <c r="DG704" s="555" t="str">
        <f t="shared" si="2488"/>
        <v/>
      </c>
      <c r="DH704" s="555" t="str">
        <f t="shared" si="2488"/>
        <v/>
      </c>
      <c r="DI704" s="555" t="str">
        <f t="shared" si="2488"/>
        <v/>
      </c>
      <c r="DJ704" s="554" t="str">
        <f t="shared" si="2488"/>
        <v/>
      </c>
      <c r="DK704" s="553" t="str">
        <f t="shared" si="2488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81"/>
        <v/>
      </c>
      <c r="CA705" s="602" t="str">
        <f t="shared" si="2482"/>
        <v/>
      </c>
      <c r="CB705" s="602" t="str">
        <f t="shared" si="2483"/>
        <v/>
      </c>
      <c r="CC705" s="692" t="str">
        <f t="shared" si="2484"/>
        <v/>
      </c>
      <c r="CD705" s="1348" t="str">
        <f t="shared" si="2485"/>
        <v/>
      </c>
      <c r="CE705" s="1349" t="str">
        <f t="shared" si="2485"/>
        <v/>
      </c>
      <c r="CF705" s="1350" t="str">
        <f t="shared" si="2485"/>
        <v/>
      </c>
      <c r="CG705" s="1350" t="str">
        <f t="shared" si="2485"/>
        <v/>
      </c>
      <c r="CH705" s="1350" t="str">
        <f t="shared" si="2485"/>
        <v/>
      </c>
      <c r="CI705" s="1350" t="str">
        <f t="shared" si="2485"/>
        <v/>
      </c>
      <c r="CJ705" s="1350" t="str">
        <f t="shared" si="2485"/>
        <v/>
      </c>
      <c r="CK705" s="1351" t="str">
        <f t="shared" si="2485"/>
        <v/>
      </c>
      <c r="CL705" s="1351" t="str">
        <f t="shared" si="2485"/>
        <v/>
      </c>
      <c r="CM705" s="1351" t="str">
        <f t="shared" si="2485"/>
        <v/>
      </c>
      <c r="CN705" s="1350" t="str">
        <f t="shared" si="2486"/>
        <v/>
      </c>
      <c r="CO705" s="1350" t="str">
        <f t="shared" si="2486"/>
        <v/>
      </c>
      <c r="CP705" s="1350" t="str">
        <f t="shared" si="2486"/>
        <v/>
      </c>
      <c r="CQ705" s="1350" t="str">
        <f t="shared" si="2486"/>
        <v/>
      </c>
      <c r="CR705" s="1350" t="str">
        <f t="shared" si="2486"/>
        <v/>
      </c>
      <c r="CS705" s="1349" t="str">
        <f t="shared" si="2486"/>
        <v/>
      </c>
      <c r="CT705" s="1352" t="str">
        <f t="shared" si="2486"/>
        <v/>
      </c>
      <c r="CU705" s="553" t="str">
        <f t="shared" si="2487"/>
        <v/>
      </c>
      <c r="CV705" s="554" t="str">
        <f t="shared" si="2487"/>
        <v/>
      </c>
      <c r="CW705" s="555" t="str">
        <f t="shared" si="2487"/>
        <v/>
      </c>
      <c r="CX705" s="555" t="str">
        <f t="shared" si="2487"/>
        <v/>
      </c>
      <c r="CY705" s="555" t="str">
        <f t="shared" si="2487"/>
        <v/>
      </c>
      <c r="CZ705" s="555" t="str">
        <f t="shared" si="2487"/>
        <v/>
      </c>
      <c r="DA705" s="555" t="str">
        <f t="shared" si="2487"/>
        <v/>
      </c>
      <c r="DB705" s="556" t="str">
        <f t="shared" si="2487"/>
        <v/>
      </c>
      <c r="DC705" s="556" t="str">
        <f t="shared" si="2487"/>
        <v/>
      </c>
      <c r="DD705" s="556" t="str">
        <f t="shared" si="2487"/>
        <v/>
      </c>
      <c r="DE705" s="555" t="str">
        <f t="shared" si="2488"/>
        <v/>
      </c>
      <c r="DF705" s="555" t="str">
        <f t="shared" si="2488"/>
        <v/>
      </c>
      <c r="DG705" s="555" t="str">
        <f t="shared" si="2488"/>
        <v/>
      </c>
      <c r="DH705" s="555" t="str">
        <f t="shared" si="2488"/>
        <v/>
      </c>
      <c r="DI705" s="555" t="str">
        <f t="shared" si="2488"/>
        <v/>
      </c>
      <c r="DJ705" s="554" t="str">
        <f t="shared" si="2488"/>
        <v/>
      </c>
      <c r="DK705" s="553" t="str">
        <f t="shared" si="2488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81"/>
        <v/>
      </c>
      <c r="CA706" s="602" t="str">
        <f t="shared" si="2482"/>
        <v/>
      </c>
      <c r="CB706" s="602" t="str">
        <f t="shared" si="2483"/>
        <v/>
      </c>
      <c r="CC706" s="692" t="str">
        <f t="shared" si="2484"/>
        <v/>
      </c>
      <c r="CD706" s="1348" t="str">
        <f t="shared" si="2485"/>
        <v/>
      </c>
      <c r="CE706" s="1349" t="str">
        <f t="shared" si="2485"/>
        <v/>
      </c>
      <c r="CF706" s="1350" t="str">
        <f t="shared" si="2485"/>
        <v/>
      </c>
      <c r="CG706" s="1350" t="str">
        <f t="shared" si="2485"/>
        <v/>
      </c>
      <c r="CH706" s="1350" t="str">
        <f t="shared" si="2485"/>
        <v/>
      </c>
      <c r="CI706" s="1350" t="str">
        <f t="shared" si="2485"/>
        <v/>
      </c>
      <c r="CJ706" s="1350" t="str">
        <f t="shared" si="2485"/>
        <v/>
      </c>
      <c r="CK706" s="1351" t="str">
        <f t="shared" si="2485"/>
        <v/>
      </c>
      <c r="CL706" s="1351" t="str">
        <f t="shared" si="2485"/>
        <v/>
      </c>
      <c r="CM706" s="1351" t="str">
        <f t="shared" si="2485"/>
        <v/>
      </c>
      <c r="CN706" s="1350" t="str">
        <f t="shared" si="2486"/>
        <v/>
      </c>
      <c r="CO706" s="1350" t="str">
        <f t="shared" si="2486"/>
        <v/>
      </c>
      <c r="CP706" s="1350" t="str">
        <f t="shared" si="2486"/>
        <v/>
      </c>
      <c r="CQ706" s="1350" t="str">
        <f t="shared" si="2486"/>
        <v/>
      </c>
      <c r="CR706" s="1350" t="str">
        <f t="shared" si="2486"/>
        <v/>
      </c>
      <c r="CS706" s="1349" t="str">
        <f t="shared" si="2486"/>
        <v/>
      </c>
      <c r="CT706" s="1352" t="str">
        <f t="shared" si="2486"/>
        <v/>
      </c>
      <c r="CU706" s="553" t="str">
        <f t="shared" si="2487"/>
        <v/>
      </c>
      <c r="CV706" s="554" t="str">
        <f t="shared" si="2487"/>
        <v/>
      </c>
      <c r="CW706" s="555" t="str">
        <f t="shared" si="2487"/>
        <v/>
      </c>
      <c r="CX706" s="555" t="str">
        <f t="shared" si="2487"/>
        <v/>
      </c>
      <c r="CY706" s="555" t="str">
        <f t="shared" si="2487"/>
        <v/>
      </c>
      <c r="CZ706" s="555" t="str">
        <f t="shared" si="2487"/>
        <v/>
      </c>
      <c r="DA706" s="555" t="str">
        <f t="shared" si="2487"/>
        <v/>
      </c>
      <c r="DB706" s="556" t="str">
        <f t="shared" si="2487"/>
        <v/>
      </c>
      <c r="DC706" s="556" t="str">
        <f t="shared" si="2487"/>
        <v/>
      </c>
      <c r="DD706" s="556" t="str">
        <f t="shared" si="2487"/>
        <v/>
      </c>
      <c r="DE706" s="555" t="str">
        <f t="shared" si="2488"/>
        <v/>
      </c>
      <c r="DF706" s="555" t="str">
        <f t="shared" si="2488"/>
        <v/>
      </c>
      <c r="DG706" s="555" t="str">
        <f t="shared" si="2488"/>
        <v/>
      </c>
      <c r="DH706" s="555" t="str">
        <f t="shared" si="2488"/>
        <v/>
      </c>
      <c r="DI706" s="555" t="str">
        <f t="shared" si="2488"/>
        <v/>
      </c>
      <c r="DJ706" s="554" t="str">
        <f t="shared" si="2488"/>
        <v/>
      </c>
      <c r="DK706" s="553" t="str">
        <f t="shared" si="2488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81"/>
        <v/>
      </c>
      <c r="CA707" s="602" t="str">
        <f t="shared" si="2482"/>
        <v/>
      </c>
      <c r="CB707" s="602" t="str">
        <f t="shared" si="2483"/>
        <v/>
      </c>
      <c r="CC707" s="692" t="str">
        <f t="shared" si="2484"/>
        <v/>
      </c>
      <c r="CD707" s="1348" t="str">
        <f t="shared" si="2485"/>
        <v/>
      </c>
      <c r="CE707" s="1349" t="str">
        <f t="shared" si="2485"/>
        <v/>
      </c>
      <c r="CF707" s="1350" t="str">
        <f t="shared" si="2485"/>
        <v/>
      </c>
      <c r="CG707" s="1350" t="str">
        <f t="shared" si="2485"/>
        <v/>
      </c>
      <c r="CH707" s="1350" t="str">
        <f t="shared" si="2485"/>
        <v/>
      </c>
      <c r="CI707" s="1350" t="str">
        <f t="shared" si="2485"/>
        <v/>
      </c>
      <c r="CJ707" s="1350" t="str">
        <f t="shared" si="2485"/>
        <v/>
      </c>
      <c r="CK707" s="1351" t="str">
        <f t="shared" si="2485"/>
        <v/>
      </c>
      <c r="CL707" s="1351" t="str">
        <f t="shared" si="2485"/>
        <v/>
      </c>
      <c r="CM707" s="1351" t="str">
        <f t="shared" si="2485"/>
        <v/>
      </c>
      <c r="CN707" s="1350" t="str">
        <f t="shared" si="2486"/>
        <v/>
      </c>
      <c r="CO707" s="1350" t="str">
        <f t="shared" si="2486"/>
        <v/>
      </c>
      <c r="CP707" s="1350" t="str">
        <f t="shared" si="2486"/>
        <v/>
      </c>
      <c r="CQ707" s="1350" t="str">
        <f t="shared" si="2486"/>
        <v/>
      </c>
      <c r="CR707" s="1350" t="str">
        <f t="shared" si="2486"/>
        <v/>
      </c>
      <c r="CS707" s="1349" t="str">
        <f t="shared" si="2486"/>
        <v/>
      </c>
      <c r="CT707" s="1352" t="str">
        <f t="shared" si="2486"/>
        <v/>
      </c>
      <c r="CU707" s="553" t="str">
        <f t="shared" si="2487"/>
        <v/>
      </c>
      <c r="CV707" s="554" t="str">
        <f t="shared" si="2487"/>
        <v/>
      </c>
      <c r="CW707" s="555" t="str">
        <f t="shared" si="2487"/>
        <v/>
      </c>
      <c r="CX707" s="555" t="str">
        <f t="shared" si="2487"/>
        <v/>
      </c>
      <c r="CY707" s="555" t="str">
        <f t="shared" si="2487"/>
        <v/>
      </c>
      <c r="CZ707" s="555" t="str">
        <f t="shared" si="2487"/>
        <v/>
      </c>
      <c r="DA707" s="555" t="str">
        <f t="shared" si="2487"/>
        <v/>
      </c>
      <c r="DB707" s="556" t="str">
        <f t="shared" si="2487"/>
        <v/>
      </c>
      <c r="DC707" s="556" t="str">
        <f t="shared" si="2487"/>
        <v/>
      </c>
      <c r="DD707" s="556" t="str">
        <f t="shared" si="2487"/>
        <v/>
      </c>
      <c r="DE707" s="555" t="str">
        <f t="shared" si="2488"/>
        <v/>
      </c>
      <c r="DF707" s="555" t="str">
        <f t="shared" si="2488"/>
        <v/>
      </c>
      <c r="DG707" s="555" t="str">
        <f t="shared" si="2488"/>
        <v/>
      </c>
      <c r="DH707" s="555" t="str">
        <f t="shared" si="2488"/>
        <v/>
      </c>
      <c r="DI707" s="555" t="str">
        <f t="shared" si="2488"/>
        <v/>
      </c>
      <c r="DJ707" s="554" t="str">
        <f t="shared" si="2488"/>
        <v/>
      </c>
      <c r="DK707" s="553" t="str">
        <f t="shared" si="2488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25</v>
      </c>
      <c r="C708" s="611">
        <f>'Data 2'!C63</f>
        <v>900</v>
      </c>
      <c r="D708" s="611">
        <f>'Data 2'!D63</f>
        <v>250</v>
      </c>
      <c r="E708" s="611">
        <f>'Data 2'!E63</f>
        <v>90</v>
      </c>
      <c r="F708" s="611">
        <f>'Data 2'!F63</f>
        <v>165</v>
      </c>
      <c r="G708" s="611">
        <f>'Data 2'!G63</f>
        <v>800</v>
      </c>
      <c r="H708" s="611">
        <f>'Data 2'!H63</f>
        <v>560</v>
      </c>
      <c r="I708" s="611">
        <f>'Data 2'!I63</f>
        <v>240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260</v>
      </c>
      <c r="AA708" s="611">
        <f>'Data 2'!AA63</f>
        <v>350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300</v>
      </c>
      <c r="AO708" s="611">
        <f>'Data 2'!AO63</f>
        <v>400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150</v>
      </c>
      <c r="BW708" s="611">
        <f>'Data 2'!BW63</f>
        <v>800</v>
      </c>
      <c r="BX708" s="611">
        <f>'Data 2'!BX63</f>
        <v>300</v>
      </c>
      <c r="BY708" s="611">
        <f>'Data 2'!BY63</f>
        <v>0</v>
      </c>
      <c r="BZ708" s="602">
        <f t="shared" si="2481"/>
        <v>142</v>
      </c>
      <c r="CA708" s="602">
        <f t="shared" si="2482"/>
        <v>235.41333333333333</v>
      </c>
      <c r="CB708" s="602">
        <f t="shared" si="2483"/>
        <v>44</v>
      </c>
      <c r="CC708" s="692">
        <f t="shared" si="2484"/>
        <v>0</v>
      </c>
      <c r="CD708" s="1348">
        <f t="shared" ref="CD708:CT708" si="24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9"/>
        <v>0</v>
      </c>
      <c r="CF708" s="1350">
        <f t="shared" si="2489"/>
        <v>0</v>
      </c>
      <c r="CG708" s="1350">
        <f t="shared" si="2489"/>
        <v>0</v>
      </c>
      <c r="CH708" s="1350">
        <f t="shared" si="2489"/>
        <v>0</v>
      </c>
      <c r="CI708" s="1350">
        <f t="shared" si="2489"/>
        <v>0</v>
      </c>
      <c r="CJ708" s="1350">
        <f t="shared" si="2489"/>
        <v>0</v>
      </c>
      <c r="CK708" s="1351">
        <f t="shared" si="2489"/>
        <v>0</v>
      </c>
      <c r="CL708" s="1351">
        <f t="shared" si="2489"/>
        <v>0</v>
      </c>
      <c r="CM708" s="1351">
        <f t="shared" si="2489"/>
        <v>25</v>
      </c>
      <c r="CN708" s="1350">
        <f t="shared" si="2489"/>
        <v>90</v>
      </c>
      <c r="CO708" s="1350">
        <f t="shared" si="2489"/>
        <v>165</v>
      </c>
      <c r="CP708" s="1350">
        <f t="shared" si="2489"/>
        <v>240</v>
      </c>
      <c r="CQ708" s="1350">
        <f t="shared" si="2489"/>
        <v>250</v>
      </c>
      <c r="CR708" s="1350">
        <f t="shared" si="2489"/>
        <v>560</v>
      </c>
      <c r="CS708" s="1349">
        <f t="shared" si="2489"/>
        <v>800</v>
      </c>
      <c r="CT708" s="1352">
        <f t="shared" si="2489"/>
        <v>900</v>
      </c>
      <c r="CU708" s="553">
        <f t="shared" si="2487"/>
        <v>0</v>
      </c>
      <c r="CV708" s="554">
        <f t="shared" si="2487"/>
        <v>0</v>
      </c>
      <c r="CW708" s="555">
        <f t="shared" si="2487"/>
        <v>0</v>
      </c>
      <c r="CX708" s="555">
        <f t="shared" si="2487"/>
        <v>0</v>
      </c>
      <c r="CY708" s="555">
        <f t="shared" si="2487"/>
        <v>0</v>
      </c>
      <c r="CZ708" s="555">
        <f t="shared" si="2487"/>
        <v>0</v>
      </c>
      <c r="DA708" s="555">
        <f t="shared" si="2487"/>
        <v>0</v>
      </c>
      <c r="DB708" s="556">
        <f t="shared" si="2487"/>
        <v>0</v>
      </c>
      <c r="DC708" s="556">
        <f t="shared" si="2487"/>
        <v>0</v>
      </c>
      <c r="DD708" s="556">
        <f t="shared" si="2487"/>
        <v>260</v>
      </c>
      <c r="DE708" s="555">
        <f t="shared" si="2488"/>
        <v>350</v>
      </c>
      <c r="DF708" s="555">
        <f t="shared" si="2488"/>
        <v>400</v>
      </c>
      <c r="DG708" s="555">
        <f t="shared" si="2488"/>
        <v>480</v>
      </c>
      <c r="DH708" s="555">
        <f t="shared" si="2488"/>
        <v>520</v>
      </c>
      <c r="DI708" s="555">
        <f t="shared" si="2488"/>
        <v>601.19999999999993</v>
      </c>
      <c r="DJ708" s="554">
        <f t="shared" si="2488"/>
        <v>920</v>
      </c>
      <c r="DK708" s="553">
        <f t="shared" si="2488"/>
        <v>1000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81"/>
        <v/>
      </c>
      <c r="CA709" s="594" t="str">
        <f t="shared" si="2482"/>
        <v/>
      </c>
      <c r="CB709" s="594" t="str">
        <f t="shared" si="2483"/>
        <v/>
      </c>
      <c r="CC709" s="691" t="str">
        <f t="shared" si="248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81"/>
        <v/>
      </c>
      <c r="CA710" s="602" t="str">
        <f t="shared" si="2482"/>
        <v/>
      </c>
      <c r="CB710" s="602" t="str">
        <f t="shared" si="2483"/>
        <v/>
      </c>
      <c r="CC710" s="692" t="str">
        <f t="shared" si="2484"/>
        <v/>
      </c>
      <c r="CD710" s="1348" t="str">
        <f t="shared" ref="CD710:CM713" si="24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90"/>
        <v/>
      </c>
      <c r="CF710" s="1350" t="str">
        <f t="shared" si="2490"/>
        <v/>
      </c>
      <c r="CG710" s="1350" t="str">
        <f t="shared" si="2490"/>
        <v/>
      </c>
      <c r="CH710" s="1350" t="str">
        <f t="shared" si="2490"/>
        <v/>
      </c>
      <c r="CI710" s="1350" t="str">
        <f t="shared" si="2490"/>
        <v/>
      </c>
      <c r="CJ710" s="1350" t="str">
        <f t="shared" si="2490"/>
        <v/>
      </c>
      <c r="CK710" s="1351" t="str">
        <f t="shared" si="2490"/>
        <v/>
      </c>
      <c r="CL710" s="1351" t="str">
        <f t="shared" si="2490"/>
        <v/>
      </c>
      <c r="CM710" s="1351" t="str">
        <f t="shared" si="2490"/>
        <v/>
      </c>
      <c r="CN710" s="1350" t="str">
        <f t="shared" ref="CN710:CT713" si="24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91"/>
        <v/>
      </c>
      <c r="CP710" s="1350" t="str">
        <f t="shared" si="2491"/>
        <v/>
      </c>
      <c r="CQ710" s="1350" t="str">
        <f t="shared" si="2491"/>
        <v/>
      </c>
      <c r="CR710" s="1350" t="str">
        <f t="shared" si="2491"/>
        <v/>
      </c>
      <c r="CS710" s="1349" t="str">
        <f t="shared" si="2491"/>
        <v/>
      </c>
      <c r="CT710" s="1352" t="str">
        <f t="shared" si="2491"/>
        <v/>
      </c>
      <c r="CU710" s="553" t="str">
        <f t="shared" ref="CU710:DD714" si="24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92"/>
        <v/>
      </c>
      <c r="CW710" s="555" t="str">
        <f t="shared" si="2492"/>
        <v/>
      </c>
      <c r="CX710" s="555" t="str">
        <f t="shared" si="2492"/>
        <v/>
      </c>
      <c r="CY710" s="555" t="str">
        <f t="shared" si="2492"/>
        <v/>
      </c>
      <c r="CZ710" s="555" t="str">
        <f t="shared" si="2492"/>
        <v/>
      </c>
      <c r="DA710" s="555" t="str">
        <f t="shared" si="2492"/>
        <v/>
      </c>
      <c r="DB710" s="556" t="str">
        <f t="shared" si="2492"/>
        <v/>
      </c>
      <c r="DC710" s="556" t="str">
        <f t="shared" si="2492"/>
        <v/>
      </c>
      <c r="DD710" s="556" t="str">
        <f t="shared" si="2492"/>
        <v/>
      </c>
      <c r="DE710" s="555" t="str">
        <f t="shared" ref="DE710:DK714" si="24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93"/>
        <v/>
      </c>
      <c r="DG710" s="555" t="str">
        <f t="shared" si="2493"/>
        <v/>
      </c>
      <c r="DH710" s="555" t="str">
        <f t="shared" si="2493"/>
        <v/>
      </c>
      <c r="DI710" s="555" t="str">
        <f t="shared" si="2493"/>
        <v/>
      </c>
      <c r="DJ710" s="554" t="str">
        <f t="shared" si="2493"/>
        <v/>
      </c>
      <c r="DK710" s="553" t="str">
        <f t="shared" si="2493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81"/>
        <v/>
      </c>
      <c r="CA711" s="602" t="str">
        <f t="shared" si="2482"/>
        <v/>
      </c>
      <c r="CB711" s="602" t="str">
        <f t="shared" si="2483"/>
        <v/>
      </c>
      <c r="CC711" s="692" t="str">
        <f t="shared" si="2484"/>
        <v/>
      </c>
      <c r="CD711" s="1348" t="str">
        <f t="shared" si="2490"/>
        <v/>
      </c>
      <c r="CE711" s="1349" t="str">
        <f t="shared" si="2490"/>
        <v/>
      </c>
      <c r="CF711" s="1350" t="str">
        <f t="shared" si="2490"/>
        <v/>
      </c>
      <c r="CG711" s="1350" t="str">
        <f t="shared" si="2490"/>
        <v/>
      </c>
      <c r="CH711" s="1350" t="str">
        <f t="shared" si="2490"/>
        <v/>
      </c>
      <c r="CI711" s="1350" t="str">
        <f t="shared" si="2490"/>
        <v/>
      </c>
      <c r="CJ711" s="1350" t="str">
        <f t="shared" si="2490"/>
        <v/>
      </c>
      <c r="CK711" s="1351" t="str">
        <f t="shared" si="2490"/>
        <v/>
      </c>
      <c r="CL711" s="1351" t="str">
        <f t="shared" si="2490"/>
        <v/>
      </c>
      <c r="CM711" s="1351" t="str">
        <f t="shared" si="2490"/>
        <v/>
      </c>
      <c r="CN711" s="1350" t="str">
        <f t="shared" si="2491"/>
        <v/>
      </c>
      <c r="CO711" s="1350" t="str">
        <f t="shared" si="2491"/>
        <v/>
      </c>
      <c r="CP711" s="1350" t="str">
        <f t="shared" si="2491"/>
        <v/>
      </c>
      <c r="CQ711" s="1350" t="str">
        <f t="shared" si="2491"/>
        <v/>
      </c>
      <c r="CR711" s="1350" t="str">
        <f t="shared" si="2491"/>
        <v/>
      </c>
      <c r="CS711" s="1349" t="str">
        <f t="shared" si="2491"/>
        <v/>
      </c>
      <c r="CT711" s="1352" t="str">
        <f t="shared" si="2491"/>
        <v/>
      </c>
      <c r="CU711" s="553" t="str">
        <f t="shared" si="2492"/>
        <v/>
      </c>
      <c r="CV711" s="554" t="str">
        <f t="shared" si="2492"/>
        <v/>
      </c>
      <c r="CW711" s="555" t="str">
        <f t="shared" si="2492"/>
        <v/>
      </c>
      <c r="CX711" s="555" t="str">
        <f t="shared" si="2492"/>
        <v/>
      </c>
      <c r="CY711" s="555" t="str">
        <f t="shared" si="2492"/>
        <v/>
      </c>
      <c r="CZ711" s="555" t="str">
        <f t="shared" si="2492"/>
        <v/>
      </c>
      <c r="DA711" s="555" t="str">
        <f t="shared" si="2492"/>
        <v/>
      </c>
      <c r="DB711" s="556" t="str">
        <f t="shared" si="2492"/>
        <v/>
      </c>
      <c r="DC711" s="556" t="str">
        <f t="shared" si="2492"/>
        <v/>
      </c>
      <c r="DD711" s="556" t="str">
        <f t="shared" si="2492"/>
        <v/>
      </c>
      <c r="DE711" s="555" t="str">
        <f t="shared" si="2493"/>
        <v/>
      </c>
      <c r="DF711" s="555" t="str">
        <f t="shared" si="2493"/>
        <v/>
      </c>
      <c r="DG711" s="555" t="str">
        <f t="shared" si="2493"/>
        <v/>
      </c>
      <c r="DH711" s="555" t="str">
        <f t="shared" si="2493"/>
        <v/>
      </c>
      <c r="DI711" s="555" t="str">
        <f t="shared" si="2493"/>
        <v/>
      </c>
      <c r="DJ711" s="554" t="str">
        <f t="shared" si="2493"/>
        <v/>
      </c>
      <c r="DK711" s="553" t="str">
        <f t="shared" si="2493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81"/>
        <v/>
      </c>
      <c r="CA712" s="602" t="str">
        <f t="shared" si="2482"/>
        <v/>
      </c>
      <c r="CB712" s="602" t="str">
        <f t="shared" si="2483"/>
        <v/>
      </c>
      <c r="CC712" s="692" t="str">
        <f t="shared" si="2484"/>
        <v/>
      </c>
      <c r="CD712" s="1348" t="str">
        <f t="shared" si="2490"/>
        <v/>
      </c>
      <c r="CE712" s="1349" t="str">
        <f t="shared" si="2490"/>
        <v/>
      </c>
      <c r="CF712" s="1350" t="str">
        <f t="shared" si="2490"/>
        <v/>
      </c>
      <c r="CG712" s="1350" t="str">
        <f t="shared" si="2490"/>
        <v/>
      </c>
      <c r="CH712" s="1350" t="str">
        <f t="shared" si="2490"/>
        <v/>
      </c>
      <c r="CI712" s="1350" t="str">
        <f t="shared" si="2490"/>
        <v/>
      </c>
      <c r="CJ712" s="1350" t="str">
        <f t="shared" si="2490"/>
        <v/>
      </c>
      <c r="CK712" s="1351" t="str">
        <f t="shared" si="2490"/>
        <v/>
      </c>
      <c r="CL712" s="1351" t="str">
        <f t="shared" si="2490"/>
        <v/>
      </c>
      <c r="CM712" s="1351" t="str">
        <f t="shared" si="2490"/>
        <v/>
      </c>
      <c r="CN712" s="1350" t="str">
        <f t="shared" si="2491"/>
        <v/>
      </c>
      <c r="CO712" s="1350" t="str">
        <f t="shared" si="2491"/>
        <v/>
      </c>
      <c r="CP712" s="1350" t="str">
        <f t="shared" si="2491"/>
        <v/>
      </c>
      <c r="CQ712" s="1350" t="str">
        <f t="shared" si="2491"/>
        <v/>
      </c>
      <c r="CR712" s="1350" t="str">
        <f t="shared" si="2491"/>
        <v/>
      </c>
      <c r="CS712" s="1349" t="str">
        <f t="shared" si="2491"/>
        <v/>
      </c>
      <c r="CT712" s="1352" t="str">
        <f t="shared" si="2491"/>
        <v/>
      </c>
      <c r="CU712" s="553" t="str">
        <f t="shared" si="2492"/>
        <v/>
      </c>
      <c r="CV712" s="554" t="str">
        <f t="shared" si="2492"/>
        <v/>
      </c>
      <c r="CW712" s="555" t="str">
        <f t="shared" si="2492"/>
        <v/>
      </c>
      <c r="CX712" s="555" t="str">
        <f t="shared" si="2492"/>
        <v/>
      </c>
      <c r="CY712" s="555" t="str">
        <f t="shared" si="2492"/>
        <v/>
      </c>
      <c r="CZ712" s="555" t="str">
        <f t="shared" si="2492"/>
        <v/>
      </c>
      <c r="DA712" s="555" t="str">
        <f t="shared" si="2492"/>
        <v/>
      </c>
      <c r="DB712" s="556" t="str">
        <f t="shared" si="2492"/>
        <v/>
      </c>
      <c r="DC712" s="556" t="str">
        <f t="shared" si="2492"/>
        <v/>
      </c>
      <c r="DD712" s="556" t="str">
        <f t="shared" si="2492"/>
        <v/>
      </c>
      <c r="DE712" s="555" t="str">
        <f t="shared" si="2493"/>
        <v/>
      </c>
      <c r="DF712" s="555" t="str">
        <f t="shared" si="2493"/>
        <v/>
      </c>
      <c r="DG712" s="555" t="str">
        <f t="shared" si="2493"/>
        <v/>
      </c>
      <c r="DH712" s="555" t="str">
        <f t="shared" si="2493"/>
        <v/>
      </c>
      <c r="DI712" s="555" t="str">
        <f t="shared" si="2493"/>
        <v/>
      </c>
      <c r="DJ712" s="554" t="str">
        <f t="shared" si="2493"/>
        <v/>
      </c>
      <c r="DK712" s="553" t="str">
        <f t="shared" si="2493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81"/>
        <v/>
      </c>
      <c r="CA713" s="602" t="str">
        <f t="shared" si="2482"/>
        <v/>
      </c>
      <c r="CB713" s="602" t="str">
        <f t="shared" si="2483"/>
        <v/>
      </c>
      <c r="CC713" s="692" t="str">
        <f t="shared" si="2484"/>
        <v/>
      </c>
      <c r="CD713" s="1348" t="str">
        <f t="shared" si="2490"/>
        <v/>
      </c>
      <c r="CE713" s="1349" t="str">
        <f t="shared" si="2490"/>
        <v/>
      </c>
      <c r="CF713" s="1350" t="str">
        <f t="shared" si="2490"/>
        <v/>
      </c>
      <c r="CG713" s="1350" t="str">
        <f t="shared" si="2490"/>
        <v/>
      </c>
      <c r="CH713" s="1350" t="str">
        <f t="shared" si="2490"/>
        <v/>
      </c>
      <c r="CI713" s="1350" t="str">
        <f t="shared" si="2490"/>
        <v/>
      </c>
      <c r="CJ713" s="1350" t="str">
        <f t="shared" si="2490"/>
        <v/>
      </c>
      <c r="CK713" s="1351" t="str">
        <f t="shared" si="2490"/>
        <v/>
      </c>
      <c r="CL713" s="1351" t="str">
        <f t="shared" si="2490"/>
        <v/>
      </c>
      <c r="CM713" s="1351" t="str">
        <f t="shared" si="2490"/>
        <v/>
      </c>
      <c r="CN713" s="1350" t="str">
        <f t="shared" si="2491"/>
        <v/>
      </c>
      <c r="CO713" s="1350" t="str">
        <f t="shared" si="2491"/>
        <v/>
      </c>
      <c r="CP713" s="1350" t="str">
        <f t="shared" si="2491"/>
        <v/>
      </c>
      <c r="CQ713" s="1350" t="str">
        <f t="shared" si="2491"/>
        <v/>
      </c>
      <c r="CR713" s="1350" t="str">
        <f t="shared" si="2491"/>
        <v/>
      </c>
      <c r="CS713" s="1349" t="str">
        <f t="shared" si="2491"/>
        <v/>
      </c>
      <c r="CT713" s="1352" t="str">
        <f t="shared" si="2491"/>
        <v/>
      </c>
      <c r="CU713" s="553" t="str">
        <f t="shared" si="2492"/>
        <v/>
      </c>
      <c r="CV713" s="554" t="str">
        <f t="shared" si="2492"/>
        <v/>
      </c>
      <c r="CW713" s="555" t="str">
        <f t="shared" si="2492"/>
        <v/>
      </c>
      <c r="CX713" s="555" t="str">
        <f t="shared" si="2492"/>
        <v/>
      </c>
      <c r="CY713" s="555" t="str">
        <f t="shared" si="2492"/>
        <v/>
      </c>
      <c r="CZ713" s="555" t="str">
        <f t="shared" si="2492"/>
        <v/>
      </c>
      <c r="DA713" s="555" t="str">
        <f t="shared" si="2492"/>
        <v/>
      </c>
      <c r="DB713" s="556" t="str">
        <f t="shared" si="2492"/>
        <v/>
      </c>
      <c r="DC713" s="556" t="str">
        <f t="shared" si="2492"/>
        <v/>
      </c>
      <c r="DD713" s="556" t="str">
        <f t="shared" si="2492"/>
        <v/>
      </c>
      <c r="DE713" s="555" t="str">
        <f t="shared" si="2493"/>
        <v/>
      </c>
      <c r="DF713" s="555" t="str">
        <f t="shared" si="2493"/>
        <v/>
      </c>
      <c r="DG713" s="555" t="str">
        <f t="shared" si="2493"/>
        <v/>
      </c>
      <c r="DH713" s="555" t="str">
        <f t="shared" si="2493"/>
        <v/>
      </c>
      <c r="DI713" s="555" t="str">
        <f t="shared" si="2493"/>
        <v/>
      </c>
      <c r="DJ713" s="554" t="str">
        <f t="shared" si="2493"/>
        <v/>
      </c>
      <c r="DK713" s="553" t="str">
        <f t="shared" si="2493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88</v>
      </c>
      <c r="C714" s="611">
        <f>'Data 2'!C120</f>
        <v>200</v>
      </c>
      <c r="D714" s="611">
        <f>'Data 2'!D120</f>
        <v>140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96</v>
      </c>
      <c r="I714" s="611">
        <f>'Data 2'!I120</f>
        <v>500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400</v>
      </c>
      <c r="V714" s="611">
        <f>'Data 2'!V120</f>
        <v>640</v>
      </c>
      <c r="W714" s="611">
        <f>'Data 2'!W120</f>
        <v>600</v>
      </c>
      <c r="X714" s="611">
        <f>'Data 2'!X120</f>
        <v>600</v>
      </c>
      <c r="Y714" s="611">
        <f>'Data 2'!Y120</f>
        <v>700</v>
      </c>
      <c r="Z714" s="611">
        <f>'Data 2'!Z120</f>
        <v>300</v>
      </c>
      <c r="AA714" s="611">
        <f>'Data 2'!AA120</f>
        <v>150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400</v>
      </c>
      <c r="BW714" s="611">
        <f>'Data 2'!BW120</f>
        <v>750</v>
      </c>
      <c r="BX714" s="611">
        <f>'Data 2'!BX120</f>
        <v>0</v>
      </c>
      <c r="BY714" s="611">
        <f>'Data 2'!BY120</f>
        <v>0</v>
      </c>
      <c r="BZ714" s="602">
        <f t="shared" si="2481"/>
        <v>34.93333333333333</v>
      </c>
      <c r="CA714" s="602">
        <f t="shared" si="2482"/>
        <v>179.33333333333334</v>
      </c>
      <c r="CB714" s="602">
        <f t="shared" si="2483"/>
        <v>0</v>
      </c>
      <c r="CC714" s="692">
        <f t="shared" si="248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94"/>
        <v>0</v>
      </c>
      <c r="CG714" s="1350">
        <f t="shared" si="2494"/>
        <v>0</v>
      </c>
      <c r="CH714" s="1350">
        <f t="shared" si="2494"/>
        <v>0</v>
      </c>
      <c r="CI714" s="1350">
        <f t="shared" si="2494"/>
        <v>0</v>
      </c>
      <c r="CJ714" s="1350">
        <f t="shared" si="2494"/>
        <v>0</v>
      </c>
      <c r="CK714" s="1351">
        <f t="shared" si="2494"/>
        <v>0</v>
      </c>
      <c r="CL714" s="1351">
        <f t="shared" si="2494"/>
        <v>0</v>
      </c>
      <c r="CM714" s="1351">
        <f t="shared" si="2494"/>
        <v>0</v>
      </c>
      <c r="CN714" s="1350">
        <f t="shared" si="2494"/>
        <v>0</v>
      </c>
      <c r="CO714" s="1350">
        <f t="shared" si="2494"/>
        <v>0</v>
      </c>
      <c r="CP714" s="1350">
        <f t="shared" si="2494"/>
        <v>88</v>
      </c>
      <c r="CQ714" s="1350">
        <f t="shared" si="2494"/>
        <v>96</v>
      </c>
      <c r="CR714" s="1350">
        <f t="shared" si="2494"/>
        <v>140</v>
      </c>
      <c r="CS714" s="1349">
        <f t="shared" si="2494"/>
        <v>200</v>
      </c>
      <c r="CT714" s="1352">
        <f t="shared" si="2494"/>
        <v>500</v>
      </c>
      <c r="CU714" s="553">
        <f t="shared" si="2492"/>
        <v>0</v>
      </c>
      <c r="CV714" s="554">
        <f t="shared" si="2492"/>
        <v>0</v>
      </c>
      <c r="CW714" s="555">
        <f t="shared" si="2492"/>
        <v>0</v>
      </c>
      <c r="CX714" s="555">
        <f t="shared" si="2492"/>
        <v>0</v>
      </c>
      <c r="CY714" s="555">
        <f t="shared" si="2492"/>
        <v>0</v>
      </c>
      <c r="CZ714" s="555">
        <f t="shared" si="2492"/>
        <v>0</v>
      </c>
      <c r="DA714" s="555">
        <f t="shared" si="2492"/>
        <v>0</v>
      </c>
      <c r="DB714" s="556">
        <f t="shared" si="2492"/>
        <v>0</v>
      </c>
      <c r="DC714" s="556">
        <f t="shared" si="2492"/>
        <v>0</v>
      </c>
      <c r="DD714" s="556">
        <f t="shared" si="2492"/>
        <v>0</v>
      </c>
      <c r="DE714" s="555">
        <f t="shared" si="2493"/>
        <v>150</v>
      </c>
      <c r="DF714" s="555">
        <f t="shared" si="2493"/>
        <v>300</v>
      </c>
      <c r="DG714" s="555">
        <f t="shared" si="2493"/>
        <v>400</v>
      </c>
      <c r="DH714" s="555">
        <f t="shared" si="2493"/>
        <v>600</v>
      </c>
      <c r="DI714" s="555">
        <f t="shared" si="2493"/>
        <v>600</v>
      </c>
      <c r="DJ714" s="554">
        <f t="shared" si="2493"/>
        <v>640</v>
      </c>
      <c r="DK714" s="553">
        <f t="shared" si="2493"/>
        <v>700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81"/>
        <v/>
      </c>
      <c r="CA715" s="594" t="str">
        <f t="shared" si="2482"/>
        <v/>
      </c>
      <c r="CB715" s="594" t="str">
        <f t="shared" si="2483"/>
        <v/>
      </c>
      <c r="CC715" s="691" t="str">
        <f t="shared" si="248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81"/>
        <v/>
      </c>
      <c r="CA716" s="602" t="str">
        <f t="shared" si="2482"/>
        <v/>
      </c>
      <c r="CB716" s="602" t="str">
        <f t="shared" si="2483"/>
        <v/>
      </c>
      <c r="CC716" s="692" t="str">
        <f t="shared" si="2484"/>
        <v/>
      </c>
      <c r="CD716" s="1348" t="str">
        <f t="shared" ref="CD716:CD732" si="24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5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5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5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5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5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5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5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5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9">COUNT(B716:R716)</f>
        <v>0</v>
      </c>
      <c r="DM716" s="106">
        <f t="shared" ref="DM716:DM732" si="2530">COUNT(T716:AJ716)</f>
        <v>0</v>
      </c>
      <c r="DN716" s="106">
        <f t="shared" ref="DN716:DN732" si="2531">COUNT(AL716:BB716)</f>
        <v>0</v>
      </c>
      <c r="DO716" s="106">
        <f t="shared" ref="DO716:DO732" si="2532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81"/>
        <v/>
      </c>
      <c r="CA717" s="602" t="str">
        <f t="shared" si="2482"/>
        <v/>
      </c>
      <c r="CB717" s="602" t="str">
        <f t="shared" si="2483"/>
        <v/>
      </c>
      <c r="CC717" s="692" t="str">
        <f t="shared" si="2484"/>
        <v/>
      </c>
      <c r="CD717" s="1348" t="str">
        <f t="shared" si="2495"/>
        <v/>
      </c>
      <c r="CE717" s="1349" t="str">
        <f t="shared" si="2496"/>
        <v/>
      </c>
      <c r="CF717" s="1350" t="str">
        <f t="shared" si="2497"/>
        <v/>
      </c>
      <c r="CG717" s="1350" t="str">
        <f t="shared" si="2498"/>
        <v/>
      </c>
      <c r="CH717" s="1350" t="str">
        <f t="shared" si="2499"/>
        <v/>
      </c>
      <c r="CI717" s="1350" t="str">
        <f t="shared" si="2500"/>
        <v/>
      </c>
      <c r="CJ717" s="1350" t="str">
        <f t="shared" si="2501"/>
        <v/>
      </c>
      <c r="CK717" s="1351" t="str">
        <f t="shared" si="2502"/>
        <v/>
      </c>
      <c r="CL717" s="1351" t="str">
        <f t="shared" si="2503"/>
        <v/>
      </c>
      <c r="CM717" s="1351" t="str">
        <f t="shared" si="2504"/>
        <v/>
      </c>
      <c r="CN717" s="1350" t="str">
        <f t="shared" si="2505"/>
        <v/>
      </c>
      <c r="CO717" s="1350" t="str">
        <f t="shared" si="2506"/>
        <v/>
      </c>
      <c r="CP717" s="1350" t="str">
        <f t="shared" si="2507"/>
        <v/>
      </c>
      <c r="CQ717" s="1350" t="str">
        <f t="shared" si="2508"/>
        <v/>
      </c>
      <c r="CR717" s="1350" t="str">
        <f t="shared" si="2509"/>
        <v/>
      </c>
      <c r="CS717" s="1349" t="str">
        <f t="shared" si="2510"/>
        <v/>
      </c>
      <c r="CT717" s="1352" t="str">
        <f t="shared" si="2511"/>
        <v/>
      </c>
      <c r="CU717" s="553" t="str">
        <f t="shared" si="2512"/>
        <v/>
      </c>
      <c r="CV717" s="554" t="str">
        <f t="shared" si="2513"/>
        <v/>
      </c>
      <c r="CW717" s="555" t="str">
        <f t="shared" si="2514"/>
        <v/>
      </c>
      <c r="CX717" s="555" t="str">
        <f t="shared" si="2515"/>
        <v/>
      </c>
      <c r="CY717" s="555" t="str">
        <f t="shared" si="2516"/>
        <v/>
      </c>
      <c r="CZ717" s="555" t="str">
        <f t="shared" si="2517"/>
        <v/>
      </c>
      <c r="DA717" s="555" t="str">
        <f t="shared" si="2518"/>
        <v/>
      </c>
      <c r="DB717" s="556" t="str">
        <f t="shared" si="2519"/>
        <v/>
      </c>
      <c r="DC717" s="556" t="str">
        <f t="shared" si="2520"/>
        <v/>
      </c>
      <c r="DD717" s="556" t="str">
        <f t="shared" si="2521"/>
        <v/>
      </c>
      <c r="DE717" s="555" t="str">
        <f t="shared" si="2522"/>
        <v/>
      </c>
      <c r="DF717" s="555" t="str">
        <f t="shared" si="2523"/>
        <v/>
      </c>
      <c r="DG717" s="555" t="str">
        <f t="shared" si="2524"/>
        <v/>
      </c>
      <c r="DH717" s="555" t="str">
        <f t="shared" si="2525"/>
        <v/>
      </c>
      <c r="DI717" s="555" t="str">
        <f t="shared" si="2526"/>
        <v/>
      </c>
      <c r="DJ717" s="554" t="str">
        <f t="shared" si="2527"/>
        <v/>
      </c>
      <c r="DK717" s="553" t="str">
        <f t="shared" si="2528"/>
        <v/>
      </c>
      <c r="DL717" s="658">
        <f t="shared" si="2529"/>
        <v>0</v>
      </c>
      <c r="DM717" s="106">
        <f t="shared" si="2530"/>
        <v>0</v>
      </c>
      <c r="DN717" s="106">
        <f t="shared" si="2531"/>
        <v>0</v>
      </c>
      <c r="DO717" s="106">
        <f t="shared" si="2532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81"/>
        <v/>
      </c>
      <c r="CA718" s="602" t="str">
        <f t="shared" si="2482"/>
        <v/>
      </c>
      <c r="CB718" s="602" t="str">
        <f t="shared" si="2483"/>
        <v/>
      </c>
      <c r="CC718" s="692" t="str">
        <f t="shared" si="2484"/>
        <v/>
      </c>
      <c r="CD718" s="1348" t="str">
        <f t="shared" si="2495"/>
        <v/>
      </c>
      <c r="CE718" s="1349" t="str">
        <f t="shared" si="2496"/>
        <v/>
      </c>
      <c r="CF718" s="1350" t="str">
        <f t="shared" si="2497"/>
        <v/>
      </c>
      <c r="CG718" s="1350" t="str">
        <f t="shared" si="2498"/>
        <v/>
      </c>
      <c r="CH718" s="1350" t="str">
        <f t="shared" si="2499"/>
        <v/>
      </c>
      <c r="CI718" s="1350" t="str">
        <f t="shared" si="2500"/>
        <v/>
      </c>
      <c r="CJ718" s="1350" t="str">
        <f t="shared" si="2501"/>
        <v/>
      </c>
      <c r="CK718" s="1351" t="str">
        <f t="shared" si="2502"/>
        <v/>
      </c>
      <c r="CL718" s="1351" t="str">
        <f t="shared" si="2503"/>
        <v/>
      </c>
      <c r="CM718" s="1351" t="str">
        <f t="shared" si="2504"/>
        <v/>
      </c>
      <c r="CN718" s="1350" t="str">
        <f t="shared" si="2505"/>
        <v/>
      </c>
      <c r="CO718" s="1350" t="str">
        <f t="shared" si="2506"/>
        <v/>
      </c>
      <c r="CP718" s="1350" t="str">
        <f t="shared" si="2507"/>
        <v/>
      </c>
      <c r="CQ718" s="1350" t="str">
        <f t="shared" si="2508"/>
        <v/>
      </c>
      <c r="CR718" s="1350" t="str">
        <f t="shared" si="2509"/>
        <v/>
      </c>
      <c r="CS718" s="1349" t="str">
        <f t="shared" si="2510"/>
        <v/>
      </c>
      <c r="CT718" s="1352" t="str">
        <f t="shared" si="2511"/>
        <v/>
      </c>
      <c r="CU718" s="553" t="str">
        <f t="shared" si="2512"/>
        <v/>
      </c>
      <c r="CV718" s="554" t="str">
        <f t="shared" si="2513"/>
        <v/>
      </c>
      <c r="CW718" s="555" t="str">
        <f t="shared" si="2514"/>
        <v/>
      </c>
      <c r="CX718" s="555" t="str">
        <f t="shared" si="2515"/>
        <v/>
      </c>
      <c r="CY718" s="555" t="str">
        <f t="shared" si="2516"/>
        <v/>
      </c>
      <c r="CZ718" s="555" t="str">
        <f t="shared" si="2517"/>
        <v/>
      </c>
      <c r="DA718" s="555" t="str">
        <f t="shared" si="2518"/>
        <v/>
      </c>
      <c r="DB718" s="556" t="str">
        <f t="shared" si="2519"/>
        <v/>
      </c>
      <c r="DC718" s="556" t="str">
        <f t="shared" si="2520"/>
        <v/>
      </c>
      <c r="DD718" s="556" t="str">
        <f t="shared" si="2521"/>
        <v/>
      </c>
      <c r="DE718" s="555" t="str">
        <f t="shared" si="2522"/>
        <v/>
      </c>
      <c r="DF718" s="555" t="str">
        <f t="shared" si="2523"/>
        <v/>
      </c>
      <c r="DG718" s="555" t="str">
        <f t="shared" si="2524"/>
        <v/>
      </c>
      <c r="DH718" s="555" t="str">
        <f t="shared" si="2525"/>
        <v/>
      </c>
      <c r="DI718" s="555" t="str">
        <f t="shared" si="2526"/>
        <v/>
      </c>
      <c r="DJ718" s="554" t="str">
        <f t="shared" si="2527"/>
        <v/>
      </c>
      <c r="DK718" s="553" t="str">
        <f t="shared" si="2528"/>
        <v/>
      </c>
      <c r="DL718" s="658">
        <f t="shared" si="2529"/>
        <v>0</v>
      </c>
      <c r="DM718" s="106">
        <f t="shared" si="2530"/>
        <v>0</v>
      </c>
      <c r="DN718" s="106">
        <f t="shared" si="2531"/>
        <v>0</v>
      </c>
      <c r="DO718" s="106">
        <f t="shared" si="2532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81"/>
        <v/>
      </c>
      <c r="CA719" s="602" t="str">
        <f t="shared" si="2482"/>
        <v/>
      </c>
      <c r="CB719" s="602" t="str">
        <f t="shared" si="2483"/>
        <v/>
      </c>
      <c r="CC719" s="692" t="str">
        <f t="shared" si="2484"/>
        <v/>
      </c>
      <c r="CD719" s="1348" t="str">
        <f t="shared" si="2495"/>
        <v/>
      </c>
      <c r="CE719" s="1349" t="str">
        <f t="shared" si="2496"/>
        <v/>
      </c>
      <c r="CF719" s="1350" t="str">
        <f t="shared" si="2497"/>
        <v/>
      </c>
      <c r="CG719" s="1350" t="str">
        <f t="shared" si="2498"/>
        <v/>
      </c>
      <c r="CH719" s="1350" t="str">
        <f t="shared" si="2499"/>
        <v/>
      </c>
      <c r="CI719" s="1350" t="str">
        <f t="shared" si="2500"/>
        <v/>
      </c>
      <c r="CJ719" s="1350" t="str">
        <f t="shared" si="2501"/>
        <v/>
      </c>
      <c r="CK719" s="1351" t="str">
        <f t="shared" si="2502"/>
        <v/>
      </c>
      <c r="CL719" s="1351" t="str">
        <f t="shared" si="2503"/>
        <v/>
      </c>
      <c r="CM719" s="1351" t="str">
        <f t="shared" si="2504"/>
        <v/>
      </c>
      <c r="CN719" s="1350" t="str">
        <f t="shared" si="2505"/>
        <v/>
      </c>
      <c r="CO719" s="1350" t="str">
        <f t="shared" si="2506"/>
        <v/>
      </c>
      <c r="CP719" s="1350" t="str">
        <f t="shared" si="2507"/>
        <v/>
      </c>
      <c r="CQ719" s="1350" t="str">
        <f t="shared" si="2508"/>
        <v/>
      </c>
      <c r="CR719" s="1350" t="str">
        <f t="shared" si="2509"/>
        <v/>
      </c>
      <c r="CS719" s="1349" t="str">
        <f t="shared" si="2510"/>
        <v/>
      </c>
      <c r="CT719" s="1352" t="str">
        <f t="shared" si="2511"/>
        <v/>
      </c>
      <c r="CU719" s="553" t="str">
        <f t="shared" si="2512"/>
        <v/>
      </c>
      <c r="CV719" s="554" t="str">
        <f t="shared" si="2513"/>
        <v/>
      </c>
      <c r="CW719" s="555" t="str">
        <f t="shared" si="2514"/>
        <v/>
      </c>
      <c r="CX719" s="555" t="str">
        <f t="shared" si="2515"/>
        <v/>
      </c>
      <c r="CY719" s="555" t="str">
        <f t="shared" si="2516"/>
        <v/>
      </c>
      <c r="CZ719" s="555" t="str">
        <f t="shared" si="2517"/>
        <v/>
      </c>
      <c r="DA719" s="555" t="str">
        <f t="shared" si="2518"/>
        <v/>
      </c>
      <c r="DB719" s="556" t="str">
        <f t="shared" si="2519"/>
        <v/>
      </c>
      <c r="DC719" s="556" t="str">
        <f t="shared" si="2520"/>
        <v/>
      </c>
      <c r="DD719" s="556" t="str">
        <f t="shared" si="2521"/>
        <v/>
      </c>
      <c r="DE719" s="555" t="str">
        <f t="shared" si="2522"/>
        <v/>
      </c>
      <c r="DF719" s="555" t="str">
        <f t="shared" si="2523"/>
        <v/>
      </c>
      <c r="DG719" s="555" t="str">
        <f t="shared" si="2524"/>
        <v/>
      </c>
      <c r="DH719" s="555" t="str">
        <f t="shared" si="2525"/>
        <v/>
      </c>
      <c r="DI719" s="555" t="str">
        <f t="shared" si="2526"/>
        <v/>
      </c>
      <c r="DJ719" s="554" t="str">
        <f t="shared" si="2527"/>
        <v/>
      </c>
      <c r="DK719" s="553" t="str">
        <f t="shared" si="2528"/>
        <v/>
      </c>
      <c r="DL719" s="658">
        <f t="shared" si="2529"/>
        <v>0</v>
      </c>
      <c r="DM719" s="106">
        <f t="shared" si="2530"/>
        <v>0</v>
      </c>
      <c r="DN719" s="106">
        <f t="shared" si="2531"/>
        <v>0</v>
      </c>
      <c r="DO719" s="106">
        <f t="shared" si="2532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81"/>
        <v>0</v>
      </c>
      <c r="CA720" s="602">
        <f t="shared" si="2482"/>
        <v>0</v>
      </c>
      <c r="CB720" s="602">
        <f t="shared" si="2483"/>
        <v>0</v>
      </c>
      <c r="CC720" s="692">
        <f t="shared" si="2484"/>
        <v>0</v>
      </c>
      <c r="CD720" s="1348">
        <f t="shared" ref="CD720:CS720" si="25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33"/>
        <v>0</v>
      </c>
      <c r="CF720" s="1350">
        <f t="shared" si="2533"/>
        <v>0</v>
      </c>
      <c r="CG720" s="1350">
        <f t="shared" si="2533"/>
        <v>0</v>
      </c>
      <c r="CH720" s="1350">
        <f t="shared" si="2533"/>
        <v>0</v>
      </c>
      <c r="CI720" s="1350">
        <f t="shared" si="2533"/>
        <v>0</v>
      </c>
      <c r="CJ720" s="1350">
        <f t="shared" si="2533"/>
        <v>0</v>
      </c>
      <c r="CK720" s="1351">
        <f t="shared" si="2533"/>
        <v>0</v>
      </c>
      <c r="CL720" s="1351">
        <f t="shared" si="2533"/>
        <v>0</v>
      </c>
      <c r="CM720" s="1351">
        <f t="shared" si="2533"/>
        <v>0</v>
      </c>
      <c r="CN720" s="1350">
        <f t="shared" si="2533"/>
        <v>0</v>
      </c>
      <c r="CO720" s="1350">
        <f t="shared" si="2533"/>
        <v>0</v>
      </c>
      <c r="CP720" s="1350">
        <f t="shared" si="2533"/>
        <v>0</v>
      </c>
      <c r="CQ720" s="1350">
        <f t="shared" si="2533"/>
        <v>0</v>
      </c>
      <c r="CR720" s="1350">
        <f t="shared" si="2533"/>
        <v>0</v>
      </c>
      <c r="CS720" s="1349">
        <f t="shared" si="2533"/>
        <v>0</v>
      </c>
      <c r="CT720" s="1352">
        <f t="shared" ref="CE720:CT727" si="25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12"/>
        <v>0</v>
      </c>
      <c r="CV720" s="554">
        <f t="shared" si="2513"/>
        <v>0</v>
      </c>
      <c r="CW720" s="555">
        <f t="shared" si="2514"/>
        <v>0</v>
      </c>
      <c r="CX720" s="555">
        <f t="shared" si="2515"/>
        <v>0</v>
      </c>
      <c r="CY720" s="555">
        <f t="shared" si="2516"/>
        <v>0</v>
      </c>
      <c r="CZ720" s="555">
        <f t="shared" si="2517"/>
        <v>0</v>
      </c>
      <c r="DA720" s="555">
        <f t="shared" si="2518"/>
        <v>0</v>
      </c>
      <c r="DB720" s="556">
        <f t="shared" si="2519"/>
        <v>0</v>
      </c>
      <c r="DC720" s="556">
        <f t="shared" si="2520"/>
        <v>0</v>
      </c>
      <c r="DD720" s="556">
        <f t="shared" si="2521"/>
        <v>0</v>
      </c>
      <c r="DE720" s="555">
        <f t="shared" si="2522"/>
        <v>0</v>
      </c>
      <c r="DF720" s="555">
        <f t="shared" si="2523"/>
        <v>0</v>
      </c>
      <c r="DG720" s="555">
        <f t="shared" si="2524"/>
        <v>0</v>
      </c>
      <c r="DH720" s="555">
        <f t="shared" si="2525"/>
        <v>0</v>
      </c>
      <c r="DI720" s="555">
        <f t="shared" si="2526"/>
        <v>0</v>
      </c>
      <c r="DJ720" s="554">
        <f t="shared" si="2527"/>
        <v>0</v>
      </c>
      <c r="DK720" s="553">
        <f t="shared" si="2528"/>
        <v>0</v>
      </c>
      <c r="DL720" s="658">
        <f t="shared" si="2529"/>
        <v>17</v>
      </c>
      <c r="DM720" s="106">
        <f t="shared" si="2530"/>
        <v>17</v>
      </c>
      <c r="DN720" s="106">
        <f t="shared" si="2531"/>
        <v>17</v>
      </c>
      <c r="DO720" s="106">
        <f t="shared" si="2532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81"/>
        <v/>
      </c>
      <c r="CA721" s="602" t="str">
        <f t="shared" si="2482"/>
        <v/>
      </c>
      <c r="CB721" s="602" t="str">
        <f t="shared" si="2483"/>
        <v/>
      </c>
      <c r="CC721" s="692" t="str">
        <f t="shared" si="2484"/>
        <v/>
      </c>
      <c r="CD721" s="1348" t="str">
        <f t="shared" ref="CD721:CD727" si="25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34"/>
        <v/>
      </c>
      <c r="CF721" s="1350" t="str">
        <f t="shared" si="2534"/>
        <v/>
      </c>
      <c r="CG721" s="1350" t="str">
        <f t="shared" si="2534"/>
        <v/>
      </c>
      <c r="CH721" s="1350" t="str">
        <f t="shared" si="2534"/>
        <v/>
      </c>
      <c r="CI721" s="1350" t="str">
        <f t="shared" si="2534"/>
        <v/>
      </c>
      <c r="CJ721" s="1350" t="str">
        <f t="shared" si="2534"/>
        <v/>
      </c>
      <c r="CK721" s="1351" t="str">
        <f t="shared" si="2534"/>
        <v/>
      </c>
      <c r="CL721" s="1351" t="str">
        <f t="shared" si="2534"/>
        <v/>
      </c>
      <c r="CM721" s="1351" t="str">
        <f t="shared" si="2534"/>
        <v/>
      </c>
      <c r="CN721" s="1350" t="str">
        <f t="shared" si="2534"/>
        <v/>
      </c>
      <c r="CO721" s="1350" t="str">
        <f t="shared" si="2534"/>
        <v/>
      </c>
      <c r="CP721" s="1350" t="str">
        <f t="shared" si="2534"/>
        <v/>
      </c>
      <c r="CQ721" s="1350" t="str">
        <f t="shared" si="2534"/>
        <v/>
      </c>
      <c r="CR721" s="1350" t="str">
        <f t="shared" si="2534"/>
        <v/>
      </c>
      <c r="CS721" s="1349" t="str">
        <f t="shared" si="2534"/>
        <v/>
      </c>
      <c r="CT721" s="1352" t="str">
        <f t="shared" si="2534"/>
        <v/>
      </c>
      <c r="CU721" s="553" t="str">
        <f t="shared" si="2512"/>
        <v/>
      </c>
      <c r="CV721" s="554" t="str">
        <f t="shared" si="2513"/>
        <v/>
      </c>
      <c r="CW721" s="555" t="str">
        <f t="shared" si="2514"/>
        <v/>
      </c>
      <c r="CX721" s="555" t="str">
        <f t="shared" si="2515"/>
        <v/>
      </c>
      <c r="CY721" s="555" t="str">
        <f t="shared" si="2516"/>
        <v/>
      </c>
      <c r="CZ721" s="555" t="str">
        <f t="shared" si="2517"/>
        <v/>
      </c>
      <c r="DA721" s="555" t="str">
        <f t="shared" si="2518"/>
        <v/>
      </c>
      <c r="DB721" s="556" t="str">
        <f t="shared" si="2519"/>
        <v/>
      </c>
      <c r="DC721" s="556" t="str">
        <f t="shared" si="2520"/>
        <v/>
      </c>
      <c r="DD721" s="556" t="str">
        <f t="shared" si="2521"/>
        <v/>
      </c>
      <c r="DE721" s="555" t="str">
        <f t="shared" si="2522"/>
        <v/>
      </c>
      <c r="DF721" s="555" t="str">
        <f t="shared" si="2523"/>
        <v/>
      </c>
      <c r="DG721" s="555" t="str">
        <f t="shared" si="2524"/>
        <v/>
      </c>
      <c r="DH721" s="555" t="str">
        <f t="shared" si="2525"/>
        <v/>
      </c>
      <c r="DI721" s="555" t="str">
        <f t="shared" si="2526"/>
        <v/>
      </c>
      <c r="DJ721" s="554" t="str">
        <f t="shared" si="2527"/>
        <v/>
      </c>
      <c r="DK721" s="553" t="str">
        <f t="shared" si="2528"/>
        <v/>
      </c>
      <c r="DL721" s="658">
        <f t="shared" si="2529"/>
        <v>0</v>
      </c>
      <c r="DM721" s="106">
        <f t="shared" si="2530"/>
        <v>0</v>
      </c>
      <c r="DN721" s="106">
        <f t="shared" si="2531"/>
        <v>0</v>
      </c>
      <c r="DO721" s="106">
        <f t="shared" si="2532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81"/>
        <v/>
      </c>
      <c r="CA722" s="602" t="str">
        <f t="shared" si="2482"/>
        <v/>
      </c>
      <c r="CB722" s="602" t="str">
        <f t="shared" si="2483"/>
        <v/>
      </c>
      <c r="CC722" s="692" t="str">
        <f t="shared" si="2484"/>
        <v/>
      </c>
      <c r="CD722" s="1348" t="str">
        <f t="shared" si="2535"/>
        <v/>
      </c>
      <c r="CE722" s="1349" t="str">
        <f t="shared" si="2534"/>
        <v/>
      </c>
      <c r="CF722" s="1350" t="str">
        <f t="shared" si="2534"/>
        <v/>
      </c>
      <c r="CG722" s="1350" t="str">
        <f t="shared" si="2534"/>
        <v/>
      </c>
      <c r="CH722" s="1350" t="str">
        <f t="shared" si="2534"/>
        <v/>
      </c>
      <c r="CI722" s="1350" t="str">
        <f t="shared" si="2534"/>
        <v/>
      </c>
      <c r="CJ722" s="1350" t="str">
        <f t="shared" si="2534"/>
        <v/>
      </c>
      <c r="CK722" s="1351" t="str">
        <f t="shared" si="2534"/>
        <v/>
      </c>
      <c r="CL722" s="1351" t="str">
        <f t="shared" si="2534"/>
        <v/>
      </c>
      <c r="CM722" s="1351" t="str">
        <f t="shared" si="2534"/>
        <v/>
      </c>
      <c r="CN722" s="1350" t="str">
        <f t="shared" si="2534"/>
        <v/>
      </c>
      <c r="CO722" s="1350" t="str">
        <f t="shared" si="2534"/>
        <v/>
      </c>
      <c r="CP722" s="1350" t="str">
        <f t="shared" si="2534"/>
        <v/>
      </c>
      <c r="CQ722" s="1350" t="str">
        <f t="shared" si="2534"/>
        <v/>
      </c>
      <c r="CR722" s="1350" t="str">
        <f t="shared" si="2534"/>
        <v/>
      </c>
      <c r="CS722" s="1349" t="str">
        <f t="shared" si="2534"/>
        <v/>
      </c>
      <c r="CT722" s="1352" t="str">
        <f t="shared" si="2534"/>
        <v/>
      </c>
      <c r="CU722" s="553" t="str">
        <f t="shared" si="2512"/>
        <v/>
      </c>
      <c r="CV722" s="554" t="str">
        <f t="shared" si="2513"/>
        <v/>
      </c>
      <c r="CW722" s="555" t="str">
        <f t="shared" si="2514"/>
        <v/>
      </c>
      <c r="CX722" s="555" t="str">
        <f t="shared" si="2515"/>
        <v/>
      </c>
      <c r="CY722" s="555" t="str">
        <f t="shared" si="2516"/>
        <v/>
      </c>
      <c r="CZ722" s="555" t="str">
        <f t="shared" si="2517"/>
        <v/>
      </c>
      <c r="DA722" s="555" t="str">
        <f t="shared" si="2518"/>
        <v/>
      </c>
      <c r="DB722" s="556" t="str">
        <f t="shared" si="2519"/>
        <v/>
      </c>
      <c r="DC722" s="556" t="str">
        <f t="shared" si="2520"/>
        <v/>
      </c>
      <c r="DD722" s="556" t="str">
        <f t="shared" si="2521"/>
        <v/>
      </c>
      <c r="DE722" s="555" t="str">
        <f t="shared" si="2522"/>
        <v/>
      </c>
      <c r="DF722" s="555" t="str">
        <f t="shared" si="2523"/>
        <v/>
      </c>
      <c r="DG722" s="555" t="str">
        <f t="shared" si="2524"/>
        <v/>
      </c>
      <c r="DH722" s="555" t="str">
        <f t="shared" si="2525"/>
        <v/>
      </c>
      <c r="DI722" s="555" t="str">
        <f t="shared" si="2526"/>
        <v/>
      </c>
      <c r="DJ722" s="554" t="str">
        <f t="shared" si="2527"/>
        <v/>
      </c>
      <c r="DK722" s="553" t="str">
        <f t="shared" si="2528"/>
        <v/>
      </c>
      <c r="DL722" s="658">
        <f t="shared" si="2529"/>
        <v>0</v>
      </c>
      <c r="DM722" s="106">
        <f t="shared" si="2530"/>
        <v>0</v>
      </c>
      <c r="DN722" s="106">
        <f t="shared" si="2531"/>
        <v>0</v>
      </c>
      <c r="DO722" s="106">
        <f t="shared" si="2532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81"/>
        <v/>
      </c>
      <c r="CA723" s="602" t="str">
        <f t="shared" si="2482"/>
        <v/>
      </c>
      <c r="CB723" s="602" t="str">
        <f t="shared" si="2483"/>
        <v/>
      </c>
      <c r="CC723" s="692" t="str">
        <f t="shared" si="2484"/>
        <v/>
      </c>
      <c r="CD723" s="1348" t="str">
        <f t="shared" si="2535"/>
        <v/>
      </c>
      <c r="CE723" s="1349" t="str">
        <f t="shared" si="2534"/>
        <v/>
      </c>
      <c r="CF723" s="1350" t="str">
        <f t="shared" si="2534"/>
        <v/>
      </c>
      <c r="CG723" s="1350" t="str">
        <f t="shared" si="2534"/>
        <v/>
      </c>
      <c r="CH723" s="1350" t="str">
        <f t="shared" si="2534"/>
        <v/>
      </c>
      <c r="CI723" s="1350" t="str">
        <f t="shared" si="2534"/>
        <v/>
      </c>
      <c r="CJ723" s="1350" t="str">
        <f t="shared" si="2534"/>
        <v/>
      </c>
      <c r="CK723" s="1351" t="str">
        <f t="shared" si="2534"/>
        <v/>
      </c>
      <c r="CL723" s="1351" t="str">
        <f t="shared" si="2534"/>
        <v/>
      </c>
      <c r="CM723" s="1351" t="str">
        <f t="shared" si="2534"/>
        <v/>
      </c>
      <c r="CN723" s="1350" t="str">
        <f t="shared" si="2534"/>
        <v/>
      </c>
      <c r="CO723" s="1350" t="str">
        <f t="shared" si="2534"/>
        <v/>
      </c>
      <c r="CP723" s="1350" t="str">
        <f t="shared" si="2534"/>
        <v/>
      </c>
      <c r="CQ723" s="1350" t="str">
        <f t="shared" si="2534"/>
        <v/>
      </c>
      <c r="CR723" s="1350" t="str">
        <f t="shared" si="2534"/>
        <v/>
      </c>
      <c r="CS723" s="1349" t="str">
        <f t="shared" si="2534"/>
        <v/>
      </c>
      <c r="CT723" s="1352" t="str">
        <f t="shared" si="2534"/>
        <v/>
      </c>
      <c r="CU723" s="553" t="str">
        <f t="shared" si="2512"/>
        <v/>
      </c>
      <c r="CV723" s="554" t="str">
        <f t="shared" si="2513"/>
        <v/>
      </c>
      <c r="CW723" s="555" t="str">
        <f t="shared" si="2514"/>
        <v/>
      </c>
      <c r="CX723" s="555" t="str">
        <f t="shared" si="2515"/>
        <v/>
      </c>
      <c r="CY723" s="555" t="str">
        <f t="shared" si="2516"/>
        <v/>
      </c>
      <c r="CZ723" s="555" t="str">
        <f t="shared" si="2517"/>
        <v/>
      </c>
      <c r="DA723" s="555" t="str">
        <f t="shared" si="2518"/>
        <v/>
      </c>
      <c r="DB723" s="556" t="str">
        <f t="shared" si="2519"/>
        <v/>
      </c>
      <c r="DC723" s="556" t="str">
        <f t="shared" si="2520"/>
        <v/>
      </c>
      <c r="DD723" s="556" t="str">
        <f t="shared" si="2521"/>
        <v/>
      </c>
      <c r="DE723" s="555" t="str">
        <f t="shared" si="2522"/>
        <v/>
      </c>
      <c r="DF723" s="555" t="str">
        <f t="shared" si="2523"/>
        <v/>
      </c>
      <c r="DG723" s="555" t="str">
        <f t="shared" si="2524"/>
        <v/>
      </c>
      <c r="DH723" s="555" t="str">
        <f t="shared" si="2525"/>
        <v/>
      </c>
      <c r="DI723" s="555" t="str">
        <f t="shared" si="2526"/>
        <v/>
      </c>
      <c r="DJ723" s="554" t="str">
        <f t="shared" si="2527"/>
        <v/>
      </c>
      <c r="DK723" s="553" t="str">
        <f t="shared" si="2528"/>
        <v/>
      </c>
      <c r="DL723" s="658">
        <f t="shared" si="2529"/>
        <v>0</v>
      </c>
      <c r="DM723" s="106">
        <f t="shared" si="2530"/>
        <v>0</v>
      </c>
      <c r="DN723" s="106">
        <f t="shared" si="2531"/>
        <v>0</v>
      </c>
      <c r="DO723" s="106">
        <f t="shared" si="2532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36">IF(B721="","",B721*B722*B723)</f>
        <v/>
      </c>
      <c r="C724" s="611" t="str">
        <f t="shared" si="2536"/>
        <v/>
      </c>
      <c r="D724" s="611" t="str">
        <f t="shared" si="2536"/>
        <v/>
      </c>
      <c r="E724" s="611" t="str">
        <f t="shared" si="2536"/>
        <v/>
      </c>
      <c r="F724" s="611" t="str">
        <f t="shared" si="2536"/>
        <v/>
      </c>
      <c r="G724" s="611" t="str">
        <f>IF(G721="","",G721*G722*G723)</f>
        <v/>
      </c>
      <c r="H724" s="611" t="str">
        <f t="shared" ref="H724:R724" si="2537">IF(H721="","",H721*H722*H723)</f>
        <v/>
      </c>
      <c r="I724" s="611" t="str">
        <f t="shared" si="2537"/>
        <v/>
      </c>
      <c r="J724" s="611" t="str">
        <f t="shared" si="2537"/>
        <v/>
      </c>
      <c r="K724" s="611" t="str">
        <f t="shared" si="2537"/>
        <v/>
      </c>
      <c r="L724" s="611" t="str">
        <f t="shared" si="2537"/>
        <v/>
      </c>
      <c r="M724" s="611" t="str">
        <f t="shared" si="2537"/>
        <v/>
      </c>
      <c r="N724" s="611" t="str">
        <f t="shared" si="2537"/>
        <v/>
      </c>
      <c r="O724" s="611" t="str">
        <f t="shared" si="2537"/>
        <v/>
      </c>
      <c r="P724" s="611" t="str">
        <f t="shared" si="2537"/>
        <v/>
      </c>
      <c r="Q724" s="611" t="str">
        <f t="shared" si="2537"/>
        <v/>
      </c>
      <c r="R724" s="611" t="str">
        <f t="shared" si="2537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8">IF(AD721="","",AD721*AD722*AD723)</f>
        <v/>
      </c>
      <c r="AE724" s="611" t="str">
        <f t="shared" si="2538"/>
        <v/>
      </c>
      <c r="AF724" s="611" t="str">
        <f t="shared" si="2538"/>
        <v/>
      </c>
      <c r="AG724" s="611" t="str">
        <f t="shared" si="2538"/>
        <v/>
      </c>
      <c r="AH724" s="611" t="str">
        <f t="shared" si="2538"/>
        <v/>
      </c>
      <c r="AI724" s="611" t="str">
        <f t="shared" si="2538"/>
        <v/>
      </c>
      <c r="AJ724" s="611" t="str">
        <f t="shared" si="2538"/>
        <v/>
      </c>
      <c r="AK724" s="649"/>
      <c r="AL724" s="611" t="str">
        <f t="shared" ref="AL724:AO724" si="2539">IF(AL721="","",AL721*AL722*AL723)</f>
        <v/>
      </c>
      <c r="AM724" s="611" t="str">
        <f t="shared" si="2539"/>
        <v/>
      </c>
      <c r="AN724" s="611" t="str">
        <f t="shared" si="2539"/>
        <v/>
      </c>
      <c r="AO724" s="611" t="str">
        <f t="shared" si="2539"/>
        <v/>
      </c>
      <c r="AP724" s="611" t="str">
        <f t="shared" ref="AP724:BB724" si="2540">IF(AP721="","",AP721*AP722*AP723)</f>
        <v/>
      </c>
      <c r="AQ724" s="611" t="str">
        <f t="shared" si="2540"/>
        <v/>
      </c>
      <c r="AR724" s="611" t="str">
        <f t="shared" si="2540"/>
        <v/>
      </c>
      <c r="AS724" s="611" t="str">
        <f t="shared" si="2540"/>
        <v/>
      </c>
      <c r="AT724" s="611" t="str">
        <f t="shared" si="2540"/>
        <v/>
      </c>
      <c r="AU724" s="611" t="str">
        <f t="shared" si="2540"/>
        <v/>
      </c>
      <c r="AV724" s="611" t="str">
        <f t="shared" si="2540"/>
        <v/>
      </c>
      <c r="AW724" s="611" t="str">
        <f t="shared" si="2540"/>
        <v/>
      </c>
      <c r="AX724" s="611" t="str">
        <f t="shared" si="2540"/>
        <v/>
      </c>
      <c r="AY724" s="611" t="str">
        <f t="shared" si="2540"/>
        <v/>
      </c>
      <c r="AZ724" s="611" t="str">
        <f t="shared" si="2540"/>
        <v/>
      </c>
      <c r="BA724" s="611" t="str">
        <f t="shared" si="2540"/>
        <v/>
      </c>
      <c r="BB724" s="611" t="str">
        <f t="shared" si="2540"/>
        <v/>
      </c>
      <c r="BC724" s="649"/>
      <c r="BD724" s="611" t="str">
        <f t="shared" ref="BD724:BM724" si="2541">IF(BD721="","",BD721*BD722*BD723)</f>
        <v/>
      </c>
      <c r="BE724" s="611" t="str">
        <f t="shared" si="2541"/>
        <v/>
      </c>
      <c r="BF724" s="611" t="str">
        <f t="shared" si="2541"/>
        <v/>
      </c>
      <c r="BG724" s="611" t="str">
        <f t="shared" si="2541"/>
        <v/>
      </c>
      <c r="BH724" s="611" t="str">
        <f t="shared" si="2541"/>
        <v/>
      </c>
      <c r="BI724" s="611" t="str">
        <f t="shared" si="2541"/>
        <v/>
      </c>
      <c r="BJ724" s="611" t="str">
        <f t="shared" si="2541"/>
        <v/>
      </c>
      <c r="BK724" s="611" t="str">
        <f t="shared" si="2541"/>
        <v/>
      </c>
      <c r="BL724" s="611" t="str">
        <f t="shared" si="2541"/>
        <v/>
      </c>
      <c r="BM724" s="611" t="str">
        <f t="shared" si="2541"/>
        <v/>
      </c>
      <c r="BN724" s="611" t="str">
        <f t="shared" ref="BN724:BT724" si="2542">IF(BN721="","",BN721*BN722*BN723)</f>
        <v/>
      </c>
      <c r="BO724" s="611" t="str">
        <f t="shared" si="2542"/>
        <v/>
      </c>
      <c r="BP724" s="611" t="str">
        <f t="shared" si="2542"/>
        <v/>
      </c>
      <c r="BQ724" s="611" t="str">
        <f t="shared" si="2542"/>
        <v/>
      </c>
      <c r="BR724" s="611" t="str">
        <f t="shared" si="2542"/>
        <v/>
      </c>
      <c r="BS724" s="611" t="str">
        <f t="shared" si="2542"/>
        <v/>
      </c>
      <c r="BT724" s="611" t="str">
        <f t="shared" si="2542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81"/>
        <v/>
      </c>
      <c r="CA724" s="602" t="str">
        <f t="shared" si="2482"/>
        <v/>
      </c>
      <c r="CB724" s="602" t="str">
        <f t="shared" si="2483"/>
        <v/>
      </c>
      <c r="CC724" s="692" t="str">
        <f t="shared" si="2484"/>
        <v/>
      </c>
      <c r="CD724" s="1348" t="str">
        <f t="shared" si="2535"/>
        <v/>
      </c>
      <c r="CE724" s="1349" t="str">
        <f t="shared" si="2534"/>
        <v/>
      </c>
      <c r="CF724" s="1350" t="str">
        <f t="shared" si="2534"/>
        <v/>
      </c>
      <c r="CG724" s="1350" t="str">
        <f t="shared" si="2534"/>
        <v/>
      </c>
      <c r="CH724" s="1350" t="str">
        <f t="shared" si="2534"/>
        <v/>
      </c>
      <c r="CI724" s="1350" t="str">
        <f t="shared" si="2534"/>
        <v/>
      </c>
      <c r="CJ724" s="1350" t="str">
        <f t="shared" si="2534"/>
        <v/>
      </c>
      <c r="CK724" s="1351" t="str">
        <f t="shared" si="2534"/>
        <v/>
      </c>
      <c r="CL724" s="1351" t="str">
        <f t="shared" si="2534"/>
        <v/>
      </c>
      <c r="CM724" s="1351" t="str">
        <f t="shared" si="2534"/>
        <v/>
      </c>
      <c r="CN724" s="1350" t="str">
        <f t="shared" si="2534"/>
        <v/>
      </c>
      <c r="CO724" s="1350" t="str">
        <f t="shared" si="2534"/>
        <v/>
      </c>
      <c r="CP724" s="1350" t="str">
        <f t="shared" si="2534"/>
        <v/>
      </c>
      <c r="CQ724" s="1350" t="str">
        <f t="shared" si="2534"/>
        <v/>
      </c>
      <c r="CR724" s="1350" t="str">
        <f t="shared" si="2534"/>
        <v/>
      </c>
      <c r="CS724" s="1349" t="str">
        <f t="shared" si="2534"/>
        <v/>
      </c>
      <c r="CT724" s="1352" t="str">
        <f t="shared" si="2534"/>
        <v/>
      </c>
      <c r="CU724" s="553" t="str">
        <f t="shared" si="2512"/>
        <v/>
      </c>
      <c r="CV724" s="554" t="str">
        <f t="shared" si="2513"/>
        <v/>
      </c>
      <c r="CW724" s="555" t="str">
        <f t="shared" si="2514"/>
        <v/>
      </c>
      <c r="CX724" s="555" t="str">
        <f t="shared" si="2515"/>
        <v/>
      </c>
      <c r="CY724" s="555" t="str">
        <f t="shared" si="2516"/>
        <v/>
      </c>
      <c r="CZ724" s="555" t="str">
        <f t="shared" si="2517"/>
        <v/>
      </c>
      <c r="DA724" s="555" t="str">
        <f t="shared" si="2518"/>
        <v/>
      </c>
      <c r="DB724" s="556" t="str">
        <f t="shared" si="2519"/>
        <v/>
      </c>
      <c r="DC724" s="556" t="str">
        <f t="shared" si="2520"/>
        <v/>
      </c>
      <c r="DD724" s="556" t="str">
        <f t="shared" si="2521"/>
        <v/>
      </c>
      <c r="DE724" s="555" t="str">
        <f t="shared" si="2522"/>
        <v/>
      </c>
      <c r="DF724" s="555" t="str">
        <f t="shared" si="2523"/>
        <v/>
      </c>
      <c r="DG724" s="555" t="str">
        <f t="shared" si="2524"/>
        <v/>
      </c>
      <c r="DH724" s="555" t="str">
        <f t="shared" si="2525"/>
        <v/>
      </c>
      <c r="DI724" s="555" t="str">
        <f t="shared" si="2526"/>
        <v/>
      </c>
      <c r="DJ724" s="554" t="str">
        <f t="shared" si="2527"/>
        <v/>
      </c>
      <c r="DK724" s="553" t="str">
        <f t="shared" si="2528"/>
        <v/>
      </c>
      <c r="DL724" s="658">
        <f t="shared" si="2529"/>
        <v>0</v>
      </c>
      <c r="DM724" s="106">
        <f t="shared" si="2530"/>
        <v>0</v>
      </c>
      <c r="DN724" s="106">
        <f t="shared" si="2531"/>
        <v>0</v>
      </c>
      <c r="DO724" s="106">
        <f t="shared" si="2532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/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481"/>
        <v>3</v>
      </c>
      <c r="CA725" s="602" t="str">
        <f t="shared" si="2482"/>
        <v/>
      </c>
      <c r="CB725" s="602">
        <f t="shared" si="2483"/>
        <v>46</v>
      </c>
      <c r="CC725" s="692" t="str">
        <f t="shared" si="2484"/>
        <v/>
      </c>
      <c r="CD725" s="1348" t="str">
        <f t="shared" si="2535"/>
        <v/>
      </c>
      <c r="CE725" s="1349" t="str">
        <f t="shared" si="2534"/>
        <v/>
      </c>
      <c r="CF725" s="1350" t="str">
        <f t="shared" si="2534"/>
        <v/>
      </c>
      <c r="CG725" s="1350" t="str">
        <f t="shared" si="2534"/>
        <v/>
      </c>
      <c r="CH725" s="1350" t="str">
        <f t="shared" si="2534"/>
        <v/>
      </c>
      <c r="CI725" s="1350" t="str">
        <f t="shared" si="2534"/>
        <v/>
      </c>
      <c r="CJ725" s="1350" t="str">
        <f t="shared" si="2534"/>
        <v/>
      </c>
      <c r="CK725" s="1351">
        <f t="shared" si="2534"/>
        <v>3</v>
      </c>
      <c r="CL725" s="1351">
        <f t="shared" si="2534"/>
        <v>3</v>
      </c>
      <c r="CM725" s="1351">
        <f t="shared" si="2534"/>
        <v>4</v>
      </c>
      <c r="CN725" s="1350" t="str">
        <f t="shared" si="2534"/>
        <v/>
      </c>
      <c r="CO725" s="1350" t="str">
        <f t="shared" si="2534"/>
        <v/>
      </c>
      <c r="CP725" s="1350" t="str">
        <f t="shared" si="2534"/>
        <v/>
      </c>
      <c r="CQ725" s="1350" t="str">
        <f t="shared" si="2534"/>
        <v/>
      </c>
      <c r="CR725" s="1350" t="str">
        <f t="shared" si="2534"/>
        <v/>
      </c>
      <c r="CS725" s="1349" t="str">
        <f t="shared" si="2534"/>
        <v/>
      </c>
      <c r="CT725" s="1352" t="str">
        <f t="shared" si="2534"/>
        <v/>
      </c>
      <c r="CU725" s="553" t="str">
        <f t="shared" si="2512"/>
        <v/>
      </c>
      <c r="CV725" s="554" t="str">
        <f t="shared" si="2513"/>
        <v/>
      </c>
      <c r="CW725" s="555" t="str">
        <f t="shared" si="2514"/>
        <v/>
      </c>
      <c r="CX725" s="555" t="str">
        <f t="shared" si="2515"/>
        <v/>
      </c>
      <c r="CY725" s="555" t="str">
        <f t="shared" si="2516"/>
        <v/>
      </c>
      <c r="CZ725" s="555" t="str">
        <f t="shared" si="2517"/>
        <v/>
      </c>
      <c r="DA725" s="555" t="str">
        <f t="shared" si="2518"/>
        <v/>
      </c>
      <c r="DB725" s="556" t="str">
        <f t="shared" si="2519"/>
        <v/>
      </c>
      <c r="DC725" s="556" t="str">
        <f t="shared" si="2520"/>
        <v/>
      </c>
      <c r="DD725" s="556" t="str">
        <f t="shared" si="2521"/>
        <v/>
      </c>
      <c r="DE725" s="555" t="str">
        <f t="shared" si="2522"/>
        <v/>
      </c>
      <c r="DF725" s="555" t="str">
        <f t="shared" si="2523"/>
        <v/>
      </c>
      <c r="DG725" s="555" t="str">
        <f t="shared" si="2524"/>
        <v/>
      </c>
      <c r="DH725" s="555" t="str">
        <f t="shared" si="2525"/>
        <v/>
      </c>
      <c r="DI725" s="555" t="str">
        <f t="shared" si="2526"/>
        <v/>
      </c>
      <c r="DJ725" s="554" t="str">
        <f t="shared" si="2527"/>
        <v/>
      </c>
      <c r="DK725" s="553" t="str">
        <f t="shared" si="2528"/>
        <v/>
      </c>
      <c r="DL725" s="658">
        <f t="shared" si="2529"/>
        <v>3</v>
      </c>
      <c r="DM725" s="106">
        <f t="shared" si="2530"/>
        <v>0</v>
      </c>
      <c r="DN725" s="106">
        <f t="shared" si="2531"/>
        <v>5</v>
      </c>
      <c r="DO725" s="106">
        <f t="shared" si="2532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200</v>
      </c>
      <c r="C726" s="277"/>
      <c r="D726" s="277"/>
      <c r="E726" s="277"/>
      <c r="F726" s="277"/>
      <c r="G726" s="277"/>
      <c r="H726" s="277">
        <v>300</v>
      </c>
      <c r="I726" s="277"/>
      <c r="J726" s="277">
        <v>50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481"/>
        <v>200</v>
      </c>
      <c r="CA726" s="602" t="str">
        <f t="shared" si="2482"/>
        <v/>
      </c>
      <c r="CB726" s="602">
        <f t="shared" si="2483"/>
        <v>404</v>
      </c>
      <c r="CC726" s="692" t="str">
        <f t="shared" si="2484"/>
        <v/>
      </c>
      <c r="CD726" s="1348" t="str">
        <f t="shared" si="2535"/>
        <v/>
      </c>
      <c r="CE726" s="1349" t="str">
        <f t="shared" si="2534"/>
        <v/>
      </c>
      <c r="CF726" s="1350" t="str">
        <f t="shared" si="2534"/>
        <v/>
      </c>
      <c r="CG726" s="1350" t="str">
        <f t="shared" si="2534"/>
        <v/>
      </c>
      <c r="CH726" s="1350" t="str">
        <f t="shared" si="2534"/>
        <v/>
      </c>
      <c r="CI726" s="1350" t="str">
        <f t="shared" si="2534"/>
        <v/>
      </c>
      <c r="CJ726" s="1350" t="str">
        <f t="shared" si="2534"/>
        <v/>
      </c>
      <c r="CK726" s="1351">
        <f t="shared" si="2534"/>
        <v>50</v>
      </c>
      <c r="CL726" s="1351">
        <f t="shared" si="2534"/>
        <v>200</v>
      </c>
      <c r="CM726" s="1351">
        <f t="shared" si="2534"/>
        <v>300</v>
      </c>
      <c r="CN726" s="1350" t="str">
        <f t="shared" si="2534"/>
        <v/>
      </c>
      <c r="CO726" s="1350" t="str">
        <f t="shared" si="2534"/>
        <v/>
      </c>
      <c r="CP726" s="1350" t="str">
        <f t="shared" si="2534"/>
        <v/>
      </c>
      <c r="CQ726" s="1350" t="str">
        <f t="shared" si="2534"/>
        <v/>
      </c>
      <c r="CR726" s="1350" t="str">
        <f t="shared" si="2534"/>
        <v/>
      </c>
      <c r="CS726" s="1349" t="str">
        <f t="shared" si="2534"/>
        <v/>
      </c>
      <c r="CT726" s="1352" t="str">
        <f t="shared" si="2534"/>
        <v/>
      </c>
      <c r="CU726" s="553" t="str">
        <f t="shared" si="2512"/>
        <v/>
      </c>
      <c r="CV726" s="554" t="str">
        <f t="shared" si="2513"/>
        <v/>
      </c>
      <c r="CW726" s="555" t="str">
        <f t="shared" si="2514"/>
        <v/>
      </c>
      <c r="CX726" s="555" t="str">
        <f t="shared" si="2515"/>
        <v/>
      </c>
      <c r="CY726" s="555" t="str">
        <f t="shared" si="2516"/>
        <v/>
      </c>
      <c r="CZ726" s="555" t="str">
        <f t="shared" si="2517"/>
        <v/>
      </c>
      <c r="DA726" s="555" t="str">
        <f t="shared" si="2518"/>
        <v/>
      </c>
      <c r="DB726" s="556" t="str">
        <f t="shared" si="2519"/>
        <v/>
      </c>
      <c r="DC726" s="556" t="str">
        <f t="shared" si="2520"/>
        <v/>
      </c>
      <c r="DD726" s="556" t="str">
        <f t="shared" si="2521"/>
        <v/>
      </c>
      <c r="DE726" s="555" t="str">
        <f t="shared" si="2522"/>
        <v/>
      </c>
      <c r="DF726" s="555" t="str">
        <f t="shared" si="2523"/>
        <v/>
      </c>
      <c r="DG726" s="555" t="str">
        <f t="shared" si="2524"/>
        <v/>
      </c>
      <c r="DH726" s="555" t="str">
        <f t="shared" si="2525"/>
        <v/>
      </c>
      <c r="DI726" s="555" t="str">
        <f t="shared" si="2526"/>
        <v/>
      </c>
      <c r="DJ726" s="554" t="str">
        <f t="shared" si="2527"/>
        <v/>
      </c>
      <c r="DK726" s="553" t="str">
        <f t="shared" si="2528"/>
        <v/>
      </c>
      <c r="DL726" s="658">
        <f t="shared" si="2529"/>
        <v>3</v>
      </c>
      <c r="DM726" s="106">
        <f t="shared" si="2530"/>
        <v>0</v>
      </c>
      <c r="DN726" s="106">
        <f t="shared" si="2531"/>
        <v>5</v>
      </c>
      <c r="DO726" s="106">
        <f t="shared" si="2532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43">IF(B725="","",B725*B726)</f>
        <v>800</v>
      </c>
      <c r="C727" s="612" t="str">
        <f t="shared" si="2543"/>
        <v/>
      </c>
      <c r="D727" s="612" t="str">
        <f t="shared" si="2543"/>
        <v/>
      </c>
      <c r="E727" s="612" t="str">
        <f t="shared" si="2543"/>
        <v/>
      </c>
      <c r="F727" s="612" t="str">
        <f t="shared" si="2543"/>
        <v/>
      </c>
      <c r="G727" s="612" t="str">
        <f t="shared" si="2543"/>
        <v/>
      </c>
      <c r="H727" s="612">
        <f t="shared" si="2543"/>
        <v>900</v>
      </c>
      <c r="I727" s="612" t="str">
        <f t="shared" si="2543"/>
        <v/>
      </c>
      <c r="J727" s="612">
        <f t="shared" si="2543"/>
        <v>150</v>
      </c>
      <c r="K727" s="612" t="str">
        <f t="shared" si="2543"/>
        <v/>
      </c>
      <c r="L727" s="612" t="str">
        <f t="shared" si="2543"/>
        <v/>
      </c>
      <c r="M727" s="612" t="str">
        <f t="shared" si="2543"/>
        <v/>
      </c>
      <c r="N727" s="612" t="str">
        <f t="shared" si="2543"/>
        <v/>
      </c>
      <c r="O727" s="612" t="str">
        <f t="shared" si="2543"/>
        <v/>
      </c>
      <c r="P727" s="612" t="str">
        <f t="shared" si="2543"/>
        <v/>
      </c>
      <c r="Q727" s="612" t="str">
        <f t="shared" si="2543"/>
        <v/>
      </c>
      <c r="R727" s="612" t="str">
        <f t="shared" si="2543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44">IF(AD725="","",AD725*AD726)</f>
        <v/>
      </c>
      <c r="AE727" s="612" t="str">
        <f t="shared" si="2544"/>
        <v/>
      </c>
      <c r="AF727" s="612" t="str">
        <f t="shared" si="2544"/>
        <v/>
      </c>
      <c r="AG727" s="612" t="str">
        <f t="shared" si="2544"/>
        <v/>
      </c>
      <c r="AH727" s="612" t="str">
        <f t="shared" si="2544"/>
        <v/>
      </c>
      <c r="AI727" s="612" t="str">
        <f t="shared" si="2544"/>
        <v/>
      </c>
      <c r="AJ727" s="612" t="str">
        <f t="shared" si="2544"/>
        <v/>
      </c>
      <c r="AK727" s="652"/>
      <c r="AL727" s="612" t="str">
        <f t="shared" ref="AL727:AT727" si="2545">IF(AL725="","",AL725*AL726)</f>
        <v/>
      </c>
      <c r="AM727" s="612" t="str">
        <f t="shared" si="2545"/>
        <v/>
      </c>
      <c r="AN727" s="612">
        <f t="shared" si="2545"/>
        <v>2400</v>
      </c>
      <c r="AO727" s="612">
        <f t="shared" si="2545"/>
        <v>3000</v>
      </c>
      <c r="AP727" s="612" t="str">
        <f t="shared" si="2545"/>
        <v/>
      </c>
      <c r="AQ727" s="612">
        <f t="shared" si="2545"/>
        <v>1500</v>
      </c>
      <c r="AR727" s="612">
        <f t="shared" si="2545"/>
        <v>750</v>
      </c>
      <c r="AS727" s="612" t="str">
        <f t="shared" si="2545"/>
        <v/>
      </c>
      <c r="AT727" s="612">
        <f t="shared" si="2545"/>
        <v>1000</v>
      </c>
      <c r="AU727" s="612" t="str">
        <f t="shared" ref="AU727:BB727" si="2546">IF(AU725="","",AU725*AU726)</f>
        <v/>
      </c>
      <c r="AV727" s="612" t="str">
        <f t="shared" si="2546"/>
        <v/>
      </c>
      <c r="AW727" s="612" t="str">
        <f t="shared" si="2546"/>
        <v/>
      </c>
      <c r="AX727" s="612" t="str">
        <f t="shared" si="2546"/>
        <v/>
      </c>
      <c r="AY727" s="612" t="str">
        <f t="shared" si="2546"/>
        <v/>
      </c>
      <c r="AZ727" s="612" t="str">
        <f t="shared" si="2546"/>
        <v/>
      </c>
      <c r="BA727" s="612" t="str">
        <f t="shared" si="2546"/>
        <v/>
      </c>
      <c r="BB727" s="612" t="str">
        <f t="shared" si="2546"/>
        <v/>
      </c>
      <c r="BC727" s="652"/>
      <c r="BD727" s="612" t="str">
        <f t="shared" ref="BD727:BM727" si="2547">IF(BD725="","",BD725*BD726)</f>
        <v/>
      </c>
      <c r="BE727" s="612" t="str">
        <f t="shared" si="2547"/>
        <v/>
      </c>
      <c r="BF727" s="612" t="str">
        <f t="shared" si="2547"/>
        <v/>
      </c>
      <c r="BG727" s="612" t="str">
        <f t="shared" si="2547"/>
        <v/>
      </c>
      <c r="BH727" s="612" t="str">
        <f t="shared" si="2547"/>
        <v/>
      </c>
      <c r="BI727" s="612" t="str">
        <f t="shared" si="2547"/>
        <v/>
      </c>
      <c r="BJ727" s="612" t="str">
        <f t="shared" si="2547"/>
        <v/>
      </c>
      <c r="BK727" s="612" t="str">
        <f t="shared" si="2547"/>
        <v/>
      </c>
      <c r="BL727" s="612" t="str">
        <f t="shared" si="2547"/>
        <v/>
      </c>
      <c r="BM727" s="612" t="str">
        <f t="shared" si="2547"/>
        <v/>
      </c>
      <c r="BN727" s="612" t="str">
        <f t="shared" ref="BN727:BT727" si="2548">IF(BN725="","",BN725*BN726)</f>
        <v/>
      </c>
      <c r="BO727" s="612" t="str">
        <f t="shared" si="2548"/>
        <v/>
      </c>
      <c r="BP727" s="612" t="str">
        <f t="shared" si="2548"/>
        <v/>
      </c>
      <c r="BQ727" s="612" t="str">
        <f t="shared" si="2548"/>
        <v/>
      </c>
      <c r="BR727" s="612" t="str">
        <f t="shared" si="2548"/>
        <v/>
      </c>
      <c r="BS727" s="612" t="str">
        <f t="shared" si="2548"/>
        <v/>
      </c>
      <c r="BT727" s="612" t="str">
        <f t="shared" si="2548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81"/>
        <v>800</v>
      </c>
      <c r="CA727" s="602" t="str">
        <f t="shared" si="2482"/>
        <v/>
      </c>
      <c r="CB727" s="602">
        <f t="shared" si="2483"/>
        <v>1633.3333333333333</v>
      </c>
      <c r="CC727" s="692" t="str">
        <f t="shared" si="2484"/>
        <v/>
      </c>
      <c r="CD727" s="1348" t="str">
        <f t="shared" si="2535"/>
        <v/>
      </c>
      <c r="CE727" s="1349" t="str">
        <f t="shared" si="2534"/>
        <v/>
      </c>
      <c r="CF727" s="1350" t="str">
        <f t="shared" si="2534"/>
        <v/>
      </c>
      <c r="CG727" s="1350" t="str">
        <f t="shared" si="2534"/>
        <v/>
      </c>
      <c r="CH727" s="1350" t="str">
        <f t="shared" si="2534"/>
        <v/>
      </c>
      <c r="CI727" s="1350" t="str">
        <f t="shared" si="2534"/>
        <v/>
      </c>
      <c r="CJ727" s="1350" t="str">
        <f t="shared" si="2534"/>
        <v/>
      </c>
      <c r="CK727" s="1351">
        <f t="shared" si="2534"/>
        <v>150</v>
      </c>
      <c r="CL727" s="1351">
        <f t="shared" si="2534"/>
        <v>800</v>
      </c>
      <c r="CM727" s="1351">
        <f t="shared" si="2534"/>
        <v>900</v>
      </c>
      <c r="CN727" s="1350" t="str">
        <f t="shared" si="2534"/>
        <v/>
      </c>
      <c r="CO727" s="1350" t="str">
        <f t="shared" si="2534"/>
        <v/>
      </c>
      <c r="CP727" s="1350" t="str">
        <f t="shared" si="2534"/>
        <v/>
      </c>
      <c r="CQ727" s="1350" t="str">
        <f t="shared" si="2534"/>
        <v/>
      </c>
      <c r="CR727" s="1350" t="str">
        <f t="shared" si="2534"/>
        <v/>
      </c>
      <c r="CS727" s="1349" t="str">
        <f t="shared" si="2534"/>
        <v/>
      </c>
      <c r="CT727" s="1352" t="str">
        <f t="shared" si="2534"/>
        <v/>
      </c>
      <c r="CU727" s="553" t="str">
        <f t="shared" si="2512"/>
        <v/>
      </c>
      <c r="CV727" s="554" t="str">
        <f t="shared" si="2513"/>
        <v/>
      </c>
      <c r="CW727" s="555" t="str">
        <f t="shared" si="2514"/>
        <v/>
      </c>
      <c r="CX727" s="555" t="str">
        <f t="shared" si="2515"/>
        <v/>
      </c>
      <c r="CY727" s="555" t="str">
        <f t="shared" si="2516"/>
        <v/>
      </c>
      <c r="CZ727" s="555" t="str">
        <f t="shared" si="2517"/>
        <v/>
      </c>
      <c r="DA727" s="555" t="str">
        <f t="shared" si="2518"/>
        <v/>
      </c>
      <c r="DB727" s="556" t="str">
        <f t="shared" si="2519"/>
        <v/>
      </c>
      <c r="DC727" s="556" t="str">
        <f t="shared" si="2520"/>
        <v/>
      </c>
      <c r="DD727" s="556" t="str">
        <f t="shared" si="2521"/>
        <v/>
      </c>
      <c r="DE727" s="555" t="str">
        <f t="shared" si="2522"/>
        <v/>
      </c>
      <c r="DF727" s="555" t="str">
        <f t="shared" si="2523"/>
        <v/>
      </c>
      <c r="DG727" s="555" t="str">
        <f t="shared" si="2524"/>
        <v/>
      </c>
      <c r="DH727" s="555" t="str">
        <f t="shared" si="2525"/>
        <v/>
      </c>
      <c r="DI727" s="555" t="str">
        <f t="shared" si="2526"/>
        <v/>
      </c>
      <c r="DJ727" s="554" t="str">
        <f t="shared" si="2527"/>
        <v/>
      </c>
      <c r="DK727" s="553" t="str">
        <f t="shared" si="2528"/>
        <v/>
      </c>
      <c r="DL727" s="658">
        <f t="shared" si="2529"/>
        <v>3</v>
      </c>
      <c r="DM727" s="106">
        <f t="shared" si="2530"/>
        <v>0</v>
      </c>
      <c r="DN727" s="106">
        <f t="shared" si="2531"/>
        <v>5</v>
      </c>
      <c r="DO727" s="106">
        <f t="shared" si="2532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81"/>
        <v/>
      </c>
      <c r="CA728" s="602" t="str">
        <f t="shared" si="2482"/>
        <v/>
      </c>
      <c r="CB728" s="602" t="str">
        <f t="shared" si="2483"/>
        <v/>
      </c>
      <c r="CC728" s="692" t="str">
        <f t="shared" si="2484"/>
        <v/>
      </c>
      <c r="CD728" s="1348" t="str">
        <f t="shared" si="2495"/>
        <v/>
      </c>
      <c r="CE728" s="1349" t="str">
        <f t="shared" si="2496"/>
        <v/>
      </c>
      <c r="CF728" s="1350" t="str">
        <f t="shared" si="2497"/>
        <v/>
      </c>
      <c r="CG728" s="1350" t="str">
        <f t="shared" si="2498"/>
        <v/>
      </c>
      <c r="CH728" s="1350" t="str">
        <f t="shared" si="2499"/>
        <v/>
      </c>
      <c r="CI728" s="1350" t="str">
        <f t="shared" si="2500"/>
        <v/>
      </c>
      <c r="CJ728" s="1350" t="str">
        <f t="shared" si="2501"/>
        <v/>
      </c>
      <c r="CK728" s="1351" t="str">
        <f t="shared" si="2502"/>
        <v/>
      </c>
      <c r="CL728" s="1351" t="str">
        <f t="shared" si="2503"/>
        <v/>
      </c>
      <c r="CM728" s="1351" t="str">
        <f t="shared" si="2504"/>
        <v/>
      </c>
      <c r="CN728" s="1350" t="str">
        <f t="shared" si="2505"/>
        <v/>
      </c>
      <c r="CO728" s="1350" t="str">
        <f t="shared" si="2506"/>
        <v/>
      </c>
      <c r="CP728" s="1350" t="str">
        <f t="shared" si="2507"/>
        <v/>
      </c>
      <c r="CQ728" s="1350" t="str">
        <f t="shared" si="2508"/>
        <v/>
      </c>
      <c r="CR728" s="1350" t="str">
        <f t="shared" si="2509"/>
        <v/>
      </c>
      <c r="CS728" s="1349" t="str">
        <f t="shared" si="2510"/>
        <v/>
      </c>
      <c r="CT728" s="1352" t="str">
        <f t="shared" si="2511"/>
        <v/>
      </c>
      <c r="CU728" s="553" t="str">
        <f t="shared" si="2512"/>
        <v/>
      </c>
      <c r="CV728" s="554" t="str">
        <f t="shared" si="2513"/>
        <v/>
      </c>
      <c r="CW728" s="555" t="str">
        <f t="shared" si="2514"/>
        <v/>
      </c>
      <c r="CX728" s="555" t="str">
        <f t="shared" si="2515"/>
        <v/>
      </c>
      <c r="CY728" s="555" t="str">
        <f t="shared" si="2516"/>
        <v/>
      </c>
      <c r="CZ728" s="555" t="str">
        <f t="shared" si="2517"/>
        <v/>
      </c>
      <c r="DA728" s="555" t="str">
        <f t="shared" si="2518"/>
        <v/>
      </c>
      <c r="DB728" s="556" t="str">
        <f t="shared" si="2519"/>
        <v/>
      </c>
      <c r="DC728" s="556" t="str">
        <f t="shared" si="2520"/>
        <v/>
      </c>
      <c r="DD728" s="556" t="str">
        <f t="shared" si="2521"/>
        <v/>
      </c>
      <c r="DE728" s="555" t="str">
        <f t="shared" si="2522"/>
        <v/>
      </c>
      <c r="DF728" s="555" t="str">
        <f t="shared" si="2523"/>
        <v/>
      </c>
      <c r="DG728" s="555" t="str">
        <f t="shared" si="2524"/>
        <v/>
      </c>
      <c r="DH728" s="555" t="str">
        <f t="shared" si="2525"/>
        <v/>
      </c>
      <c r="DI728" s="555" t="str">
        <f t="shared" si="2526"/>
        <v/>
      </c>
      <c r="DJ728" s="554" t="str">
        <f t="shared" si="2527"/>
        <v/>
      </c>
      <c r="DK728" s="553" t="str">
        <f t="shared" si="2528"/>
        <v/>
      </c>
      <c r="DL728" s="658">
        <f t="shared" si="2529"/>
        <v>0</v>
      </c>
      <c r="DM728" s="106">
        <f t="shared" si="2530"/>
        <v>0</v>
      </c>
      <c r="DN728" s="106">
        <f t="shared" si="2531"/>
        <v>0</v>
      </c>
      <c r="DO728" s="106">
        <f t="shared" si="2532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81"/>
        <v/>
      </c>
      <c r="CA729" s="602" t="str">
        <f t="shared" si="2482"/>
        <v/>
      </c>
      <c r="CB729" s="602" t="str">
        <f t="shared" si="2483"/>
        <v/>
      </c>
      <c r="CC729" s="692" t="str">
        <f t="shared" si="2484"/>
        <v/>
      </c>
      <c r="CD729" s="1348" t="str">
        <f t="shared" si="2495"/>
        <v/>
      </c>
      <c r="CE729" s="1349" t="str">
        <f t="shared" si="2496"/>
        <v/>
      </c>
      <c r="CF729" s="1350" t="str">
        <f t="shared" si="2497"/>
        <v/>
      </c>
      <c r="CG729" s="1350" t="str">
        <f t="shared" si="2498"/>
        <v/>
      </c>
      <c r="CH729" s="1350" t="str">
        <f t="shared" si="2499"/>
        <v/>
      </c>
      <c r="CI729" s="1350" t="str">
        <f t="shared" si="2500"/>
        <v/>
      </c>
      <c r="CJ729" s="1350" t="str">
        <f t="shared" si="2501"/>
        <v/>
      </c>
      <c r="CK729" s="1351" t="str">
        <f t="shared" si="2502"/>
        <v/>
      </c>
      <c r="CL729" s="1351" t="str">
        <f t="shared" si="2503"/>
        <v/>
      </c>
      <c r="CM729" s="1351" t="str">
        <f t="shared" si="2504"/>
        <v/>
      </c>
      <c r="CN729" s="1350" t="str">
        <f t="shared" si="2505"/>
        <v/>
      </c>
      <c r="CO729" s="1350" t="str">
        <f t="shared" si="2506"/>
        <v/>
      </c>
      <c r="CP729" s="1350" t="str">
        <f t="shared" si="2507"/>
        <v/>
      </c>
      <c r="CQ729" s="1350" t="str">
        <f t="shared" si="2508"/>
        <v/>
      </c>
      <c r="CR729" s="1350" t="str">
        <f t="shared" si="2509"/>
        <v/>
      </c>
      <c r="CS729" s="1349" t="str">
        <f t="shared" si="2510"/>
        <v/>
      </c>
      <c r="CT729" s="1352" t="str">
        <f t="shared" si="2511"/>
        <v/>
      </c>
      <c r="CU729" s="553" t="str">
        <f t="shared" si="2512"/>
        <v/>
      </c>
      <c r="CV729" s="554" t="str">
        <f t="shared" si="2513"/>
        <v/>
      </c>
      <c r="CW729" s="555" t="str">
        <f t="shared" si="2514"/>
        <v/>
      </c>
      <c r="CX729" s="555" t="str">
        <f t="shared" si="2515"/>
        <v/>
      </c>
      <c r="CY729" s="555" t="str">
        <f t="shared" si="2516"/>
        <v/>
      </c>
      <c r="CZ729" s="555" t="str">
        <f t="shared" si="2517"/>
        <v/>
      </c>
      <c r="DA729" s="555" t="str">
        <f t="shared" si="2518"/>
        <v/>
      </c>
      <c r="DB729" s="556" t="str">
        <f t="shared" si="2519"/>
        <v/>
      </c>
      <c r="DC729" s="556" t="str">
        <f t="shared" si="2520"/>
        <v/>
      </c>
      <c r="DD729" s="556" t="str">
        <f t="shared" si="2521"/>
        <v/>
      </c>
      <c r="DE729" s="555" t="str">
        <f t="shared" si="2522"/>
        <v/>
      </c>
      <c r="DF729" s="555" t="str">
        <f t="shared" si="2523"/>
        <v/>
      </c>
      <c r="DG729" s="555" t="str">
        <f t="shared" si="2524"/>
        <v/>
      </c>
      <c r="DH729" s="555" t="str">
        <f t="shared" si="2525"/>
        <v/>
      </c>
      <c r="DI729" s="555" t="str">
        <f t="shared" si="2526"/>
        <v/>
      </c>
      <c r="DJ729" s="554" t="str">
        <f t="shared" si="2527"/>
        <v/>
      </c>
      <c r="DK729" s="553" t="str">
        <f t="shared" si="2528"/>
        <v/>
      </c>
      <c r="DL729" s="658">
        <f t="shared" si="2529"/>
        <v>0</v>
      </c>
      <c r="DM729" s="106">
        <f t="shared" si="2530"/>
        <v>0</v>
      </c>
      <c r="DN729" s="106">
        <f t="shared" si="2531"/>
        <v>0</v>
      </c>
      <c r="DO729" s="106">
        <f t="shared" si="2532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81"/>
        <v/>
      </c>
      <c r="CA730" s="602" t="str">
        <f t="shared" si="2482"/>
        <v/>
      </c>
      <c r="CB730" s="602" t="str">
        <f t="shared" si="2483"/>
        <v/>
      </c>
      <c r="CC730" s="692" t="str">
        <f t="shared" si="2484"/>
        <v/>
      </c>
      <c r="CD730" s="1348" t="str">
        <f t="shared" si="2495"/>
        <v/>
      </c>
      <c r="CE730" s="1349" t="str">
        <f t="shared" si="2496"/>
        <v/>
      </c>
      <c r="CF730" s="1350" t="str">
        <f t="shared" si="2497"/>
        <v/>
      </c>
      <c r="CG730" s="1350" t="str">
        <f t="shared" si="2498"/>
        <v/>
      </c>
      <c r="CH730" s="1350" t="str">
        <f t="shared" si="2499"/>
        <v/>
      </c>
      <c r="CI730" s="1350" t="str">
        <f t="shared" si="2500"/>
        <v/>
      </c>
      <c r="CJ730" s="1350" t="str">
        <f t="shared" si="2501"/>
        <v/>
      </c>
      <c r="CK730" s="1351" t="str">
        <f t="shared" si="2502"/>
        <v/>
      </c>
      <c r="CL730" s="1351" t="str">
        <f t="shared" si="2503"/>
        <v/>
      </c>
      <c r="CM730" s="1351" t="str">
        <f t="shared" si="2504"/>
        <v/>
      </c>
      <c r="CN730" s="1350" t="str">
        <f t="shared" si="2505"/>
        <v/>
      </c>
      <c r="CO730" s="1350" t="str">
        <f t="shared" si="2506"/>
        <v/>
      </c>
      <c r="CP730" s="1350" t="str">
        <f t="shared" si="2507"/>
        <v/>
      </c>
      <c r="CQ730" s="1350" t="str">
        <f t="shared" si="2508"/>
        <v/>
      </c>
      <c r="CR730" s="1350" t="str">
        <f t="shared" si="2509"/>
        <v/>
      </c>
      <c r="CS730" s="1349" t="str">
        <f t="shared" si="2510"/>
        <v/>
      </c>
      <c r="CT730" s="1352" t="str">
        <f t="shared" si="2511"/>
        <v/>
      </c>
      <c r="CU730" s="553" t="str">
        <f t="shared" si="2512"/>
        <v/>
      </c>
      <c r="CV730" s="554" t="str">
        <f t="shared" si="2513"/>
        <v/>
      </c>
      <c r="CW730" s="555" t="str">
        <f t="shared" si="2514"/>
        <v/>
      </c>
      <c r="CX730" s="555" t="str">
        <f t="shared" si="2515"/>
        <v/>
      </c>
      <c r="CY730" s="555" t="str">
        <f t="shared" si="2516"/>
        <v/>
      </c>
      <c r="CZ730" s="555" t="str">
        <f t="shared" si="2517"/>
        <v/>
      </c>
      <c r="DA730" s="555" t="str">
        <f t="shared" si="2518"/>
        <v/>
      </c>
      <c r="DB730" s="556" t="str">
        <f t="shared" si="2519"/>
        <v/>
      </c>
      <c r="DC730" s="556" t="str">
        <f t="shared" si="2520"/>
        <v/>
      </c>
      <c r="DD730" s="556" t="str">
        <f t="shared" si="2521"/>
        <v/>
      </c>
      <c r="DE730" s="555" t="str">
        <f t="shared" si="2522"/>
        <v/>
      </c>
      <c r="DF730" s="555" t="str">
        <f t="shared" si="2523"/>
        <v/>
      </c>
      <c r="DG730" s="555" t="str">
        <f t="shared" si="2524"/>
        <v/>
      </c>
      <c r="DH730" s="555" t="str">
        <f t="shared" si="2525"/>
        <v/>
      </c>
      <c r="DI730" s="555" t="str">
        <f t="shared" si="2526"/>
        <v/>
      </c>
      <c r="DJ730" s="554" t="str">
        <f t="shared" si="2527"/>
        <v/>
      </c>
      <c r="DK730" s="553" t="str">
        <f t="shared" si="2528"/>
        <v/>
      </c>
      <c r="DL730" s="658">
        <f t="shared" si="2529"/>
        <v>0</v>
      </c>
      <c r="DM730" s="106">
        <f t="shared" si="2530"/>
        <v>0</v>
      </c>
      <c r="DN730" s="106">
        <f t="shared" si="2531"/>
        <v>0</v>
      </c>
      <c r="DO730" s="106">
        <f t="shared" si="2532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81"/>
        <v/>
      </c>
      <c r="CA731" s="602" t="str">
        <f t="shared" si="2482"/>
        <v/>
      </c>
      <c r="CB731" s="602" t="str">
        <f t="shared" si="2483"/>
        <v/>
      </c>
      <c r="CC731" s="692" t="str">
        <f t="shared" si="2484"/>
        <v/>
      </c>
      <c r="CD731" s="1348" t="str">
        <f t="shared" si="2495"/>
        <v/>
      </c>
      <c r="CE731" s="1349" t="str">
        <f t="shared" si="2496"/>
        <v/>
      </c>
      <c r="CF731" s="1350" t="str">
        <f t="shared" si="2497"/>
        <v/>
      </c>
      <c r="CG731" s="1350" t="str">
        <f t="shared" si="2498"/>
        <v/>
      </c>
      <c r="CH731" s="1350" t="str">
        <f t="shared" si="2499"/>
        <v/>
      </c>
      <c r="CI731" s="1350" t="str">
        <f t="shared" si="2500"/>
        <v/>
      </c>
      <c r="CJ731" s="1350" t="str">
        <f t="shared" si="2501"/>
        <v/>
      </c>
      <c r="CK731" s="1351" t="str">
        <f t="shared" si="2502"/>
        <v/>
      </c>
      <c r="CL731" s="1351" t="str">
        <f t="shared" si="2503"/>
        <v/>
      </c>
      <c r="CM731" s="1351" t="str">
        <f t="shared" si="2504"/>
        <v/>
      </c>
      <c r="CN731" s="1350" t="str">
        <f t="shared" si="2505"/>
        <v/>
      </c>
      <c r="CO731" s="1350" t="str">
        <f t="shared" si="2506"/>
        <v/>
      </c>
      <c r="CP731" s="1350" t="str">
        <f t="shared" si="2507"/>
        <v/>
      </c>
      <c r="CQ731" s="1350" t="str">
        <f t="shared" si="2508"/>
        <v/>
      </c>
      <c r="CR731" s="1350" t="str">
        <f t="shared" si="2509"/>
        <v/>
      </c>
      <c r="CS731" s="1349" t="str">
        <f t="shared" si="2510"/>
        <v/>
      </c>
      <c r="CT731" s="1352" t="str">
        <f t="shared" si="2511"/>
        <v/>
      </c>
      <c r="CU731" s="553" t="str">
        <f t="shared" si="2512"/>
        <v/>
      </c>
      <c r="CV731" s="554" t="str">
        <f t="shared" si="2513"/>
        <v/>
      </c>
      <c r="CW731" s="555" t="str">
        <f t="shared" si="2514"/>
        <v/>
      </c>
      <c r="CX731" s="555" t="str">
        <f t="shared" si="2515"/>
        <v/>
      </c>
      <c r="CY731" s="555" t="str">
        <f t="shared" si="2516"/>
        <v/>
      </c>
      <c r="CZ731" s="555" t="str">
        <f t="shared" si="2517"/>
        <v/>
      </c>
      <c r="DA731" s="555" t="str">
        <f t="shared" si="2518"/>
        <v/>
      </c>
      <c r="DB731" s="556" t="str">
        <f t="shared" si="2519"/>
        <v/>
      </c>
      <c r="DC731" s="556" t="str">
        <f t="shared" si="2520"/>
        <v/>
      </c>
      <c r="DD731" s="556" t="str">
        <f t="shared" si="2521"/>
        <v/>
      </c>
      <c r="DE731" s="555" t="str">
        <f t="shared" si="2522"/>
        <v/>
      </c>
      <c r="DF731" s="555" t="str">
        <f t="shared" si="2523"/>
        <v/>
      </c>
      <c r="DG731" s="555" t="str">
        <f t="shared" si="2524"/>
        <v/>
      </c>
      <c r="DH731" s="555" t="str">
        <f t="shared" si="2525"/>
        <v/>
      </c>
      <c r="DI731" s="555" t="str">
        <f t="shared" si="2526"/>
        <v/>
      </c>
      <c r="DJ731" s="554" t="str">
        <f t="shared" si="2527"/>
        <v/>
      </c>
      <c r="DK731" s="553" t="str">
        <f t="shared" si="2528"/>
        <v/>
      </c>
      <c r="DL731" s="658">
        <f t="shared" si="2529"/>
        <v>0</v>
      </c>
      <c r="DM731" s="106">
        <f t="shared" si="2530"/>
        <v>0</v>
      </c>
      <c r="DN731" s="106">
        <f t="shared" si="2531"/>
        <v>0</v>
      </c>
      <c r="DO731" s="106">
        <f t="shared" si="2532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9">IF(B729="","",B728*B729*B730*B731)</f>
        <v/>
      </c>
      <c r="C732" s="611" t="str">
        <f t="shared" si="2549"/>
        <v/>
      </c>
      <c r="D732" s="611" t="str">
        <f t="shared" si="2549"/>
        <v/>
      </c>
      <c r="E732" s="611" t="str">
        <f t="shared" si="2549"/>
        <v/>
      </c>
      <c r="F732" s="611" t="str">
        <f t="shared" si="2549"/>
        <v/>
      </c>
      <c r="G732" s="611" t="str">
        <f t="shared" si="2549"/>
        <v/>
      </c>
      <c r="H732" s="611" t="str">
        <f t="shared" si="2549"/>
        <v/>
      </c>
      <c r="I732" s="611" t="str">
        <f t="shared" si="2549"/>
        <v/>
      </c>
      <c r="J732" s="611" t="str">
        <f t="shared" si="2549"/>
        <v/>
      </c>
      <c r="K732" s="611" t="str">
        <f t="shared" si="2549"/>
        <v/>
      </c>
      <c r="L732" s="611" t="str">
        <f t="shared" si="2549"/>
        <v/>
      </c>
      <c r="M732" s="611" t="str">
        <f t="shared" si="2549"/>
        <v/>
      </c>
      <c r="N732" s="611" t="str">
        <f t="shared" si="2549"/>
        <v/>
      </c>
      <c r="O732" s="611" t="str">
        <f t="shared" si="2549"/>
        <v/>
      </c>
      <c r="P732" s="611" t="str">
        <f t="shared" si="2549"/>
        <v/>
      </c>
      <c r="Q732" s="611" t="str">
        <f t="shared" si="2549"/>
        <v/>
      </c>
      <c r="R732" s="611" t="str">
        <f t="shared" si="2549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50">IF(AD729="","",AD728*AD729*AD730*AD731)</f>
        <v/>
      </c>
      <c r="AE732" s="611" t="str">
        <f t="shared" si="2550"/>
        <v/>
      </c>
      <c r="AF732" s="611" t="str">
        <f t="shared" si="2550"/>
        <v/>
      </c>
      <c r="AG732" s="611" t="str">
        <f t="shared" si="2550"/>
        <v/>
      </c>
      <c r="AH732" s="611" t="str">
        <f t="shared" si="2550"/>
        <v/>
      </c>
      <c r="AI732" s="611" t="str">
        <f t="shared" si="2550"/>
        <v/>
      </c>
      <c r="AJ732" s="611" t="str">
        <f t="shared" si="2550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51">IF(AP729="","",AP728*AP729*AP730*AP731)</f>
        <v/>
      </c>
      <c r="AQ732" s="611" t="str">
        <f t="shared" si="2551"/>
        <v/>
      </c>
      <c r="AR732" s="611" t="str">
        <f t="shared" si="2551"/>
        <v/>
      </c>
      <c r="AS732" s="611" t="str">
        <f t="shared" si="2551"/>
        <v/>
      </c>
      <c r="AT732" s="611" t="str">
        <f t="shared" si="2551"/>
        <v/>
      </c>
      <c r="AU732" s="611" t="str">
        <f t="shared" si="2551"/>
        <v/>
      </c>
      <c r="AV732" s="611" t="str">
        <f t="shared" si="2551"/>
        <v/>
      </c>
      <c r="AW732" s="611" t="str">
        <f t="shared" si="2551"/>
        <v/>
      </c>
      <c r="AX732" s="611" t="str">
        <f t="shared" si="2551"/>
        <v/>
      </c>
      <c r="AY732" s="611" t="str">
        <f t="shared" si="2551"/>
        <v/>
      </c>
      <c r="AZ732" s="611" t="str">
        <f t="shared" si="2551"/>
        <v/>
      </c>
      <c r="BA732" s="611" t="str">
        <f t="shared" si="2551"/>
        <v/>
      </c>
      <c r="BB732" s="611" t="str">
        <f t="shared" si="2551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52">IF(BN729="","",BN728*BN729*BN730*BN731)</f>
        <v/>
      </c>
      <c r="BO732" s="611" t="str">
        <f t="shared" si="2552"/>
        <v/>
      </c>
      <c r="BP732" s="611" t="str">
        <f t="shared" si="2552"/>
        <v/>
      </c>
      <c r="BQ732" s="611" t="str">
        <f t="shared" si="2552"/>
        <v/>
      </c>
      <c r="BR732" s="611" t="str">
        <f t="shared" si="2552"/>
        <v/>
      </c>
      <c r="BS732" s="611" t="str">
        <f t="shared" si="2552"/>
        <v/>
      </c>
      <c r="BT732" s="611" t="str">
        <f t="shared" si="2552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81"/>
        <v/>
      </c>
      <c r="CA732" s="602" t="str">
        <f t="shared" si="2482"/>
        <v/>
      </c>
      <c r="CB732" s="602" t="str">
        <f t="shared" si="2483"/>
        <v/>
      </c>
      <c r="CC732" s="692" t="str">
        <f t="shared" si="2484"/>
        <v/>
      </c>
      <c r="CD732" s="1348" t="str">
        <f t="shared" si="2495"/>
        <v/>
      </c>
      <c r="CE732" s="1349" t="str">
        <f t="shared" si="2496"/>
        <v/>
      </c>
      <c r="CF732" s="1350" t="str">
        <f t="shared" si="2497"/>
        <v/>
      </c>
      <c r="CG732" s="1350" t="str">
        <f t="shared" si="2498"/>
        <v/>
      </c>
      <c r="CH732" s="1350" t="str">
        <f t="shared" si="2499"/>
        <v/>
      </c>
      <c r="CI732" s="1350" t="str">
        <f t="shared" si="2500"/>
        <v/>
      </c>
      <c r="CJ732" s="1350" t="str">
        <f t="shared" si="2501"/>
        <v/>
      </c>
      <c r="CK732" s="1351" t="str">
        <f t="shared" si="2502"/>
        <v/>
      </c>
      <c r="CL732" s="1351" t="str">
        <f t="shared" si="2503"/>
        <v/>
      </c>
      <c r="CM732" s="1351" t="str">
        <f t="shared" si="2504"/>
        <v/>
      </c>
      <c r="CN732" s="1350" t="str">
        <f t="shared" si="2505"/>
        <v/>
      </c>
      <c r="CO732" s="1350" t="str">
        <f t="shared" si="2506"/>
        <v/>
      </c>
      <c r="CP732" s="1350" t="str">
        <f t="shared" si="2507"/>
        <v/>
      </c>
      <c r="CQ732" s="1350" t="str">
        <f t="shared" si="2508"/>
        <v/>
      </c>
      <c r="CR732" s="1350" t="str">
        <f t="shared" si="2509"/>
        <v/>
      </c>
      <c r="CS732" s="1349" t="str">
        <f t="shared" si="2510"/>
        <v/>
      </c>
      <c r="CT732" s="1352" t="str">
        <f t="shared" si="2511"/>
        <v/>
      </c>
      <c r="CU732" s="553" t="str">
        <f t="shared" si="2512"/>
        <v/>
      </c>
      <c r="CV732" s="554" t="str">
        <f t="shared" si="2513"/>
        <v/>
      </c>
      <c r="CW732" s="555" t="str">
        <f t="shared" si="2514"/>
        <v/>
      </c>
      <c r="CX732" s="555" t="str">
        <f t="shared" si="2515"/>
        <v/>
      </c>
      <c r="CY732" s="555" t="str">
        <f t="shared" si="2516"/>
        <v/>
      </c>
      <c r="CZ732" s="555" t="str">
        <f t="shared" si="2517"/>
        <v/>
      </c>
      <c r="DA732" s="555" t="str">
        <f t="shared" si="2518"/>
        <v/>
      </c>
      <c r="DB732" s="556" t="str">
        <f t="shared" si="2519"/>
        <v/>
      </c>
      <c r="DC732" s="556" t="str">
        <f t="shared" si="2520"/>
        <v/>
      </c>
      <c r="DD732" s="556" t="str">
        <f t="shared" si="2521"/>
        <v/>
      </c>
      <c r="DE732" s="555" t="str">
        <f t="shared" si="2522"/>
        <v/>
      </c>
      <c r="DF732" s="555" t="str">
        <f t="shared" si="2523"/>
        <v/>
      </c>
      <c r="DG732" s="555" t="str">
        <f t="shared" si="2524"/>
        <v/>
      </c>
      <c r="DH732" s="555" t="str">
        <f t="shared" si="2525"/>
        <v/>
      </c>
      <c r="DI732" s="555" t="str">
        <f t="shared" si="2526"/>
        <v/>
      </c>
      <c r="DJ732" s="554" t="str">
        <f t="shared" si="2527"/>
        <v/>
      </c>
      <c r="DK732" s="553" t="str">
        <f t="shared" si="2528"/>
        <v/>
      </c>
      <c r="DL732" s="658">
        <f t="shared" si="2529"/>
        <v>0</v>
      </c>
      <c r="DM732" s="106">
        <f t="shared" si="2530"/>
        <v>0</v>
      </c>
      <c r="DN732" s="106">
        <f t="shared" si="2531"/>
        <v>0</v>
      </c>
      <c r="DO732" s="106">
        <f t="shared" si="2532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53">IF(DL734&lt;3,"",(SUM(B734:R734)-MIN(B734:R734)-MAX(B734:R734))/(DL734-2))</f>
        <v/>
      </c>
      <c r="CA734" s="602" t="str">
        <f t="shared" ref="CA734:CA743" si="2554">IF(DM734&lt;3,"",(SUM(T734:AJ734)-MIN(T734:AJ734)-MAX(T734:AJ734))/(DM734-2))</f>
        <v/>
      </c>
      <c r="CB734" s="602" t="str">
        <f t="shared" ref="CB734:CB743" si="2555">IF(DN734&lt;3,"",(SUM(AL734:BB734)-MIN(AL734:BB734)-MAX(AL734:BB734))/(DN734-2))</f>
        <v/>
      </c>
      <c r="CC734" s="692" t="str">
        <f t="shared" ref="CC734:CC743" si="2556">IF(DO734&lt;3,"",(SUM(BD734:BT734)-MIN(BD734:BT734)-MAX(BD734:BT734))/(DO734-2))</f>
        <v/>
      </c>
      <c r="CD734" s="1348" t="str">
        <f t="shared" ref="CD734:CS734" si="25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57"/>
        <v/>
      </c>
      <c r="CF734" s="1350" t="str">
        <f t="shared" si="2557"/>
        <v/>
      </c>
      <c r="CG734" s="1350" t="str">
        <f t="shared" si="2557"/>
        <v/>
      </c>
      <c r="CH734" s="1350" t="str">
        <f t="shared" si="2557"/>
        <v/>
      </c>
      <c r="CI734" s="1350" t="str">
        <f t="shared" si="2557"/>
        <v/>
      </c>
      <c r="CJ734" s="1350" t="str">
        <f t="shared" si="2557"/>
        <v/>
      </c>
      <c r="CK734" s="1351" t="str">
        <f t="shared" si="2557"/>
        <v/>
      </c>
      <c r="CL734" s="1351" t="str">
        <f t="shared" si="2557"/>
        <v/>
      </c>
      <c r="CM734" s="1351" t="str">
        <f t="shared" si="2557"/>
        <v/>
      </c>
      <c r="CN734" s="1350" t="str">
        <f t="shared" si="2557"/>
        <v/>
      </c>
      <c r="CO734" s="1350" t="str">
        <f t="shared" si="2557"/>
        <v/>
      </c>
      <c r="CP734" s="1350" t="str">
        <f t="shared" si="2557"/>
        <v/>
      </c>
      <c r="CQ734" s="1350" t="str">
        <f t="shared" si="2557"/>
        <v/>
      </c>
      <c r="CR734" s="1350" t="str">
        <f t="shared" si="2557"/>
        <v/>
      </c>
      <c r="CS734" s="1349" t="str">
        <f t="shared" si="2557"/>
        <v/>
      </c>
      <c r="CT734" s="1352" t="str">
        <f t="shared" ref="CE734:CT737" si="25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9"/>
        <v/>
      </c>
      <c r="CW734" s="555" t="str">
        <f t="shared" si="2559"/>
        <v/>
      </c>
      <c r="CX734" s="555" t="str">
        <f t="shared" si="2559"/>
        <v/>
      </c>
      <c r="CY734" s="555" t="str">
        <f t="shared" si="2559"/>
        <v/>
      </c>
      <c r="CZ734" s="555" t="str">
        <f t="shared" si="2559"/>
        <v/>
      </c>
      <c r="DA734" s="555" t="str">
        <f t="shared" si="2559"/>
        <v/>
      </c>
      <c r="DB734" s="556" t="str">
        <f t="shared" si="2559"/>
        <v/>
      </c>
      <c r="DC734" s="556" t="str">
        <f t="shared" si="2559"/>
        <v/>
      </c>
      <c r="DD734" s="556" t="str">
        <f t="shared" si="2559"/>
        <v/>
      </c>
      <c r="DE734" s="555" t="str">
        <f t="shared" ref="DE734:DK737" si="25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60"/>
        <v/>
      </c>
      <c r="DG734" s="555" t="str">
        <f t="shared" si="2560"/>
        <v/>
      </c>
      <c r="DH734" s="555" t="str">
        <f t="shared" si="2560"/>
        <v/>
      </c>
      <c r="DI734" s="555" t="str">
        <f t="shared" si="2560"/>
        <v/>
      </c>
      <c r="DJ734" s="554" t="str">
        <f t="shared" si="2560"/>
        <v/>
      </c>
      <c r="DK734" s="553" t="str">
        <f t="shared" si="2560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53"/>
        <v/>
      </c>
      <c r="CA735" s="602" t="str">
        <f t="shared" si="2554"/>
        <v/>
      </c>
      <c r="CB735" s="602" t="str">
        <f t="shared" si="2555"/>
        <v/>
      </c>
      <c r="CC735" s="692" t="str">
        <f t="shared" si="2556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8"/>
        <v/>
      </c>
      <c r="CF735" s="1350" t="str">
        <f t="shared" si="2558"/>
        <v/>
      </c>
      <c r="CG735" s="1350" t="str">
        <f t="shared" si="2558"/>
        <v/>
      </c>
      <c r="CH735" s="1350" t="str">
        <f t="shared" si="2558"/>
        <v/>
      </c>
      <c r="CI735" s="1350" t="str">
        <f t="shared" si="2558"/>
        <v/>
      </c>
      <c r="CJ735" s="1350" t="str">
        <f t="shared" si="2558"/>
        <v/>
      </c>
      <c r="CK735" s="1351" t="str">
        <f t="shared" si="2558"/>
        <v/>
      </c>
      <c r="CL735" s="1351" t="str">
        <f t="shared" si="2558"/>
        <v/>
      </c>
      <c r="CM735" s="1351" t="str">
        <f t="shared" si="2558"/>
        <v/>
      </c>
      <c r="CN735" s="1350" t="str">
        <f t="shared" si="2558"/>
        <v/>
      </c>
      <c r="CO735" s="1350" t="str">
        <f t="shared" si="2558"/>
        <v/>
      </c>
      <c r="CP735" s="1350" t="str">
        <f t="shared" si="2558"/>
        <v/>
      </c>
      <c r="CQ735" s="1350" t="str">
        <f t="shared" si="2558"/>
        <v/>
      </c>
      <c r="CR735" s="1350" t="str">
        <f t="shared" si="2558"/>
        <v/>
      </c>
      <c r="CS735" s="1349" t="str">
        <f t="shared" si="2558"/>
        <v/>
      </c>
      <c r="CT735" s="1352" t="str">
        <f t="shared" si="2558"/>
        <v/>
      </c>
      <c r="CU735" s="553" t="str">
        <f t="shared" si="2559"/>
        <v/>
      </c>
      <c r="CV735" s="554" t="str">
        <f t="shared" si="2559"/>
        <v/>
      </c>
      <c r="CW735" s="555" t="str">
        <f t="shared" si="2559"/>
        <v/>
      </c>
      <c r="CX735" s="555" t="str">
        <f t="shared" si="2559"/>
        <v/>
      </c>
      <c r="CY735" s="555" t="str">
        <f t="shared" si="2559"/>
        <v/>
      </c>
      <c r="CZ735" s="555" t="str">
        <f t="shared" si="2559"/>
        <v/>
      </c>
      <c r="DA735" s="555" t="str">
        <f t="shared" si="2559"/>
        <v/>
      </c>
      <c r="DB735" s="556" t="str">
        <f t="shared" si="2559"/>
        <v/>
      </c>
      <c r="DC735" s="556" t="str">
        <f t="shared" si="2559"/>
        <v/>
      </c>
      <c r="DD735" s="556" t="str">
        <f t="shared" si="2559"/>
        <v/>
      </c>
      <c r="DE735" s="555" t="str">
        <f t="shared" si="2560"/>
        <v/>
      </c>
      <c r="DF735" s="555" t="str">
        <f t="shared" si="2560"/>
        <v/>
      </c>
      <c r="DG735" s="555" t="str">
        <f t="shared" si="2560"/>
        <v/>
      </c>
      <c r="DH735" s="555" t="str">
        <f t="shared" si="2560"/>
        <v/>
      </c>
      <c r="DI735" s="555" t="str">
        <f t="shared" si="2560"/>
        <v/>
      </c>
      <c r="DJ735" s="554" t="str">
        <f t="shared" si="2560"/>
        <v/>
      </c>
      <c r="DK735" s="553" t="str">
        <f t="shared" si="2560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53"/>
        <v/>
      </c>
      <c r="CA736" s="602" t="str">
        <f t="shared" si="2554"/>
        <v/>
      </c>
      <c r="CB736" s="602" t="str">
        <f t="shared" si="2555"/>
        <v/>
      </c>
      <c r="CC736" s="692" t="str">
        <f t="shared" si="2556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8"/>
        <v/>
      </c>
      <c r="CF736" s="1350" t="str">
        <f t="shared" si="2558"/>
        <v/>
      </c>
      <c r="CG736" s="1350" t="str">
        <f t="shared" si="2558"/>
        <v/>
      </c>
      <c r="CH736" s="1350" t="str">
        <f t="shared" si="2558"/>
        <v/>
      </c>
      <c r="CI736" s="1350" t="str">
        <f t="shared" si="2558"/>
        <v/>
      </c>
      <c r="CJ736" s="1350" t="str">
        <f t="shared" si="2558"/>
        <v/>
      </c>
      <c r="CK736" s="1351" t="str">
        <f t="shared" si="2558"/>
        <v/>
      </c>
      <c r="CL736" s="1351" t="str">
        <f t="shared" si="2558"/>
        <v/>
      </c>
      <c r="CM736" s="1351" t="str">
        <f t="shared" si="2558"/>
        <v/>
      </c>
      <c r="CN736" s="1350" t="str">
        <f t="shared" si="2558"/>
        <v/>
      </c>
      <c r="CO736" s="1350" t="str">
        <f t="shared" si="2558"/>
        <v/>
      </c>
      <c r="CP736" s="1350" t="str">
        <f t="shared" si="2558"/>
        <v/>
      </c>
      <c r="CQ736" s="1350" t="str">
        <f t="shared" si="2558"/>
        <v/>
      </c>
      <c r="CR736" s="1350" t="str">
        <f t="shared" si="2558"/>
        <v/>
      </c>
      <c r="CS736" s="1349" t="str">
        <f t="shared" si="2558"/>
        <v/>
      </c>
      <c r="CT736" s="1352" t="str">
        <f t="shared" si="2558"/>
        <v/>
      </c>
      <c r="CU736" s="553" t="str">
        <f t="shared" si="2559"/>
        <v/>
      </c>
      <c r="CV736" s="554" t="str">
        <f t="shared" si="2559"/>
        <v/>
      </c>
      <c r="CW736" s="555" t="str">
        <f t="shared" si="2559"/>
        <v/>
      </c>
      <c r="CX736" s="555" t="str">
        <f t="shared" si="2559"/>
        <v/>
      </c>
      <c r="CY736" s="555" t="str">
        <f t="shared" si="2559"/>
        <v/>
      </c>
      <c r="CZ736" s="555" t="str">
        <f t="shared" si="2559"/>
        <v/>
      </c>
      <c r="DA736" s="555" t="str">
        <f t="shared" si="2559"/>
        <v/>
      </c>
      <c r="DB736" s="556" t="str">
        <f t="shared" si="2559"/>
        <v/>
      </c>
      <c r="DC736" s="556" t="str">
        <f t="shared" si="2559"/>
        <v/>
      </c>
      <c r="DD736" s="556" t="str">
        <f t="shared" si="2559"/>
        <v/>
      </c>
      <c r="DE736" s="555" t="str">
        <f t="shared" si="2560"/>
        <v/>
      </c>
      <c r="DF736" s="555" t="str">
        <f t="shared" si="2560"/>
        <v/>
      </c>
      <c r="DG736" s="555" t="str">
        <f t="shared" si="2560"/>
        <v/>
      </c>
      <c r="DH736" s="555" t="str">
        <f t="shared" si="2560"/>
        <v/>
      </c>
      <c r="DI736" s="555" t="str">
        <f t="shared" si="2560"/>
        <v/>
      </c>
      <c r="DJ736" s="554" t="str">
        <f t="shared" si="2560"/>
        <v/>
      </c>
      <c r="DK736" s="553" t="str">
        <f t="shared" si="2560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61">IF(B734="","",B733*B734*B735*B736)</f>
        <v/>
      </c>
      <c r="C737" s="612" t="str">
        <f t="shared" si="2561"/>
        <v/>
      </c>
      <c r="D737" s="612" t="str">
        <f t="shared" si="2561"/>
        <v/>
      </c>
      <c r="E737" s="612" t="str">
        <f t="shared" si="2561"/>
        <v/>
      </c>
      <c r="F737" s="612" t="str">
        <f t="shared" si="2561"/>
        <v/>
      </c>
      <c r="G737" s="612" t="str">
        <f t="shared" si="2561"/>
        <v/>
      </c>
      <c r="H737" s="612" t="str">
        <f t="shared" si="2561"/>
        <v/>
      </c>
      <c r="I737" s="612" t="str">
        <f t="shared" si="2561"/>
        <v/>
      </c>
      <c r="J737" s="612" t="str">
        <f t="shared" si="2561"/>
        <v/>
      </c>
      <c r="K737" s="612" t="str">
        <f t="shared" si="2561"/>
        <v/>
      </c>
      <c r="L737" s="612" t="str">
        <f t="shared" si="2561"/>
        <v/>
      </c>
      <c r="M737" s="612" t="str">
        <f t="shared" si="2561"/>
        <v/>
      </c>
      <c r="N737" s="612" t="str">
        <f t="shared" si="2561"/>
        <v/>
      </c>
      <c r="O737" s="612" t="str">
        <f t="shared" si="2561"/>
        <v/>
      </c>
      <c r="P737" s="612" t="str">
        <f t="shared" si="2561"/>
        <v/>
      </c>
      <c r="Q737" s="612" t="str">
        <f t="shared" si="2561"/>
        <v/>
      </c>
      <c r="R737" s="612" t="str">
        <f t="shared" si="2561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62">IF(AD734="","",AD733*AD734*AD735*AD736)</f>
        <v/>
      </c>
      <c r="AE737" s="612" t="str">
        <f t="shared" si="2562"/>
        <v/>
      </c>
      <c r="AF737" s="612" t="str">
        <f t="shared" si="2562"/>
        <v/>
      </c>
      <c r="AG737" s="612" t="str">
        <f t="shared" si="2562"/>
        <v/>
      </c>
      <c r="AH737" s="612" t="str">
        <f t="shared" si="2562"/>
        <v/>
      </c>
      <c r="AI737" s="612" t="str">
        <f t="shared" si="2562"/>
        <v/>
      </c>
      <c r="AJ737" s="612" t="str">
        <f t="shared" si="2562"/>
        <v/>
      </c>
      <c r="AK737" s="652"/>
      <c r="AL737" s="612" t="str">
        <f t="shared" ref="AL737:BB737" si="2563">IF(AL734="","",AL733*AL734*AL735*AL736)</f>
        <v/>
      </c>
      <c r="AM737" s="612" t="str">
        <f t="shared" si="2563"/>
        <v/>
      </c>
      <c r="AN737" s="612" t="str">
        <f t="shared" si="2563"/>
        <v/>
      </c>
      <c r="AO737" s="612" t="str">
        <f t="shared" si="2563"/>
        <v/>
      </c>
      <c r="AP737" s="612" t="str">
        <f t="shared" si="2563"/>
        <v/>
      </c>
      <c r="AQ737" s="612" t="str">
        <f t="shared" si="2563"/>
        <v/>
      </c>
      <c r="AR737" s="612" t="str">
        <f t="shared" si="2563"/>
        <v/>
      </c>
      <c r="AS737" s="612" t="str">
        <f t="shared" si="2563"/>
        <v/>
      </c>
      <c r="AT737" s="612" t="str">
        <f t="shared" si="2563"/>
        <v/>
      </c>
      <c r="AU737" s="612" t="str">
        <f t="shared" si="2563"/>
        <v/>
      </c>
      <c r="AV737" s="612" t="str">
        <f t="shared" si="2563"/>
        <v/>
      </c>
      <c r="AW737" s="612" t="str">
        <f t="shared" si="2563"/>
        <v/>
      </c>
      <c r="AX737" s="612" t="str">
        <f t="shared" si="2563"/>
        <v/>
      </c>
      <c r="AY737" s="612" t="str">
        <f t="shared" si="2563"/>
        <v/>
      </c>
      <c r="AZ737" s="612" t="str">
        <f t="shared" si="2563"/>
        <v/>
      </c>
      <c r="BA737" s="612" t="str">
        <f t="shared" si="2563"/>
        <v/>
      </c>
      <c r="BB737" s="612" t="str">
        <f t="shared" si="2563"/>
        <v/>
      </c>
      <c r="BC737" s="652"/>
      <c r="BD737" s="612" t="str">
        <f t="shared" ref="BD737:BT737" si="2564">IF(BD734="","",BD733*BD734*BD735*BD736)</f>
        <v/>
      </c>
      <c r="BE737" s="612" t="str">
        <f t="shared" si="2564"/>
        <v/>
      </c>
      <c r="BF737" s="612" t="str">
        <f t="shared" si="2564"/>
        <v/>
      </c>
      <c r="BG737" s="612" t="str">
        <f t="shared" si="2564"/>
        <v/>
      </c>
      <c r="BH737" s="612" t="str">
        <f t="shared" si="2564"/>
        <v/>
      </c>
      <c r="BI737" s="612" t="str">
        <f t="shared" si="2564"/>
        <v/>
      </c>
      <c r="BJ737" s="612" t="str">
        <f t="shared" si="2564"/>
        <v/>
      </c>
      <c r="BK737" s="612" t="str">
        <f t="shared" si="2564"/>
        <v/>
      </c>
      <c r="BL737" s="612" t="str">
        <f t="shared" si="2564"/>
        <v/>
      </c>
      <c r="BM737" s="612" t="str">
        <f t="shared" si="2564"/>
        <v/>
      </c>
      <c r="BN737" s="612" t="str">
        <f t="shared" si="2564"/>
        <v/>
      </c>
      <c r="BO737" s="612" t="str">
        <f t="shared" si="2564"/>
        <v/>
      </c>
      <c r="BP737" s="612" t="str">
        <f t="shared" si="2564"/>
        <v/>
      </c>
      <c r="BQ737" s="612" t="str">
        <f t="shared" si="2564"/>
        <v/>
      </c>
      <c r="BR737" s="612" t="str">
        <f t="shared" si="2564"/>
        <v/>
      </c>
      <c r="BS737" s="612" t="str">
        <f t="shared" si="2564"/>
        <v/>
      </c>
      <c r="BT737" s="612" t="str">
        <f t="shared" si="2564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53"/>
        <v/>
      </c>
      <c r="CA737" s="602" t="str">
        <f t="shared" si="2554"/>
        <v/>
      </c>
      <c r="CB737" s="602" t="str">
        <f t="shared" si="2555"/>
        <v/>
      </c>
      <c r="CC737" s="692" t="str">
        <f t="shared" si="2556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8"/>
        <v/>
      </c>
      <c r="CF737" s="1350" t="str">
        <f t="shared" si="2558"/>
        <v/>
      </c>
      <c r="CG737" s="1350" t="str">
        <f t="shared" si="2558"/>
        <v/>
      </c>
      <c r="CH737" s="1350" t="str">
        <f t="shared" si="2558"/>
        <v/>
      </c>
      <c r="CI737" s="1350" t="str">
        <f t="shared" si="2558"/>
        <v/>
      </c>
      <c r="CJ737" s="1350" t="str">
        <f t="shared" si="2558"/>
        <v/>
      </c>
      <c r="CK737" s="1351" t="str">
        <f t="shared" si="2558"/>
        <v/>
      </c>
      <c r="CL737" s="1351" t="str">
        <f t="shared" si="2558"/>
        <v/>
      </c>
      <c r="CM737" s="1351" t="str">
        <f t="shared" si="2558"/>
        <v/>
      </c>
      <c r="CN737" s="1350" t="str">
        <f t="shared" si="2558"/>
        <v/>
      </c>
      <c r="CO737" s="1350" t="str">
        <f t="shared" si="2558"/>
        <v/>
      </c>
      <c r="CP737" s="1350" t="str">
        <f t="shared" si="2558"/>
        <v/>
      </c>
      <c r="CQ737" s="1350" t="str">
        <f t="shared" si="2558"/>
        <v/>
      </c>
      <c r="CR737" s="1350" t="str">
        <f t="shared" si="2558"/>
        <v/>
      </c>
      <c r="CS737" s="1349" t="str">
        <f t="shared" si="2558"/>
        <v/>
      </c>
      <c r="CT737" s="1352" t="str">
        <f t="shared" si="2558"/>
        <v/>
      </c>
      <c r="CU737" s="553" t="str">
        <f t="shared" si="2559"/>
        <v/>
      </c>
      <c r="CV737" s="554" t="str">
        <f t="shared" si="2559"/>
        <v/>
      </c>
      <c r="CW737" s="555" t="str">
        <f t="shared" si="2559"/>
        <v/>
      </c>
      <c r="CX737" s="555" t="str">
        <f t="shared" si="2559"/>
        <v/>
      </c>
      <c r="CY737" s="555" t="str">
        <f t="shared" si="2559"/>
        <v/>
      </c>
      <c r="CZ737" s="555" t="str">
        <f t="shared" si="2559"/>
        <v/>
      </c>
      <c r="DA737" s="555" t="str">
        <f t="shared" si="2559"/>
        <v/>
      </c>
      <c r="DB737" s="556" t="str">
        <f t="shared" si="2559"/>
        <v/>
      </c>
      <c r="DC737" s="556" t="str">
        <f t="shared" si="2559"/>
        <v/>
      </c>
      <c r="DD737" s="556" t="str">
        <f t="shared" si="2559"/>
        <v/>
      </c>
      <c r="DE737" s="555" t="str">
        <f t="shared" si="2560"/>
        <v/>
      </c>
      <c r="DF737" s="555" t="str">
        <f t="shared" si="2560"/>
        <v/>
      </c>
      <c r="DG737" s="555" t="str">
        <f t="shared" si="2560"/>
        <v/>
      </c>
      <c r="DH737" s="555" t="str">
        <f t="shared" si="2560"/>
        <v/>
      </c>
      <c r="DI737" s="555" t="str">
        <f t="shared" si="2560"/>
        <v/>
      </c>
      <c r="DJ737" s="554" t="str">
        <f t="shared" si="2560"/>
        <v/>
      </c>
      <c r="DK737" s="553" t="str">
        <f t="shared" si="2560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682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53"/>
        <v/>
      </c>
      <c r="CA738" s="594" t="str">
        <f t="shared" si="2554"/>
        <v/>
      </c>
      <c r="CB738" s="594" t="str">
        <f t="shared" si="2555"/>
        <v/>
      </c>
      <c r="CC738" s="691" t="str">
        <f t="shared" si="2556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53"/>
        <v/>
      </c>
      <c r="CA739" s="602" t="str">
        <f t="shared" si="2554"/>
        <v/>
      </c>
      <c r="CB739" s="602" t="str">
        <f t="shared" si="2555"/>
        <v/>
      </c>
      <c r="CC739" s="692" t="str">
        <f t="shared" si="2556"/>
        <v/>
      </c>
      <c r="CD739" s="1348" t="str">
        <f t="shared" ref="CD739:CM742" si="25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65"/>
        <v/>
      </c>
      <c r="CF739" s="1350" t="str">
        <f t="shared" si="2565"/>
        <v/>
      </c>
      <c r="CG739" s="1350" t="str">
        <f t="shared" si="2565"/>
        <v/>
      </c>
      <c r="CH739" s="1350" t="str">
        <f t="shared" si="2565"/>
        <v/>
      </c>
      <c r="CI739" s="1350" t="str">
        <f t="shared" si="2565"/>
        <v/>
      </c>
      <c r="CJ739" s="1350" t="str">
        <f t="shared" si="2565"/>
        <v/>
      </c>
      <c r="CK739" s="1351" t="str">
        <f t="shared" si="2565"/>
        <v/>
      </c>
      <c r="CL739" s="1351" t="str">
        <f t="shared" si="2565"/>
        <v/>
      </c>
      <c r="CM739" s="1351" t="str">
        <f t="shared" si="2565"/>
        <v/>
      </c>
      <c r="CN739" s="1350" t="str">
        <f t="shared" ref="CN739:CT742" si="25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66"/>
        <v/>
      </c>
      <c r="CP739" s="1350" t="str">
        <f t="shared" si="2566"/>
        <v/>
      </c>
      <c r="CQ739" s="1350" t="str">
        <f t="shared" si="2566"/>
        <v/>
      </c>
      <c r="CR739" s="1350" t="str">
        <f t="shared" si="2566"/>
        <v/>
      </c>
      <c r="CS739" s="1349" t="str">
        <f t="shared" si="2566"/>
        <v/>
      </c>
      <c r="CT739" s="1352" t="str">
        <f t="shared" si="2566"/>
        <v/>
      </c>
      <c r="CU739" s="553" t="str">
        <f t="shared" ref="CU739:DD743" si="25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67"/>
        <v/>
      </c>
      <c r="CW739" s="555" t="str">
        <f t="shared" si="2567"/>
        <v/>
      </c>
      <c r="CX739" s="555" t="str">
        <f t="shared" si="2567"/>
        <v/>
      </c>
      <c r="CY739" s="555" t="str">
        <f t="shared" si="2567"/>
        <v/>
      </c>
      <c r="CZ739" s="555" t="str">
        <f t="shared" si="2567"/>
        <v/>
      </c>
      <c r="DA739" s="555" t="str">
        <f t="shared" si="2567"/>
        <v/>
      </c>
      <c r="DB739" s="556" t="str">
        <f t="shared" si="2567"/>
        <v/>
      </c>
      <c r="DC739" s="556" t="str">
        <f t="shared" si="2567"/>
        <v/>
      </c>
      <c r="DD739" s="556" t="str">
        <f t="shared" si="2567"/>
        <v/>
      </c>
      <c r="DE739" s="555" t="str">
        <f t="shared" ref="DE739:DK743" si="25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8"/>
        <v/>
      </c>
      <c r="DG739" s="555" t="str">
        <f t="shared" si="2568"/>
        <v/>
      </c>
      <c r="DH739" s="555" t="str">
        <f t="shared" si="2568"/>
        <v/>
      </c>
      <c r="DI739" s="555" t="str">
        <f t="shared" si="2568"/>
        <v/>
      </c>
      <c r="DJ739" s="554" t="str">
        <f t="shared" si="2568"/>
        <v/>
      </c>
      <c r="DK739" s="553" t="str">
        <f t="shared" si="2568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53"/>
        <v/>
      </c>
      <c r="CA740" s="602" t="str">
        <f t="shared" si="2554"/>
        <v/>
      </c>
      <c r="CB740" s="602" t="str">
        <f t="shared" si="2555"/>
        <v/>
      </c>
      <c r="CC740" s="692" t="str">
        <f t="shared" si="2556"/>
        <v/>
      </c>
      <c r="CD740" s="1348" t="str">
        <f t="shared" si="2565"/>
        <v/>
      </c>
      <c r="CE740" s="1349" t="str">
        <f t="shared" si="2565"/>
        <v/>
      </c>
      <c r="CF740" s="1350" t="str">
        <f t="shared" si="2565"/>
        <v/>
      </c>
      <c r="CG740" s="1350" t="str">
        <f t="shared" si="2565"/>
        <v/>
      </c>
      <c r="CH740" s="1350" t="str">
        <f t="shared" si="2565"/>
        <v/>
      </c>
      <c r="CI740" s="1350" t="str">
        <f t="shared" si="2565"/>
        <v/>
      </c>
      <c r="CJ740" s="1350" t="str">
        <f t="shared" si="2565"/>
        <v/>
      </c>
      <c r="CK740" s="1351" t="str">
        <f t="shared" si="2565"/>
        <v/>
      </c>
      <c r="CL740" s="1351" t="str">
        <f t="shared" si="2565"/>
        <v/>
      </c>
      <c r="CM740" s="1351" t="str">
        <f t="shared" si="2565"/>
        <v/>
      </c>
      <c r="CN740" s="1350" t="str">
        <f t="shared" si="2566"/>
        <v/>
      </c>
      <c r="CO740" s="1350" t="str">
        <f t="shared" si="2566"/>
        <v/>
      </c>
      <c r="CP740" s="1350" t="str">
        <f t="shared" si="2566"/>
        <v/>
      </c>
      <c r="CQ740" s="1350" t="str">
        <f t="shared" si="2566"/>
        <v/>
      </c>
      <c r="CR740" s="1350" t="str">
        <f t="shared" si="2566"/>
        <v/>
      </c>
      <c r="CS740" s="1349" t="str">
        <f t="shared" si="2566"/>
        <v/>
      </c>
      <c r="CT740" s="1352" t="str">
        <f t="shared" si="2566"/>
        <v/>
      </c>
      <c r="CU740" s="553" t="str">
        <f t="shared" si="2567"/>
        <v/>
      </c>
      <c r="CV740" s="554" t="str">
        <f t="shared" si="2567"/>
        <v/>
      </c>
      <c r="CW740" s="555" t="str">
        <f t="shared" si="2567"/>
        <v/>
      </c>
      <c r="CX740" s="555" t="str">
        <f t="shared" si="2567"/>
        <v/>
      </c>
      <c r="CY740" s="555" t="str">
        <f t="shared" si="2567"/>
        <v/>
      </c>
      <c r="CZ740" s="555" t="str">
        <f t="shared" si="2567"/>
        <v/>
      </c>
      <c r="DA740" s="555" t="str">
        <f t="shared" si="2567"/>
        <v/>
      </c>
      <c r="DB740" s="556" t="str">
        <f t="shared" si="2567"/>
        <v/>
      </c>
      <c r="DC740" s="556" t="str">
        <f t="shared" si="2567"/>
        <v/>
      </c>
      <c r="DD740" s="556" t="str">
        <f t="shared" si="2567"/>
        <v/>
      </c>
      <c r="DE740" s="555" t="str">
        <f t="shared" si="2568"/>
        <v/>
      </c>
      <c r="DF740" s="555" t="str">
        <f t="shared" si="2568"/>
        <v/>
      </c>
      <c r="DG740" s="555" t="str">
        <f t="shared" si="2568"/>
        <v/>
      </c>
      <c r="DH740" s="555" t="str">
        <f t="shared" si="2568"/>
        <v/>
      </c>
      <c r="DI740" s="555" t="str">
        <f t="shared" si="2568"/>
        <v/>
      </c>
      <c r="DJ740" s="554" t="str">
        <f t="shared" si="2568"/>
        <v/>
      </c>
      <c r="DK740" s="553" t="str">
        <f t="shared" si="2568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53"/>
        <v/>
      </c>
      <c r="CA741" s="602" t="str">
        <f t="shared" si="2554"/>
        <v/>
      </c>
      <c r="CB741" s="602" t="str">
        <f t="shared" si="2555"/>
        <v/>
      </c>
      <c r="CC741" s="692" t="str">
        <f t="shared" si="2556"/>
        <v/>
      </c>
      <c r="CD741" s="1348" t="str">
        <f t="shared" si="2565"/>
        <v/>
      </c>
      <c r="CE741" s="1349" t="str">
        <f t="shared" si="2565"/>
        <v/>
      </c>
      <c r="CF741" s="1350" t="str">
        <f t="shared" si="2565"/>
        <v/>
      </c>
      <c r="CG741" s="1350" t="str">
        <f t="shared" si="2565"/>
        <v/>
      </c>
      <c r="CH741" s="1350" t="str">
        <f t="shared" si="2565"/>
        <v/>
      </c>
      <c r="CI741" s="1350" t="str">
        <f t="shared" si="2565"/>
        <v/>
      </c>
      <c r="CJ741" s="1350" t="str">
        <f t="shared" si="2565"/>
        <v/>
      </c>
      <c r="CK741" s="1351" t="str">
        <f t="shared" si="2565"/>
        <v/>
      </c>
      <c r="CL741" s="1351" t="str">
        <f t="shared" si="2565"/>
        <v/>
      </c>
      <c r="CM741" s="1351" t="str">
        <f t="shared" si="2565"/>
        <v/>
      </c>
      <c r="CN741" s="1350" t="str">
        <f t="shared" si="2566"/>
        <v/>
      </c>
      <c r="CO741" s="1350" t="str">
        <f t="shared" si="2566"/>
        <v/>
      </c>
      <c r="CP741" s="1350" t="str">
        <f t="shared" si="2566"/>
        <v/>
      </c>
      <c r="CQ741" s="1350" t="str">
        <f t="shared" si="2566"/>
        <v/>
      </c>
      <c r="CR741" s="1350" t="str">
        <f t="shared" si="2566"/>
        <v/>
      </c>
      <c r="CS741" s="1349" t="str">
        <f t="shared" si="2566"/>
        <v/>
      </c>
      <c r="CT741" s="1352" t="str">
        <f t="shared" si="2566"/>
        <v/>
      </c>
      <c r="CU741" s="553" t="str">
        <f t="shared" si="2567"/>
        <v/>
      </c>
      <c r="CV741" s="554" t="str">
        <f t="shared" si="2567"/>
        <v/>
      </c>
      <c r="CW741" s="555" t="str">
        <f t="shared" si="2567"/>
        <v/>
      </c>
      <c r="CX741" s="555" t="str">
        <f t="shared" si="2567"/>
        <v/>
      </c>
      <c r="CY741" s="555" t="str">
        <f t="shared" si="2567"/>
        <v/>
      </c>
      <c r="CZ741" s="555" t="str">
        <f t="shared" si="2567"/>
        <v/>
      </c>
      <c r="DA741" s="555" t="str">
        <f t="shared" si="2567"/>
        <v/>
      </c>
      <c r="DB741" s="556" t="str">
        <f t="shared" si="2567"/>
        <v/>
      </c>
      <c r="DC741" s="556" t="str">
        <f t="shared" si="2567"/>
        <v/>
      </c>
      <c r="DD741" s="556" t="str">
        <f t="shared" si="2567"/>
        <v/>
      </c>
      <c r="DE741" s="555" t="str">
        <f t="shared" si="2568"/>
        <v/>
      </c>
      <c r="DF741" s="555" t="str">
        <f t="shared" si="2568"/>
        <v/>
      </c>
      <c r="DG741" s="555" t="str">
        <f t="shared" si="2568"/>
        <v/>
      </c>
      <c r="DH741" s="555" t="str">
        <f t="shared" si="2568"/>
        <v/>
      </c>
      <c r="DI741" s="555" t="str">
        <f t="shared" si="2568"/>
        <v/>
      </c>
      <c r="DJ741" s="554" t="str">
        <f t="shared" si="2568"/>
        <v/>
      </c>
      <c r="DK741" s="553" t="str">
        <f t="shared" si="2568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53"/>
        <v/>
      </c>
      <c r="CA742" s="602" t="str">
        <f t="shared" si="2554"/>
        <v/>
      </c>
      <c r="CB742" s="602" t="str">
        <f t="shared" si="2555"/>
        <v/>
      </c>
      <c r="CC742" s="692" t="str">
        <f t="shared" si="2556"/>
        <v/>
      </c>
      <c r="CD742" s="1348" t="str">
        <f t="shared" si="2565"/>
        <v/>
      </c>
      <c r="CE742" s="1349" t="str">
        <f t="shared" si="2565"/>
        <v/>
      </c>
      <c r="CF742" s="1350" t="str">
        <f t="shared" si="2565"/>
        <v/>
      </c>
      <c r="CG742" s="1350" t="str">
        <f t="shared" si="2565"/>
        <v/>
      </c>
      <c r="CH742" s="1350" t="str">
        <f t="shared" si="2565"/>
        <v/>
      </c>
      <c r="CI742" s="1350" t="str">
        <f t="shared" si="2565"/>
        <v/>
      </c>
      <c r="CJ742" s="1350" t="str">
        <f t="shared" si="2565"/>
        <v/>
      </c>
      <c r="CK742" s="1351" t="str">
        <f t="shared" si="2565"/>
        <v/>
      </c>
      <c r="CL742" s="1351" t="str">
        <f t="shared" si="2565"/>
        <v/>
      </c>
      <c r="CM742" s="1351" t="str">
        <f t="shared" si="2565"/>
        <v/>
      </c>
      <c r="CN742" s="1350" t="str">
        <f t="shared" si="2566"/>
        <v/>
      </c>
      <c r="CO742" s="1350" t="str">
        <f t="shared" si="2566"/>
        <v/>
      </c>
      <c r="CP742" s="1350" t="str">
        <f t="shared" si="2566"/>
        <v/>
      </c>
      <c r="CQ742" s="1350" t="str">
        <f t="shared" si="2566"/>
        <v/>
      </c>
      <c r="CR742" s="1350" t="str">
        <f t="shared" si="2566"/>
        <v/>
      </c>
      <c r="CS742" s="1349" t="str">
        <f t="shared" si="2566"/>
        <v/>
      </c>
      <c r="CT742" s="1352" t="str">
        <f t="shared" si="2566"/>
        <v/>
      </c>
      <c r="CU742" s="553" t="str">
        <f t="shared" si="2567"/>
        <v/>
      </c>
      <c r="CV742" s="554" t="str">
        <f t="shared" si="2567"/>
        <v/>
      </c>
      <c r="CW742" s="555" t="str">
        <f t="shared" si="2567"/>
        <v/>
      </c>
      <c r="CX742" s="555" t="str">
        <f t="shared" si="2567"/>
        <v/>
      </c>
      <c r="CY742" s="555" t="str">
        <f t="shared" si="2567"/>
        <v/>
      </c>
      <c r="CZ742" s="555" t="str">
        <f t="shared" si="2567"/>
        <v/>
      </c>
      <c r="DA742" s="555" t="str">
        <f t="shared" si="2567"/>
        <v/>
      </c>
      <c r="DB742" s="556" t="str">
        <f t="shared" si="2567"/>
        <v/>
      </c>
      <c r="DC742" s="556" t="str">
        <f t="shared" si="2567"/>
        <v/>
      </c>
      <c r="DD742" s="556" t="str">
        <f t="shared" si="2567"/>
        <v/>
      </c>
      <c r="DE742" s="555" t="str">
        <f t="shared" si="2568"/>
        <v/>
      </c>
      <c r="DF742" s="555" t="str">
        <f t="shared" si="2568"/>
        <v/>
      </c>
      <c r="DG742" s="555" t="str">
        <f t="shared" si="2568"/>
        <v/>
      </c>
      <c r="DH742" s="555" t="str">
        <f t="shared" si="2568"/>
        <v/>
      </c>
      <c r="DI742" s="555" t="str">
        <f t="shared" si="2568"/>
        <v/>
      </c>
      <c r="DJ742" s="554" t="str">
        <f t="shared" si="2568"/>
        <v/>
      </c>
      <c r="DK742" s="553" t="str">
        <f t="shared" si="2568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53"/>
        <v>0</v>
      </c>
      <c r="CA743" s="602">
        <f t="shared" si="2554"/>
        <v>0</v>
      </c>
      <c r="CB743" s="602">
        <f t="shared" si="2555"/>
        <v>0</v>
      </c>
      <c r="CC743" s="692">
        <f t="shared" si="2556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9"/>
        <v>0</v>
      </c>
      <c r="CG743" s="1350">
        <f t="shared" si="2569"/>
        <v>0</v>
      </c>
      <c r="CH743" s="1350">
        <f t="shared" si="2569"/>
        <v>0</v>
      </c>
      <c r="CI743" s="1350">
        <f t="shared" si="2569"/>
        <v>0</v>
      </c>
      <c r="CJ743" s="1350">
        <f t="shared" si="2569"/>
        <v>0</v>
      </c>
      <c r="CK743" s="1351">
        <f t="shared" si="2569"/>
        <v>0</v>
      </c>
      <c r="CL743" s="1351">
        <f t="shared" si="2569"/>
        <v>0</v>
      </c>
      <c r="CM743" s="1351">
        <f t="shared" si="2569"/>
        <v>0</v>
      </c>
      <c r="CN743" s="1350">
        <f t="shared" si="2569"/>
        <v>0</v>
      </c>
      <c r="CO743" s="1350">
        <f t="shared" si="2569"/>
        <v>0</v>
      </c>
      <c r="CP743" s="1350">
        <f t="shared" si="2569"/>
        <v>0</v>
      </c>
      <c r="CQ743" s="1350">
        <f t="shared" si="2569"/>
        <v>0</v>
      </c>
      <c r="CR743" s="1350">
        <f t="shared" si="2569"/>
        <v>0</v>
      </c>
      <c r="CS743" s="1349">
        <f t="shared" si="2569"/>
        <v>0</v>
      </c>
      <c r="CT743" s="1352">
        <f t="shared" si="2569"/>
        <v>0</v>
      </c>
      <c r="CU743" s="553">
        <f t="shared" si="2567"/>
        <v>0</v>
      </c>
      <c r="CV743" s="554">
        <f t="shared" si="2567"/>
        <v>0</v>
      </c>
      <c r="CW743" s="555">
        <f t="shared" si="2567"/>
        <v>0</v>
      </c>
      <c r="CX743" s="555">
        <f t="shared" si="2567"/>
        <v>0</v>
      </c>
      <c r="CY743" s="555">
        <f t="shared" si="2567"/>
        <v>0</v>
      </c>
      <c r="CZ743" s="555">
        <f t="shared" si="2567"/>
        <v>0</v>
      </c>
      <c r="DA743" s="555">
        <f t="shared" si="2567"/>
        <v>0</v>
      </c>
      <c r="DB743" s="556">
        <f t="shared" si="2567"/>
        <v>0</v>
      </c>
      <c r="DC743" s="556">
        <f t="shared" si="2567"/>
        <v>0</v>
      </c>
      <c r="DD743" s="556">
        <f t="shared" si="2567"/>
        <v>0</v>
      </c>
      <c r="DE743" s="555">
        <f t="shared" si="2568"/>
        <v>0</v>
      </c>
      <c r="DF743" s="555">
        <f t="shared" si="2568"/>
        <v>0</v>
      </c>
      <c r="DG743" s="555">
        <f t="shared" si="2568"/>
        <v>0</v>
      </c>
      <c r="DH743" s="555">
        <f t="shared" si="2568"/>
        <v>0</v>
      </c>
      <c r="DI743" s="555">
        <f t="shared" si="2568"/>
        <v>0</v>
      </c>
      <c r="DJ743" s="554">
        <f t="shared" si="2568"/>
        <v>0</v>
      </c>
      <c r="DK743" s="553">
        <f t="shared" si="2568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70">IF(DL745&lt;3,"",(SUM(B745:R745)-MIN(B745:R745)-MAX(B745:R745))/(DL745-2))</f>
        <v/>
      </c>
      <c r="CA745" s="602" t="str">
        <f t="shared" ref="CA745:CA760" si="2571">IF(DM745&lt;3,"",(SUM(T745:AJ745)-MIN(T745:AJ745)-MAX(T745:AJ745))/(DM745-2))</f>
        <v/>
      </c>
      <c r="CB745" s="602" t="str">
        <f t="shared" ref="CB745:CB760" si="2572">IF(DN745&lt;3,"",(SUM(AL745:BB745)-MIN(AL745:BB745)-MAX(AL745:BB745))/(DN745-2))</f>
        <v/>
      </c>
      <c r="CC745" s="692" t="str">
        <f t="shared" ref="CC745:CC760" si="2573">IF(DO745&lt;3,"",(SUM(BD745:BT745)-MIN(BD745:BT745)-MAX(BD745:BT745))/(DO745-2))</f>
        <v/>
      </c>
      <c r="CD745" s="1348" t="str">
        <f t="shared" ref="CD745:CM748" si="25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74"/>
        <v/>
      </c>
      <c r="CF745" s="1350" t="str">
        <f t="shared" si="2574"/>
        <v/>
      </c>
      <c r="CG745" s="1350" t="str">
        <f t="shared" si="2574"/>
        <v/>
      </c>
      <c r="CH745" s="1350" t="str">
        <f t="shared" si="2574"/>
        <v/>
      </c>
      <c r="CI745" s="1350" t="str">
        <f t="shared" si="2574"/>
        <v/>
      </c>
      <c r="CJ745" s="1350" t="str">
        <f t="shared" si="2574"/>
        <v/>
      </c>
      <c r="CK745" s="1351" t="str">
        <f t="shared" si="2574"/>
        <v/>
      </c>
      <c r="CL745" s="1351" t="str">
        <f t="shared" si="2574"/>
        <v/>
      </c>
      <c r="CM745" s="1351" t="str">
        <f t="shared" si="2574"/>
        <v/>
      </c>
      <c r="CN745" s="1350" t="str">
        <f t="shared" ref="CN745:CT748" si="25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75"/>
        <v/>
      </c>
      <c r="CP745" s="1350" t="str">
        <f t="shared" si="2575"/>
        <v/>
      </c>
      <c r="CQ745" s="1350" t="str">
        <f t="shared" si="2575"/>
        <v/>
      </c>
      <c r="CR745" s="1350" t="str">
        <f t="shared" si="2575"/>
        <v/>
      </c>
      <c r="CS745" s="1349" t="str">
        <f t="shared" si="2575"/>
        <v/>
      </c>
      <c r="CT745" s="1352" t="str">
        <f t="shared" si="2575"/>
        <v/>
      </c>
      <c r="CU745" s="553" t="str">
        <f t="shared" ref="CU745:DD749" si="25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76"/>
        <v/>
      </c>
      <c r="CW745" s="555" t="str">
        <f t="shared" si="2576"/>
        <v/>
      </c>
      <c r="CX745" s="555" t="str">
        <f t="shared" si="2576"/>
        <v/>
      </c>
      <c r="CY745" s="555" t="str">
        <f t="shared" si="2576"/>
        <v/>
      </c>
      <c r="CZ745" s="555" t="str">
        <f t="shared" si="2576"/>
        <v/>
      </c>
      <c r="DA745" s="555" t="str">
        <f t="shared" si="2576"/>
        <v/>
      </c>
      <c r="DB745" s="556" t="str">
        <f t="shared" si="2576"/>
        <v/>
      </c>
      <c r="DC745" s="556" t="str">
        <f t="shared" si="2576"/>
        <v/>
      </c>
      <c r="DD745" s="556" t="str">
        <f t="shared" si="2576"/>
        <v/>
      </c>
      <c r="DE745" s="555" t="str">
        <f t="shared" ref="DE745:DK749" si="25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77"/>
        <v/>
      </c>
      <c r="DG745" s="555" t="str">
        <f t="shared" si="2577"/>
        <v/>
      </c>
      <c r="DH745" s="555" t="str">
        <f t="shared" si="2577"/>
        <v/>
      </c>
      <c r="DI745" s="555" t="str">
        <f t="shared" si="2577"/>
        <v/>
      </c>
      <c r="DJ745" s="554" t="str">
        <f t="shared" si="2577"/>
        <v/>
      </c>
      <c r="DK745" s="553" t="str">
        <f t="shared" si="2577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70"/>
        <v/>
      </c>
      <c r="CA746" s="602" t="str">
        <f t="shared" si="2571"/>
        <v/>
      </c>
      <c r="CB746" s="602" t="str">
        <f t="shared" si="2572"/>
        <v/>
      </c>
      <c r="CC746" s="692" t="str">
        <f t="shared" si="2573"/>
        <v/>
      </c>
      <c r="CD746" s="1348" t="str">
        <f t="shared" si="2574"/>
        <v/>
      </c>
      <c r="CE746" s="1349" t="str">
        <f t="shared" si="2574"/>
        <v/>
      </c>
      <c r="CF746" s="1350" t="str">
        <f t="shared" si="2574"/>
        <v/>
      </c>
      <c r="CG746" s="1350" t="str">
        <f t="shared" si="2574"/>
        <v/>
      </c>
      <c r="CH746" s="1350" t="str">
        <f t="shared" si="2574"/>
        <v/>
      </c>
      <c r="CI746" s="1350" t="str">
        <f t="shared" si="2574"/>
        <v/>
      </c>
      <c r="CJ746" s="1350" t="str">
        <f t="shared" si="2574"/>
        <v/>
      </c>
      <c r="CK746" s="1351" t="str">
        <f t="shared" si="2574"/>
        <v/>
      </c>
      <c r="CL746" s="1351" t="str">
        <f t="shared" si="2574"/>
        <v/>
      </c>
      <c r="CM746" s="1351" t="str">
        <f t="shared" si="2574"/>
        <v/>
      </c>
      <c r="CN746" s="1350" t="str">
        <f t="shared" si="2575"/>
        <v/>
      </c>
      <c r="CO746" s="1350" t="str">
        <f t="shared" si="2575"/>
        <v/>
      </c>
      <c r="CP746" s="1350" t="str">
        <f t="shared" si="2575"/>
        <v/>
      </c>
      <c r="CQ746" s="1350" t="str">
        <f t="shared" si="2575"/>
        <v/>
      </c>
      <c r="CR746" s="1350" t="str">
        <f t="shared" si="2575"/>
        <v/>
      </c>
      <c r="CS746" s="1349" t="str">
        <f t="shared" si="2575"/>
        <v/>
      </c>
      <c r="CT746" s="1352" t="str">
        <f t="shared" si="2575"/>
        <v/>
      </c>
      <c r="CU746" s="553" t="str">
        <f t="shared" si="2576"/>
        <v/>
      </c>
      <c r="CV746" s="554" t="str">
        <f t="shared" si="2576"/>
        <v/>
      </c>
      <c r="CW746" s="555" t="str">
        <f t="shared" si="2576"/>
        <v/>
      </c>
      <c r="CX746" s="555" t="str">
        <f t="shared" si="2576"/>
        <v/>
      </c>
      <c r="CY746" s="555" t="str">
        <f t="shared" si="2576"/>
        <v/>
      </c>
      <c r="CZ746" s="555" t="str">
        <f t="shared" si="2576"/>
        <v/>
      </c>
      <c r="DA746" s="555" t="str">
        <f t="shared" si="2576"/>
        <v/>
      </c>
      <c r="DB746" s="556" t="str">
        <f t="shared" si="2576"/>
        <v/>
      </c>
      <c r="DC746" s="556" t="str">
        <f t="shared" si="2576"/>
        <v/>
      </c>
      <c r="DD746" s="556" t="str">
        <f t="shared" si="2576"/>
        <v/>
      </c>
      <c r="DE746" s="555" t="str">
        <f t="shared" si="2577"/>
        <v/>
      </c>
      <c r="DF746" s="555" t="str">
        <f t="shared" si="2577"/>
        <v/>
      </c>
      <c r="DG746" s="555" t="str">
        <f t="shared" si="2577"/>
        <v/>
      </c>
      <c r="DH746" s="555" t="str">
        <f t="shared" si="2577"/>
        <v/>
      </c>
      <c r="DI746" s="555" t="str">
        <f t="shared" si="2577"/>
        <v/>
      </c>
      <c r="DJ746" s="554" t="str">
        <f t="shared" si="2577"/>
        <v/>
      </c>
      <c r="DK746" s="553" t="str">
        <f t="shared" si="2577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70"/>
        <v/>
      </c>
      <c r="CA747" s="602" t="str">
        <f t="shared" si="2571"/>
        <v/>
      </c>
      <c r="CB747" s="602" t="str">
        <f t="shared" si="2572"/>
        <v/>
      </c>
      <c r="CC747" s="692" t="str">
        <f t="shared" si="2573"/>
        <v/>
      </c>
      <c r="CD747" s="1348" t="str">
        <f t="shared" si="2574"/>
        <v/>
      </c>
      <c r="CE747" s="1349" t="str">
        <f t="shared" si="2574"/>
        <v/>
      </c>
      <c r="CF747" s="1350" t="str">
        <f t="shared" si="2574"/>
        <v/>
      </c>
      <c r="CG747" s="1350" t="str">
        <f t="shared" si="2574"/>
        <v/>
      </c>
      <c r="CH747" s="1350" t="str">
        <f t="shared" si="2574"/>
        <v/>
      </c>
      <c r="CI747" s="1350" t="str">
        <f t="shared" si="2574"/>
        <v/>
      </c>
      <c r="CJ747" s="1350" t="str">
        <f t="shared" si="2574"/>
        <v/>
      </c>
      <c r="CK747" s="1351" t="str">
        <f t="shared" si="2574"/>
        <v/>
      </c>
      <c r="CL747" s="1351" t="str">
        <f t="shared" si="2574"/>
        <v/>
      </c>
      <c r="CM747" s="1351" t="str">
        <f t="shared" si="2574"/>
        <v/>
      </c>
      <c r="CN747" s="1350" t="str">
        <f t="shared" si="2575"/>
        <v/>
      </c>
      <c r="CO747" s="1350" t="str">
        <f t="shared" si="2575"/>
        <v/>
      </c>
      <c r="CP747" s="1350" t="str">
        <f t="shared" si="2575"/>
        <v/>
      </c>
      <c r="CQ747" s="1350" t="str">
        <f t="shared" si="2575"/>
        <v/>
      </c>
      <c r="CR747" s="1350" t="str">
        <f t="shared" si="2575"/>
        <v/>
      </c>
      <c r="CS747" s="1349" t="str">
        <f t="shared" si="2575"/>
        <v/>
      </c>
      <c r="CT747" s="1352" t="str">
        <f t="shared" si="2575"/>
        <v/>
      </c>
      <c r="CU747" s="553" t="str">
        <f t="shared" si="2576"/>
        <v/>
      </c>
      <c r="CV747" s="554" t="str">
        <f t="shared" si="2576"/>
        <v/>
      </c>
      <c r="CW747" s="555" t="str">
        <f t="shared" si="2576"/>
        <v/>
      </c>
      <c r="CX747" s="555" t="str">
        <f t="shared" si="2576"/>
        <v/>
      </c>
      <c r="CY747" s="555" t="str">
        <f t="shared" si="2576"/>
        <v/>
      </c>
      <c r="CZ747" s="555" t="str">
        <f t="shared" si="2576"/>
        <v/>
      </c>
      <c r="DA747" s="555" t="str">
        <f t="shared" si="2576"/>
        <v/>
      </c>
      <c r="DB747" s="556" t="str">
        <f t="shared" si="2576"/>
        <v/>
      </c>
      <c r="DC747" s="556" t="str">
        <f t="shared" si="2576"/>
        <v/>
      </c>
      <c r="DD747" s="556" t="str">
        <f t="shared" si="2576"/>
        <v/>
      </c>
      <c r="DE747" s="555" t="str">
        <f t="shared" si="2577"/>
        <v/>
      </c>
      <c r="DF747" s="555" t="str">
        <f t="shared" si="2577"/>
        <v/>
      </c>
      <c r="DG747" s="555" t="str">
        <f t="shared" si="2577"/>
        <v/>
      </c>
      <c r="DH747" s="555" t="str">
        <f t="shared" si="2577"/>
        <v/>
      </c>
      <c r="DI747" s="555" t="str">
        <f t="shared" si="2577"/>
        <v/>
      </c>
      <c r="DJ747" s="554" t="str">
        <f t="shared" si="2577"/>
        <v/>
      </c>
      <c r="DK747" s="553" t="str">
        <f t="shared" si="2577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70"/>
        <v/>
      </c>
      <c r="CA748" s="602" t="str">
        <f t="shared" si="2571"/>
        <v/>
      </c>
      <c r="CB748" s="602" t="str">
        <f t="shared" si="2572"/>
        <v/>
      </c>
      <c r="CC748" s="692" t="str">
        <f t="shared" si="2573"/>
        <v/>
      </c>
      <c r="CD748" s="1348" t="str">
        <f t="shared" si="2574"/>
        <v/>
      </c>
      <c r="CE748" s="1349" t="str">
        <f t="shared" si="2574"/>
        <v/>
      </c>
      <c r="CF748" s="1350" t="str">
        <f t="shared" si="2574"/>
        <v/>
      </c>
      <c r="CG748" s="1350" t="str">
        <f t="shared" si="2574"/>
        <v/>
      </c>
      <c r="CH748" s="1350" t="str">
        <f t="shared" si="2574"/>
        <v/>
      </c>
      <c r="CI748" s="1350" t="str">
        <f t="shared" si="2574"/>
        <v/>
      </c>
      <c r="CJ748" s="1350" t="str">
        <f t="shared" si="2574"/>
        <v/>
      </c>
      <c r="CK748" s="1351" t="str">
        <f t="shared" si="2574"/>
        <v/>
      </c>
      <c r="CL748" s="1351" t="str">
        <f t="shared" si="2574"/>
        <v/>
      </c>
      <c r="CM748" s="1351" t="str">
        <f t="shared" si="2574"/>
        <v/>
      </c>
      <c r="CN748" s="1350" t="str">
        <f t="shared" si="2575"/>
        <v/>
      </c>
      <c r="CO748" s="1350" t="str">
        <f t="shared" si="2575"/>
        <v/>
      </c>
      <c r="CP748" s="1350" t="str">
        <f t="shared" si="2575"/>
        <v/>
      </c>
      <c r="CQ748" s="1350" t="str">
        <f t="shared" si="2575"/>
        <v/>
      </c>
      <c r="CR748" s="1350" t="str">
        <f t="shared" si="2575"/>
        <v/>
      </c>
      <c r="CS748" s="1349" t="str">
        <f t="shared" si="2575"/>
        <v/>
      </c>
      <c r="CT748" s="1352" t="str">
        <f t="shared" si="2575"/>
        <v/>
      </c>
      <c r="CU748" s="553" t="str">
        <f t="shared" si="2576"/>
        <v/>
      </c>
      <c r="CV748" s="554" t="str">
        <f t="shared" si="2576"/>
        <v/>
      </c>
      <c r="CW748" s="555" t="str">
        <f t="shared" si="2576"/>
        <v/>
      </c>
      <c r="CX748" s="555" t="str">
        <f t="shared" si="2576"/>
        <v/>
      </c>
      <c r="CY748" s="555" t="str">
        <f t="shared" si="2576"/>
        <v/>
      </c>
      <c r="CZ748" s="555" t="str">
        <f t="shared" si="2576"/>
        <v/>
      </c>
      <c r="DA748" s="555" t="str">
        <f t="shared" si="2576"/>
        <v/>
      </c>
      <c r="DB748" s="556" t="str">
        <f t="shared" si="2576"/>
        <v/>
      </c>
      <c r="DC748" s="556" t="str">
        <f t="shared" si="2576"/>
        <v/>
      </c>
      <c r="DD748" s="556" t="str">
        <f t="shared" si="2576"/>
        <v/>
      </c>
      <c r="DE748" s="555" t="str">
        <f t="shared" si="2577"/>
        <v/>
      </c>
      <c r="DF748" s="555" t="str">
        <f t="shared" si="2577"/>
        <v/>
      </c>
      <c r="DG748" s="555" t="str">
        <f t="shared" si="2577"/>
        <v/>
      </c>
      <c r="DH748" s="555" t="str">
        <f t="shared" si="2577"/>
        <v/>
      </c>
      <c r="DI748" s="555" t="str">
        <f t="shared" si="2577"/>
        <v/>
      </c>
      <c r="DJ748" s="554" t="str">
        <f t="shared" si="2577"/>
        <v/>
      </c>
      <c r="DK748" s="553" t="str">
        <f t="shared" si="2577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70"/>
        <v>0</v>
      </c>
      <c r="CA749" s="602">
        <f t="shared" si="2571"/>
        <v>0</v>
      </c>
      <c r="CB749" s="602">
        <f t="shared" si="2572"/>
        <v>0</v>
      </c>
      <c r="CC749" s="692">
        <f t="shared" si="2573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8"/>
        <v>0</v>
      </c>
      <c r="CG749" s="1350">
        <f t="shared" si="2578"/>
        <v>0</v>
      </c>
      <c r="CH749" s="1350">
        <f t="shared" si="2578"/>
        <v>0</v>
      </c>
      <c r="CI749" s="1350">
        <f t="shared" si="2578"/>
        <v>0</v>
      </c>
      <c r="CJ749" s="1350">
        <f t="shared" si="2578"/>
        <v>0</v>
      </c>
      <c r="CK749" s="1351">
        <f t="shared" si="2578"/>
        <v>0</v>
      </c>
      <c r="CL749" s="1351">
        <f t="shared" si="2578"/>
        <v>0</v>
      </c>
      <c r="CM749" s="1351">
        <f t="shared" si="2578"/>
        <v>0</v>
      </c>
      <c r="CN749" s="1350">
        <f t="shared" si="2578"/>
        <v>0</v>
      </c>
      <c r="CO749" s="1350">
        <f t="shared" si="2578"/>
        <v>0</v>
      </c>
      <c r="CP749" s="1350">
        <f t="shared" si="2578"/>
        <v>0</v>
      </c>
      <c r="CQ749" s="1350">
        <f t="shared" si="2578"/>
        <v>0</v>
      </c>
      <c r="CR749" s="1350">
        <f t="shared" si="2578"/>
        <v>0</v>
      </c>
      <c r="CS749" s="1349">
        <f t="shared" si="2578"/>
        <v>0</v>
      </c>
      <c r="CT749" s="1352">
        <f t="shared" si="2578"/>
        <v>0</v>
      </c>
      <c r="CU749" s="553">
        <f t="shared" si="2576"/>
        <v>0</v>
      </c>
      <c r="CV749" s="554">
        <f t="shared" si="2576"/>
        <v>0</v>
      </c>
      <c r="CW749" s="555">
        <f t="shared" si="2576"/>
        <v>0</v>
      </c>
      <c r="CX749" s="555">
        <f t="shared" si="2576"/>
        <v>0</v>
      </c>
      <c r="CY749" s="555">
        <f t="shared" si="2576"/>
        <v>0</v>
      </c>
      <c r="CZ749" s="555">
        <f t="shared" si="2576"/>
        <v>0</v>
      </c>
      <c r="DA749" s="555">
        <f t="shared" si="2576"/>
        <v>0</v>
      </c>
      <c r="DB749" s="556">
        <f t="shared" si="2576"/>
        <v>0</v>
      </c>
      <c r="DC749" s="556">
        <f t="shared" si="2576"/>
        <v>0</v>
      </c>
      <c r="DD749" s="556">
        <f t="shared" si="2576"/>
        <v>0</v>
      </c>
      <c r="DE749" s="555">
        <f t="shared" si="2577"/>
        <v>0</v>
      </c>
      <c r="DF749" s="555">
        <f t="shared" si="2577"/>
        <v>0</v>
      </c>
      <c r="DG749" s="555">
        <f t="shared" si="2577"/>
        <v>0</v>
      </c>
      <c r="DH749" s="555">
        <f t="shared" si="2577"/>
        <v>0</v>
      </c>
      <c r="DI749" s="555">
        <f t="shared" si="2577"/>
        <v>0</v>
      </c>
      <c r="DJ749" s="554">
        <f t="shared" si="2577"/>
        <v>0</v>
      </c>
      <c r="DK749" s="553">
        <f t="shared" si="2577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70"/>
        <v/>
      </c>
      <c r="CA750" s="594" t="str">
        <f t="shared" si="2571"/>
        <v/>
      </c>
      <c r="CB750" s="594" t="str">
        <f t="shared" si="2572"/>
        <v/>
      </c>
      <c r="CC750" s="691" t="str">
        <f t="shared" si="2573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70"/>
        <v/>
      </c>
      <c r="CA751" s="602" t="str">
        <f t="shared" si="2571"/>
        <v/>
      </c>
      <c r="CB751" s="602" t="str">
        <f t="shared" si="2572"/>
        <v/>
      </c>
      <c r="CC751" s="692" t="str">
        <f t="shared" si="2573"/>
        <v/>
      </c>
      <c r="CD751" s="1348" t="str">
        <f t="shared" ref="CD751:CM754" si="25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9"/>
        <v/>
      </c>
      <c r="CF751" s="1350" t="str">
        <f t="shared" si="2579"/>
        <v/>
      </c>
      <c r="CG751" s="1350" t="str">
        <f t="shared" si="2579"/>
        <v/>
      </c>
      <c r="CH751" s="1350" t="str">
        <f t="shared" si="2579"/>
        <v/>
      </c>
      <c r="CI751" s="1350" t="str">
        <f t="shared" si="2579"/>
        <v/>
      </c>
      <c r="CJ751" s="1350" t="str">
        <f t="shared" si="2579"/>
        <v/>
      </c>
      <c r="CK751" s="1351" t="str">
        <f t="shared" si="2579"/>
        <v/>
      </c>
      <c r="CL751" s="1351" t="str">
        <f t="shared" si="2579"/>
        <v/>
      </c>
      <c r="CM751" s="1351" t="str">
        <f t="shared" si="2579"/>
        <v/>
      </c>
      <c r="CN751" s="1350" t="str">
        <f t="shared" ref="CN751:CT754" si="25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80"/>
        <v/>
      </c>
      <c r="CP751" s="1350" t="str">
        <f t="shared" si="2580"/>
        <v/>
      </c>
      <c r="CQ751" s="1350" t="str">
        <f t="shared" si="2580"/>
        <v/>
      </c>
      <c r="CR751" s="1350" t="str">
        <f t="shared" si="2580"/>
        <v/>
      </c>
      <c r="CS751" s="1349" t="str">
        <f t="shared" si="2580"/>
        <v/>
      </c>
      <c r="CT751" s="1352" t="str">
        <f t="shared" si="2580"/>
        <v/>
      </c>
      <c r="CU751" s="553" t="str">
        <f t="shared" ref="CU751:DD755" si="25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81"/>
        <v/>
      </c>
      <c r="CW751" s="555" t="str">
        <f t="shared" si="2581"/>
        <v/>
      </c>
      <c r="CX751" s="555" t="str">
        <f t="shared" si="2581"/>
        <v/>
      </c>
      <c r="CY751" s="555" t="str">
        <f t="shared" si="2581"/>
        <v/>
      </c>
      <c r="CZ751" s="555" t="str">
        <f t="shared" si="2581"/>
        <v/>
      </c>
      <c r="DA751" s="555" t="str">
        <f t="shared" si="2581"/>
        <v/>
      </c>
      <c r="DB751" s="556" t="str">
        <f t="shared" si="2581"/>
        <v/>
      </c>
      <c r="DC751" s="556" t="str">
        <f t="shared" si="2581"/>
        <v/>
      </c>
      <c r="DD751" s="556" t="str">
        <f t="shared" si="2581"/>
        <v/>
      </c>
      <c r="DE751" s="555" t="str">
        <f t="shared" ref="DE751:DK755" si="25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82"/>
        <v/>
      </c>
      <c r="DG751" s="555" t="str">
        <f t="shared" si="2582"/>
        <v/>
      </c>
      <c r="DH751" s="555" t="str">
        <f t="shared" si="2582"/>
        <v/>
      </c>
      <c r="DI751" s="555" t="str">
        <f t="shared" si="2582"/>
        <v/>
      </c>
      <c r="DJ751" s="554" t="str">
        <f t="shared" si="2582"/>
        <v/>
      </c>
      <c r="DK751" s="553" t="str">
        <f t="shared" si="2582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70"/>
        <v/>
      </c>
      <c r="CA752" s="602" t="str">
        <f t="shared" si="2571"/>
        <v/>
      </c>
      <c r="CB752" s="602" t="str">
        <f t="shared" si="2572"/>
        <v/>
      </c>
      <c r="CC752" s="692" t="str">
        <f t="shared" si="2573"/>
        <v/>
      </c>
      <c r="CD752" s="1348" t="str">
        <f t="shared" si="2579"/>
        <v/>
      </c>
      <c r="CE752" s="1349" t="str">
        <f t="shared" si="2579"/>
        <v/>
      </c>
      <c r="CF752" s="1350" t="str">
        <f t="shared" si="2579"/>
        <v/>
      </c>
      <c r="CG752" s="1350" t="str">
        <f t="shared" si="2579"/>
        <v/>
      </c>
      <c r="CH752" s="1350" t="str">
        <f t="shared" si="2579"/>
        <v/>
      </c>
      <c r="CI752" s="1350" t="str">
        <f t="shared" si="2579"/>
        <v/>
      </c>
      <c r="CJ752" s="1350" t="str">
        <f t="shared" si="2579"/>
        <v/>
      </c>
      <c r="CK752" s="1351" t="str">
        <f t="shared" si="2579"/>
        <v/>
      </c>
      <c r="CL752" s="1351" t="str">
        <f t="shared" si="2579"/>
        <v/>
      </c>
      <c r="CM752" s="1351" t="str">
        <f t="shared" si="2579"/>
        <v/>
      </c>
      <c r="CN752" s="1350" t="str">
        <f t="shared" si="2580"/>
        <v/>
      </c>
      <c r="CO752" s="1350" t="str">
        <f t="shared" si="2580"/>
        <v/>
      </c>
      <c r="CP752" s="1350" t="str">
        <f t="shared" si="2580"/>
        <v/>
      </c>
      <c r="CQ752" s="1350" t="str">
        <f t="shared" si="2580"/>
        <v/>
      </c>
      <c r="CR752" s="1350" t="str">
        <f t="shared" si="2580"/>
        <v/>
      </c>
      <c r="CS752" s="1349" t="str">
        <f t="shared" si="2580"/>
        <v/>
      </c>
      <c r="CT752" s="1352" t="str">
        <f t="shared" si="2580"/>
        <v/>
      </c>
      <c r="CU752" s="553" t="str">
        <f t="shared" si="2581"/>
        <v/>
      </c>
      <c r="CV752" s="554" t="str">
        <f t="shared" si="2581"/>
        <v/>
      </c>
      <c r="CW752" s="555" t="str">
        <f t="shared" si="2581"/>
        <v/>
      </c>
      <c r="CX752" s="555" t="str">
        <f t="shared" si="2581"/>
        <v/>
      </c>
      <c r="CY752" s="555" t="str">
        <f t="shared" si="2581"/>
        <v/>
      </c>
      <c r="CZ752" s="555" t="str">
        <f t="shared" si="2581"/>
        <v/>
      </c>
      <c r="DA752" s="555" t="str">
        <f t="shared" si="2581"/>
        <v/>
      </c>
      <c r="DB752" s="556" t="str">
        <f t="shared" si="2581"/>
        <v/>
      </c>
      <c r="DC752" s="556" t="str">
        <f t="shared" si="2581"/>
        <v/>
      </c>
      <c r="DD752" s="556" t="str">
        <f t="shared" si="2581"/>
        <v/>
      </c>
      <c r="DE752" s="555" t="str">
        <f t="shared" si="2582"/>
        <v/>
      </c>
      <c r="DF752" s="555" t="str">
        <f t="shared" si="2582"/>
        <v/>
      </c>
      <c r="DG752" s="555" t="str">
        <f t="shared" si="2582"/>
        <v/>
      </c>
      <c r="DH752" s="555" t="str">
        <f t="shared" si="2582"/>
        <v/>
      </c>
      <c r="DI752" s="555" t="str">
        <f t="shared" si="2582"/>
        <v/>
      </c>
      <c r="DJ752" s="554" t="str">
        <f t="shared" si="2582"/>
        <v/>
      </c>
      <c r="DK752" s="553" t="str">
        <f t="shared" si="2582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70"/>
        <v/>
      </c>
      <c r="CA753" s="602" t="str">
        <f t="shared" si="2571"/>
        <v/>
      </c>
      <c r="CB753" s="602" t="str">
        <f t="shared" si="2572"/>
        <v/>
      </c>
      <c r="CC753" s="692" t="str">
        <f t="shared" si="2573"/>
        <v/>
      </c>
      <c r="CD753" s="1348" t="str">
        <f t="shared" si="2579"/>
        <v/>
      </c>
      <c r="CE753" s="1349" t="str">
        <f t="shared" si="2579"/>
        <v/>
      </c>
      <c r="CF753" s="1350" t="str">
        <f t="shared" si="2579"/>
        <v/>
      </c>
      <c r="CG753" s="1350" t="str">
        <f t="shared" si="2579"/>
        <v/>
      </c>
      <c r="CH753" s="1350" t="str">
        <f t="shared" si="2579"/>
        <v/>
      </c>
      <c r="CI753" s="1350" t="str">
        <f t="shared" si="2579"/>
        <v/>
      </c>
      <c r="CJ753" s="1350" t="str">
        <f t="shared" si="2579"/>
        <v/>
      </c>
      <c r="CK753" s="1351" t="str">
        <f t="shared" si="2579"/>
        <v/>
      </c>
      <c r="CL753" s="1351" t="str">
        <f t="shared" si="2579"/>
        <v/>
      </c>
      <c r="CM753" s="1351" t="str">
        <f t="shared" si="2579"/>
        <v/>
      </c>
      <c r="CN753" s="1350" t="str">
        <f t="shared" si="2580"/>
        <v/>
      </c>
      <c r="CO753" s="1350" t="str">
        <f t="shared" si="2580"/>
        <v/>
      </c>
      <c r="CP753" s="1350" t="str">
        <f t="shared" si="2580"/>
        <v/>
      </c>
      <c r="CQ753" s="1350" t="str">
        <f t="shared" si="2580"/>
        <v/>
      </c>
      <c r="CR753" s="1350" t="str">
        <f t="shared" si="2580"/>
        <v/>
      </c>
      <c r="CS753" s="1349" t="str">
        <f t="shared" si="2580"/>
        <v/>
      </c>
      <c r="CT753" s="1352" t="str">
        <f t="shared" si="2580"/>
        <v/>
      </c>
      <c r="CU753" s="553" t="str">
        <f t="shared" si="2581"/>
        <v/>
      </c>
      <c r="CV753" s="554" t="str">
        <f t="shared" si="2581"/>
        <v/>
      </c>
      <c r="CW753" s="555" t="str">
        <f t="shared" si="2581"/>
        <v/>
      </c>
      <c r="CX753" s="555" t="str">
        <f t="shared" si="2581"/>
        <v/>
      </c>
      <c r="CY753" s="555" t="str">
        <f t="shared" si="2581"/>
        <v/>
      </c>
      <c r="CZ753" s="555" t="str">
        <f t="shared" si="2581"/>
        <v/>
      </c>
      <c r="DA753" s="555" t="str">
        <f t="shared" si="2581"/>
        <v/>
      </c>
      <c r="DB753" s="556" t="str">
        <f t="shared" si="2581"/>
        <v/>
      </c>
      <c r="DC753" s="556" t="str">
        <f t="shared" si="2581"/>
        <v/>
      </c>
      <c r="DD753" s="556" t="str">
        <f t="shared" si="2581"/>
        <v/>
      </c>
      <c r="DE753" s="555" t="str">
        <f t="shared" si="2582"/>
        <v/>
      </c>
      <c r="DF753" s="555" t="str">
        <f t="shared" si="2582"/>
        <v/>
      </c>
      <c r="DG753" s="555" t="str">
        <f t="shared" si="2582"/>
        <v/>
      </c>
      <c r="DH753" s="555" t="str">
        <f t="shared" si="2582"/>
        <v/>
      </c>
      <c r="DI753" s="555" t="str">
        <f t="shared" si="2582"/>
        <v/>
      </c>
      <c r="DJ753" s="554" t="str">
        <f t="shared" si="2582"/>
        <v/>
      </c>
      <c r="DK753" s="553" t="str">
        <f t="shared" si="2582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70"/>
        <v/>
      </c>
      <c r="CA754" s="602" t="str">
        <f t="shared" si="2571"/>
        <v/>
      </c>
      <c r="CB754" s="602" t="str">
        <f t="shared" si="2572"/>
        <v/>
      </c>
      <c r="CC754" s="692" t="str">
        <f t="shared" si="2573"/>
        <v/>
      </c>
      <c r="CD754" s="1348" t="str">
        <f t="shared" si="2579"/>
        <v/>
      </c>
      <c r="CE754" s="1349" t="str">
        <f t="shared" si="2579"/>
        <v/>
      </c>
      <c r="CF754" s="1350" t="str">
        <f t="shared" si="2579"/>
        <v/>
      </c>
      <c r="CG754" s="1350" t="str">
        <f t="shared" si="2579"/>
        <v/>
      </c>
      <c r="CH754" s="1350" t="str">
        <f t="shared" si="2579"/>
        <v/>
      </c>
      <c r="CI754" s="1350" t="str">
        <f t="shared" si="2579"/>
        <v/>
      </c>
      <c r="CJ754" s="1350" t="str">
        <f t="shared" si="2579"/>
        <v/>
      </c>
      <c r="CK754" s="1351" t="str">
        <f t="shared" si="2579"/>
        <v/>
      </c>
      <c r="CL754" s="1351" t="str">
        <f t="shared" si="2579"/>
        <v/>
      </c>
      <c r="CM754" s="1351" t="str">
        <f t="shared" si="2579"/>
        <v/>
      </c>
      <c r="CN754" s="1350" t="str">
        <f t="shared" si="2580"/>
        <v/>
      </c>
      <c r="CO754" s="1350" t="str">
        <f t="shared" si="2580"/>
        <v/>
      </c>
      <c r="CP754" s="1350" t="str">
        <f t="shared" si="2580"/>
        <v/>
      </c>
      <c r="CQ754" s="1350" t="str">
        <f t="shared" si="2580"/>
        <v/>
      </c>
      <c r="CR754" s="1350" t="str">
        <f t="shared" si="2580"/>
        <v/>
      </c>
      <c r="CS754" s="1349" t="str">
        <f t="shared" si="2580"/>
        <v/>
      </c>
      <c r="CT754" s="1352" t="str">
        <f t="shared" si="2580"/>
        <v/>
      </c>
      <c r="CU754" s="553" t="str">
        <f t="shared" si="2581"/>
        <v/>
      </c>
      <c r="CV754" s="554" t="str">
        <f t="shared" si="2581"/>
        <v/>
      </c>
      <c r="CW754" s="555" t="str">
        <f t="shared" si="2581"/>
        <v/>
      </c>
      <c r="CX754" s="555" t="str">
        <f t="shared" si="2581"/>
        <v/>
      </c>
      <c r="CY754" s="555" t="str">
        <f t="shared" si="2581"/>
        <v/>
      </c>
      <c r="CZ754" s="555" t="str">
        <f t="shared" si="2581"/>
        <v/>
      </c>
      <c r="DA754" s="555" t="str">
        <f t="shared" si="2581"/>
        <v/>
      </c>
      <c r="DB754" s="556" t="str">
        <f t="shared" si="2581"/>
        <v/>
      </c>
      <c r="DC754" s="556" t="str">
        <f t="shared" si="2581"/>
        <v/>
      </c>
      <c r="DD754" s="556" t="str">
        <f t="shared" si="2581"/>
        <v/>
      </c>
      <c r="DE754" s="555" t="str">
        <f t="shared" si="2582"/>
        <v/>
      </c>
      <c r="DF754" s="555" t="str">
        <f t="shared" si="2582"/>
        <v/>
      </c>
      <c r="DG754" s="555" t="str">
        <f t="shared" si="2582"/>
        <v/>
      </c>
      <c r="DH754" s="555" t="str">
        <f t="shared" si="2582"/>
        <v/>
      </c>
      <c r="DI754" s="555" t="str">
        <f t="shared" si="2582"/>
        <v/>
      </c>
      <c r="DJ754" s="554" t="str">
        <f t="shared" si="2582"/>
        <v/>
      </c>
      <c r="DK754" s="553" t="str">
        <f t="shared" si="2582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139</v>
      </c>
      <c r="C755" s="611">
        <f>'Data 2'!C210</f>
        <v>160</v>
      </c>
      <c r="D755" s="611">
        <f>'Data 2'!D210</f>
        <v>260</v>
      </c>
      <c r="E755" s="611">
        <f>'Data 2'!E210</f>
        <v>200</v>
      </c>
      <c r="F755" s="611">
        <f>'Data 2'!F210</f>
        <v>262</v>
      </c>
      <c r="G755" s="611">
        <f>'Data 2'!G210</f>
        <v>144</v>
      </c>
      <c r="H755" s="611">
        <f>'Data 2'!H210</f>
        <v>0</v>
      </c>
      <c r="I755" s="611">
        <f>'Data 2'!I210</f>
        <v>1030</v>
      </c>
      <c r="J755" s="611">
        <f>'Data 2'!J210</f>
        <v>822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2529.56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850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172</v>
      </c>
      <c r="BW755" s="611">
        <f>'Data 2'!BW210</f>
        <v>807</v>
      </c>
      <c r="BX755" s="611">
        <f>'Data 2'!BX210</f>
        <v>2890</v>
      </c>
      <c r="BY755" s="611">
        <f>'Data 2'!BY210</f>
        <v>1650</v>
      </c>
      <c r="BZ755" s="602">
        <f t="shared" si="2570"/>
        <v>132.46666666666667</v>
      </c>
      <c r="CA755" s="602">
        <f t="shared" si="2571"/>
        <v>596.83733333333328</v>
      </c>
      <c r="CB755" s="602">
        <f t="shared" si="2572"/>
        <v>0</v>
      </c>
      <c r="CC755" s="692">
        <f t="shared" si="2573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83"/>
        <v>0</v>
      </c>
      <c r="CG755" s="1350">
        <f t="shared" si="2583"/>
        <v>0</v>
      </c>
      <c r="CH755" s="1350">
        <f t="shared" si="2583"/>
        <v>0</v>
      </c>
      <c r="CI755" s="1350">
        <f t="shared" si="2583"/>
        <v>0</v>
      </c>
      <c r="CJ755" s="1350">
        <f t="shared" si="2583"/>
        <v>0</v>
      </c>
      <c r="CK755" s="1351">
        <f t="shared" si="2583"/>
        <v>0</v>
      </c>
      <c r="CL755" s="1351">
        <f t="shared" si="2583"/>
        <v>0</v>
      </c>
      <c r="CM755" s="1351">
        <f t="shared" si="2583"/>
        <v>139</v>
      </c>
      <c r="CN755" s="1350">
        <f t="shared" si="2583"/>
        <v>144</v>
      </c>
      <c r="CO755" s="1350">
        <f t="shared" si="2583"/>
        <v>160</v>
      </c>
      <c r="CP755" s="1350">
        <f t="shared" si="2583"/>
        <v>200</v>
      </c>
      <c r="CQ755" s="1350">
        <f t="shared" si="2583"/>
        <v>260</v>
      </c>
      <c r="CR755" s="1350">
        <f t="shared" si="2583"/>
        <v>262</v>
      </c>
      <c r="CS755" s="1349">
        <f t="shared" si="2583"/>
        <v>822</v>
      </c>
      <c r="CT755" s="1352">
        <f t="shared" si="2583"/>
        <v>1030</v>
      </c>
      <c r="CU755" s="553">
        <f t="shared" si="2581"/>
        <v>0</v>
      </c>
      <c r="CV755" s="554">
        <f t="shared" si="2581"/>
        <v>0</v>
      </c>
      <c r="CW755" s="555">
        <f t="shared" si="2581"/>
        <v>0</v>
      </c>
      <c r="CX755" s="555">
        <f t="shared" si="2581"/>
        <v>0</v>
      </c>
      <c r="CY755" s="555">
        <f t="shared" si="2581"/>
        <v>0</v>
      </c>
      <c r="CZ755" s="555">
        <f t="shared" si="2581"/>
        <v>0</v>
      </c>
      <c r="DA755" s="555">
        <f t="shared" si="2581"/>
        <v>0</v>
      </c>
      <c r="DB755" s="556">
        <f t="shared" si="2581"/>
        <v>0</v>
      </c>
      <c r="DC755" s="556">
        <f t="shared" si="2581"/>
        <v>0</v>
      </c>
      <c r="DD755" s="556">
        <f t="shared" si="2581"/>
        <v>350</v>
      </c>
      <c r="DE755" s="555">
        <f t="shared" si="2582"/>
        <v>465</v>
      </c>
      <c r="DF755" s="555">
        <f t="shared" si="2582"/>
        <v>640</v>
      </c>
      <c r="DG755" s="555">
        <f t="shared" si="2582"/>
        <v>850</v>
      </c>
      <c r="DH755" s="555">
        <f t="shared" si="2582"/>
        <v>1230</v>
      </c>
      <c r="DI755" s="555">
        <f t="shared" si="2582"/>
        <v>2529.56</v>
      </c>
      <c r="DJ755" s="554">
        <f t="shared" si="2582"/>
        <v>2888</v>
      </c>
      <c r="DK755" s="553">
        <f t="shared" si="2582"/>
        <v>2992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70"/>
        <v/>
      </c>
      <c r="CA756" s="594" t="str">
        <f t="shared" si="2571"/>
        <v/>
      </c>
      <c r="CB756" s="594" t="str">
        <f t="shared" si="2572"/>
        <v/>
      </c>
      <c r="CC756" s="691" t="str">
        <f t="shared" si="2573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70"/>
        <v/>
      </c>
      <c r="CA757" s="602" t="str">
        <f t="shared" si="2571"/>
        <v/>
      </c>
      <c r="CB757" s="602" t="str">
        <f t="shared" si="2572"/>
        <v/>
      </c>
      <c r="CC757" s="692" t="str">
        <f t="shared" si="2573"/>
        <v/>
      </c>
      <c r="CD757" s="1348" t="str">
        <f t="shared" ref="CD757:CM759" si="25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84"/>
        <v/>
      </c>
      <c r="CF757" s="1350" t="str">
        <f t="shared" si="2584"/>
        <v/>
      </c>
      <c r="CG757" s="1350" t="str">
        <f t="shared" si="2584"/>
        <v/>
      </c>
      <c r="CH757" s="1350" t="str">
        <f t="shared" si="2584"/>
        <v/>
      </c>
      <c r="CI757" s="1350" t="str">
        <f t="shared" si="2584"/>
        <v/>
      </c>
      <c r="CJ757" s="1350" t="str">
        <f t="shared" si="2584"/>
        <v/>
      </c>
      <c r="CK757" s="1351" t="str">
        <f t="shared" si="2584"/>
        <v/>
      </c>
      <c r="CL757" s="1351" t="str">
        <f t="shared" si="2584"/>
        <v/>
      </c>
      <c r="CM757" s="1351" t="str">
        <f t="shared" si="2584"/>
        <v/>
      </c>
      <c r="CN757" s="1350" t="str">
        <f t="shared" ref="CN757:CT759" si="25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85"/>
        <v/>
      </c>
      <c r="CP757" s="1350" t="str">
        <f t="shared" si="2585"/>
        <v/>
      </c>
      <c r="CQ757" s="1350" t="str">
        <f t="shared" si="2585"/>
        <v/>
      </c>
      <c r="CR757" s="1350" t="str">
        <f t="shared" si="2585"/>
        <v/>
      </c>
      <c r="CS757" s="1349" t="str">
        <f t="shared" si="2585"/>
        <v/>
      </c>
      <c r="CT757" s="1352" t="str">
        <f t="shared" si="2585"/>
        <v/>
      </c>
      <c r="CU757" s="553" t="str">
        <f t="shared" ref="CU757:DD760" si="25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86"/>
        <v/>
      </c>
      <c r="CW757" s="555" t="str">
        <f t="shared" si="2586"/>
        <v/>
      </c>
      <c r="CX757" s="555" t="str">
        <f t="shared" si="2586"/>
        <v/>
      </c>
      <c r="CY757" s="555" t="str">
        <f t="shared" si="2586"/>
        <v/>
      </c>
      <c r="CZ757" s="555" t="str">
        <f t="shared" si="2586"/>
        <v/>
      </c>
      <c r="DA757" s="555" t="str">
        <f t="shared" si="2586"/>
        <v/>
      </c>
      <c r="DB757" s="556" t="str">
        <f t="shared" si="2586"/>
        <v/>
      </c>
      <c r="DC757" s="556" t="str">
        <f t="shared" si="2586"/>
        <v/>
      </c>
      <c r="DD757" s="556" t="str">
        <f t="shared" si="2586"/>
        <v/>
      </c>
      <c r="DE757" s="555" t="str">
        <f t="shared" ref="DE757:DK760" si="25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87"/>
        <v/>
      </c>
      <c r="DG757" s="555" t="str">
        <f t="shared" si="2587"/>
        <v/>
      </c>
      <c r="DH757" s="555" t="str">
        <f t="shared" si="2587"/>
        <v/>
      </c>
      <c r="DI757" s="555" t="str">
        <f t="shared" si="2587"/>
        <v/>
      </c>
      <c r="DJ757" s="554" t="str">
        <f t="shared" si="2587"/>
        <v/>
      </c>
      <c r="DK757" s="553" t="str">
        <f t="shared" si="2587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70"/>
        <v/>
      </c>
      <c r="CA758" s="602" t="str">
        <f t="shared" si="2571"/>
        <v/>
      </c>
      <c r="CB758" s="602" t="str">
        <f t="shared" si="2572"/>
        <v/>
      </c>
      <c r="CC758" s="692" t="str">
        <f t="shared" si="2573"/>
        <v/>
      </c>
      <c r="CD758" s="1348" t="str">
        <f t="shared" si="2584"/>
        <v/>
      </c>
      <c r="CE758" s="1349" t="str">
        <f t="shared" si="2584"/>
        <v/>
      </c>
      <c r="CF758" s="1350" t="str">
        <f t="shared" si="2584"/>
        <v/>
      </c>
      <c r="CG758" s="1350" t="str">
        <f t="shared" si="2584"/>
        <v/>
      </c>
      <c r="CH758" s="1350" t="str">
        <f t="shared" si="2584"/>
        <v/>
      </c>
      <c r="CI758" s="1350" t="str">
        <f t="shared" si="2584"/>
        <v/>
      </c>
      <c r="CJ758" s="1350" t="str">
        <f t="shared" si="2584"/>
        <v/>
      </c>
      <c r="CK758" s="1351" t="str">
        <f t="shared" si="2584"/>
        <v/>
      </c>
      <c r="CL758" s="1351" t="str">
        <f t="shared" si="2584"/>
        <v/>
      </c>
      <c r="CM758" s="1351" t="str">
        <f t="shared" si="2584"/>
        <v/>
      </c>
      <c r="CN758" s="1350" t="str">
        <f t="shared" si="2585"/>
        <v/>
      </c>
      <c r="CO758" s="1350" t="str">
        <f t="shared" si="2585"/>
        <v/>
      </c>
      <c r="CP758" s="1350" t="str">
        <f t="shared" si="2585"/>
        <v/>
      </c>
      <c r="CQ758" s="1350" t="str">
        <f t="shared" si="2585"/>
        <v/>
      </c>
      <c r="CR758" s="1350" t="str">
        <f t="shared" si="2585"/>
        <v/>
      </c>
      <c r="CS758" s="1349" t="str">
        <f t="shared" si="2585"/>
        <v/>
      </c>
      <c r="CT758" s="1352" t="str">
        <f t="shared" si="2585"/>
        <v/>
      </c>
      <c r="CU758" s="553" t="str">
        <f t="shared" si="2586"/>
        <v/>
      </c>
      <c r="CV758" s="554" t="str">
        <f t="shared" si="2586"/>
        <v/>
      </c>
      <c r="CW758" s="555" t="str">
        <f t="shared" si="2586"/>
        <v/>
      </c>
      <c r="CX758" s="555" t="str">
        <f t="shared" si="2586"/>
        <v/>
      </c>
      <c r="CY758" s="555" t="str">
        <f t="shared" si="2586"/>
        <v/>
      </c>
      <c r="CZ758" s="555" t="str">
        <f t="shared" si="2586"/>
        <v/>
      </c>
      <c r="DA758" s="555" t="str">
        <f t="shared" si="2586"/>
        <v/>
      </c>
      <c r="DB758" s="556" t="str">
        <f t="shared" si="2586"/>
        <v/>
      </c>
      <c r="DC758" s="556" t="str">
        <f t="shared" si="2586"/>
        <v/>
      </c>
      <c r="DD758" s="556" t="str">
        <f t="shared" si="2586"/>
        <v/>
      </c>
      <c r="DE758" s="555" t="str">
        <f t="shared" si="2587"/>
        <v/>
      </c>
      <c r="DF758" s="555" t="str">
        <f t="shared" si="2587"/>
        <v/>
      </c>
      <c r="DG758" s="555" t="str">
        <f t="shared" si="2587"/>
        <v/>
      </c>
      <c r="DH758" s="555" t="str">
        <f t="shared" si="2587"/>
        <v/>
      </c>
      <c r="DI758" s="555" t="str">
        <f t="shared" si="2587"/>
        <v/>
      </c>
      <c r="DJ758" s="554" t="str">
        <f t="shared" si="2587"/>
        <v/>
      </c>
      <c r="DK758" s="553" t="str">
        <f t="shared" si="2587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70"/>
        <v/>
      </c>
      <c r="CA759" s="602" t="str">
        <f t="shared" si="2571"/>
        <v/>
      </c>
      <c r="CB759" s="602" t="str">
        <f t="shared" si="2572"/>
        <v/>
      </c>
      <c r="CC759" s="692" t="str">
        <f t="shared" si="2573"/>
        <v/>
      </c>
      <c r="CD759" s="1348" t="str">
        <f t="shared" si="2584"/>
        <v/>
      </c>
      <c r="CE759" s="1349" t="str">
        <f t="shared" si="2584"/>
        <v/>
      </c>
      <c r="CF759" s="1350" t="str">
        <f t="shared" si="2584"/>
        <v/>
      </c>
      <c r="CG759" s="1350" t="str">
        <f t="shared" si="2584"/>
        <v/>
      </c>
      <c r="CH759" s="1350" t="str">
        <f t="shared" si="2584"/>
        <v/>
      </c>
      <c r="CI759" s="1350" t="str">
        <f t="shared" si="2584"/>
        <v/>
      </c>
      <c r="CJ759" s="1350" t="str">
        <f t="shared" si="2584"/>
        <v/>
      </c>
      <c r="CK759" s="1351" t="str">
        <f t="shared" si="2584"/>
        <v/>
      </c>
      <c r="CL759" s="1351" t="str">
        <f t="shared" si="2584"/>
        <v/>
      </c>
      <c r="CM759" s="1351" t="str">
        <f t="shared" si="2584"/>
        <v/>
      </c>
      <c r="CN759" s="1350" t="str">
        <f t="shared" si="2585"/>
        <v/>
      </c>
      <c r="CO759" s="1350" t="str">
        <f t="shared" si="2585"/>
        <v/>
      </c>
      <c r="CP759" s="1350" t="str">
        <f t="shared" si="2585"/>
        <v/>
      </c>
      <c r="CQ759" s="1350" t="str">
        <f t="shared" si="2585"/>
        <v/>
      </c>
      <c r="CR759" s="1350" t="str">
        <f t="shared" si="2585"/>
        <v/>
      </c>
      <c r="CS759" s="1349" t="str">
        <f t="shared" si="2585"/>
        <v/>
      </c>
      <c r="CT759" s="1352" t="str">
        <f t="shared" si="2585"/>
        <v/>
      </c>
      <c r="CU759" s="553" t="str">
        <f t="shared" si="2586"/>
        <v/>
      </c>
      <c r="CV759" s="554" t="str">
        <f t="shared" si="2586"/>
        <v/>
      </c>
      <c r="CW759" s="555" t="str">
        <f t="shared" si="2586"/>
        <v/>
      </c>
      <c r="CX759" s="555" t="str">
        <f t="shared" si="2586"/>
        <v/>
      </c>
      <c r="CY759" s="555" t="str">
        <f t="shared" si="2586"/>
        <v/>
      </c>
      <c r="CZ759" s="555" t="str">
        <f t="shared" si="2586"/>
        <v/>
      </c>
      <c r="DA759" s="555" t="str">
        <f t="shared" si="2586"/>
        <v/>
      </c>
      <c r="DB759" s="556" t="str">
        <f t="shared" si="2586"/>
        <v/>
      </c>
      <c r="DC759" s="556" t="str">
        <f t="shared" si="2586"/>
        <v/>
      </c>
      <c r="DD759" s="556" t="str">
        <f t="shared" si="2586"/>
        <v/>
      </c>
      <c r="DE759" s="555" t="str">
        <f t="shared" si="2587"/>
        <v/>
      </c>
      <c r="DF759" s="555" t="str">
        <f t="shared" si="2587"/>
        <v/>
      </c>
      <c r="DG759" s="555" t="str">
        <f t="shared" si="2587"/>
        <v/>
      </c>
      <c r="DH759" s="555" t="str">
        <f t="shared" si="2587"/>
        <v/>
      </c>
      <c r="DI759" s="555" t="str">
        <f t="shared" si="2587"/>
        <v/>
      </c>
      <c r="DJ759" s="554" t="str">
        <f t="shared" si="2587"/>
        <v/>
      </c>
      <c r="DK759" s="553" t="str">
        <f t="shared" si="2587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3000</v>
      </c>
      <c r="BY760" s="611">
        <f>'Data 2'!BY249</f>
        <v>3604</v>
      </c>
      <c r="BZ760" s="602">
        <f t="shared" si="2570"/>
        <v>0</v>
      </c>
      <c r="CA760" s="602">
        <f t="shared" si="2571"/>
        <v>0</v>
      </c>
      <c r="CB760" s="602">
        <f t="shared" si="2572"/>
        <v>0</v>
      </c>
      <c r="CC760" s="692">
        <f t="shared" si="2573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8"/>
        <v>0</v>
      </c>
      <c r="CG760" s="1350">
        <f t="shared" si="2588"/>
        <v>0</v>
      </c>
      <c r="CH760" s="1350">
        <f t="shared" si="2588"/>
        <v>0</v>
      </c>
      <c r="CI760" s="1350">
        <f t="shared" si="2588"/>
        <v>0</v>
      </c>
      <c r="CJ760" s="1350">
        <f t="shared" si="2588"/>
        <v>0</v>
      </c>
      <c r="CK760" s="1351">
        <f t="shared" si="2588"/>
        <v>0</v>
      </c>
      <c r="CL760" s="1351">
        <f t="shared" si="2588"/>
        <v>0</v>
      </c>
      <c r="CM760" s="1351">
        <f t="shared" si="2588"/>
        <v>0</v>
      </c>
      <c r="CN760" s="1350">
        <f t="shared" si="2588"/>
        <v>0</v>
      </c>
      <c r="CO760" s="1350">
        <f t="shared" si="2588"/>
        <v>0</v>
      </c>
      <c r="CP760" s="1350">
        <f t="shared" si="2588"/>
        <v>0</v>
      </c>
      <c r="CQ760" s="1350">
        <f t="shared" si="2588"/>
        <v>0</v>
      </c>
      <c r="CR760" s="1350">
        <f t="shared" si="2588"/>
        <v>0</v>
      </c>
      <c r="CS760" s="1349">
        <f t="shared" si="2588"/>
        <v>0</v>
      </c>
      <c r="CT760" s="1352">
        <f t="shared" si="2588"/>
        <v>240</v>
      </c>
      <c r="CU760" s="553">
        <f t="shared" si="2586"/>
        <v>0</v>
      </c>
      <c r="CV760" s="554">
        <f t="shared" si="2586"/>
        <v>0</v>
      </c>
      <c r="CW760" s="555">
        <f t="shared" si="2586"/>
        <v>0</v>
      </c>
      <c r="CX760" s="555">
        <f t="shared" si="2586"/>
        <v>0</v>
      </c>
      <c r="CY760" s="555">
        <f t="shared" si="2586"/>
        <v>0</v>
      </c>
      <c r="CZ760" s="555">
        <f t="shared" si="2586"/>
        <v>0</v>
      </c>
      <c r="DA760" s="555">
        <f t="shared" si="2586"/>
        <v>0</v>
      </c>
      <c r="DB760" s="556">
        <f t="shared" si="2586"/>
        <v>0</v>
      </c>
      <c r="DC760" s="556">
        <f t="shared" si="2586"/>
        <v>0</v>
      </c>
      <c r="DD760" s="556">
        <f t="shared" si="2586"/>
        <v>0</v>
      </c>
      <c r="DE760" s="555">
        <f t="shared" si="2587"/>
        <v>0</v>
      </c>
      <c r="DF760" s="555">
        <f t="shared" si="2587"/>
        <v>0</v>
      </c>
      <c r="DG760" s="555">
        <f t="shared" si="2587"/>
        <v>0</v>
      </c>
      <c r="DH760" s="555">
        <f t="shared" si="2587"/>
        <v>0</v>
      </c>
      <c r="DI760" s="555">
        <f t="shared" si="2587"/>
        <v>0</v>
      </c>
      <c r="DJ760" s="554">
        <f t="shared" si="2587"/>
        <v>0</v>
      </c>
      <c r="DK760" s="553">
        <f t="shared" si="2587"/>
        <v>10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9">IF(DL762&lt;3,"",(SUM(B762:R762)-MIN(B762:R762)-MAX(B762:R762))/(DL762-2))</f>
        <v/>
      </c>
      <c r="CA762" s="602" t="str">
        <f t="shared" ref="CA762:CA776" si="2590">IF(DM762&lt;3,"",(SUM(T762:AJ762)-MIN(T762:AJ762)-MAX(T762:AJ762))/(DM762-2))</f>
        <v/>
      </c>
      <c r="CB762" s="602" t="str">
        <f t="shared" ref="CB762:CB776" si="2591">IF(DN762&lt;3,"",(SUM(AL762:BB762)-MIN(AL762:BB762)-MAX(AL762:BB762))/(DN762-2))</f>
        <v/>
      </c>
      <c r="CC762" s="692" t="str">
        <f t="shared" ref="CC762:CC776" si="2592">IF(DO762&lt;3,"",(SUM(BD762:BT762)-MIN(BD762:BT762)-MAX(BD762:BT762))/(DO762-2))</f>
        <v/>
      </c>
      <c r="CD762" s="1348" t="str">
        <f t="shared" ref="CD762:CS762" si="25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93"/>
        <v/>
      </c>
      <c r="CF762" s="1350" t="str">
        <f t="shared" si="2593"/>
        <v/>
      </c>
      <c r="CG762" s="1350" t="str">
        <f t="shared" si="2593"/>
        <v/>
      </c>
      <c r="CH762" s="1350" t="str">
        <f t="shared" si="2593"/>
        <v/>
      </c>
      <c r="CI762" s="1350" t="str">
        <f t="shared" si="2593"/>
        <v/>
      </c>
      <c r="CJ762" s="1350" t="str">
        <f t="shared" si="2593"/>
        <v/>
      </c>
      <c r="CK762" s="1351" t="str">
        <f t="shared" si="2593"/>
        <v/>
      </c>
      <c r="CL762" s="1351" t="str">
        <f t="shared" si="2593"/>
        <v/>
      </c>
      <c r="CM762" s="1351" t="str">
        <f t="shared" si="2593"/>
        <v/>
      </c>
      <c r="CN762" s="1350" t="str">
        <f t="shared" si="2593"/>
        <v/>
      </c>
      <c r="CO762" s="1350" t="str">
        <f t="shared" si="2593"/>
        <v/>
      </c>
      <c r="CP762" s="1350" t="str">
        <f t="shared" si="2593"/>
        <v/>
      </c>
      <c r="CQ762" s="1350" t="str">
        <f t="shared" si="2593"/>
        <v/>
      </c>
      <c r="CR762" s="1350" t="str">
        <f t="shared" si="2593"/>
        <v/>
      </c>
      <c r="CS762" s="1349" t="str">
        <f t="shared" si="2593"/>
        <v/>
      </c>
      <c r="CT762" s="1352" t="str">
        <f t="shared" ref="CE762:CT765" si="25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95"/>
        <v/>
      </c>
      <c r="CW762" s="555" t="str">
        <f t="shared" si="2595"/>
        <v/>
      </c>
      <c r="CX762" s="555" t="str">
        <f t="shared" si="2595"/>
        <v/>
      </c>
      <c r="CY762" s="555" t="str">
        <f t="shared" si="2595"/>
        <v/>
      </c>
      <c r="CZ762" s="555" t="str">
        <f t="shared" si="2595"/>
        <v/>
      </c>
      <c r="DA762" s="555" t="str">
        <f t="shared" si="2595"/>
        <v/>
      </c>
      <c r="DB762" s="556" t="str">
        <f t="shared" si="2595"/>
        <v/>
      </c>
      <c r="DC762" s="556" t="str">
        <f t="shared" si="2595"/>
        <v/>
      </c>
      <c r="DD762" s="556" t="str">
        <f t="shared" si="2595"/>
        <v/>
      </c>
      <c r="DE762" s="555" t="str">
        <f t="shared" ref="DE762:DK765" si="25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96"/>
        <v/>
      </c>
      <c r="DG762" s="555" t="str">
        <f t="shared" si="2596"/>
        <v/>
      </c>
      <c r="DH762" s="555" t="str">
        <f t="shared" si="2596"/>
        <v/>
      </c>
      <c r="DI762" s="555" t="str">
        <f t="shared" si="2596"/>
        <v/>
      </c>
      <c r="DJ762" s="554" t="str">
        <f t="shared" si="2596"/>
        <v/>
      </c>
      <c r="DK762" s="553" t="str">
        <f t="shared" si="2596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9"/>
        <v/>
      </c>
      <c r="CA763" s="602" t="str">
        <f t="shared" si="2590"/>
        <v/>
      </c>
      <c r="CB763" s="602" t="str">
        <f t="shared" si="2591"/>
        <v/>
      </c>
      <c r="CC763" s="692" t="str">
        <f t="shared" si="2592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94"/>
        <v/>
      </c>
      <c r="CF763" s="1350" t="str">
        <f t="shared" si="2594"/>
        <v/>
      </c>
      <c r="CG763" s="1350" t="str">
        <f t="shared" si="2594"/>
        <v/>
      </c>
      <c r="CH763" s="1350" t="str">
        <f t="shared" si="2594"/>
        <v/>
      </c>
      <c r="CI763" s="1350" t="str">
        <f t="shared" si="2594"/>
        <v/>
      </c>
      <c r="CJ763" s="1350" t="str">
        <f t="shared" si="2594"/>
        <v/>
      </c>
      <c r="CK763" s="1351" t="str">
        <f t="shared" si="2594"/>
        <v/>
      </c>
      <c r="CL763" s="1351" t="str">
        <f t="shared" si="2594"/>
        <v/>
      </c>
      <c r="CM763" s="1351" t="str">
        <f t="shared" si="2594"/>
        <v/>
      </c>
      <c r="CN763" s="1350" t="str">
        <f t="shared" si="2594"/>
        <v/>
      </c>
      <c r="CO763" s="1350" t="str">
        <f t="shared" si="2594"/>
        <v/>
      </c>
      <c r="CP763" s="1350" t="str">
        <f t="shared" si="2594"/>
        <v/>
      </c>
      <c r="CQ763" s="1350" t="str">
        <f t="shared" si="2594"/>
        <v/>
      </c>
      <c r="CR763" s="1350" t="str">
        <f t="shared" si="2594"/>
        <v/>
      </c>
      <c r="CS763" s="1349" t="str">
        <f t="shared" si="2594"/>
        <v/>
      </c>
      <c r="CT763" s="1352" t="str">
        <f t="shared" si="2594"/>
        <v/>
      </c>
      <c r="CU763" s="553" t="str">
        <f t="shared" si="2595"/>
        <v/>
      </c>
      <c r="CV763" s="554" t="str">
        <f t="shared" si="2595"/>
        <v/>
      </c>
      <c r="CW763" s="555" t="str">
        <f t="shared" si="2595"/>
        <v/>
      </c>
      <c r="CX763" s="555" t="str">
        <f t="shared" si="2595"/>
        <v/>
      </c>
      <c r="CY763" s="555" t="str">
        <f t="shared" si="2595"/>
        <v/>
      </c>
      <c r="CZ763" s="555" t="str">
        <f t="shared" si="2595"/>
        <v/>
      </c>
      <c r="DA763" s="555" t="str">
        <f t="shared" si="2595"/>
        <v/>
      </c>
      <c r="DB763" s="556" t="str">
        <f t="shared" si="2595"/>
        <v/>
      </c>
      <c r="DC763" s="556" t="str">
        <f t="shared" si="2595"/>
        <v/>
      </c>
      <c r="DD763" s="556" t="str">
        <f t="shared" si="2595"/>
        <v/>
      </c>
      <c r="DE763" s="555" t="str">
        <f t="shared" si="2596"/>
        <v/>
      </c>
      <c r="DF763" s="555" t="str">
        <f t="shared" si="2596"/>
        <v/>
      </c>
      <c r="DG763" s="555" t="str">
        <f t="shared" si="2596"/>
        <v/>
      </c>
      <c r="DH763" s="555" t="str">
        <f t="shared" si="2596"/>
        <v/>
      </c>
      <c r="DI763" s="555" t="str">
        <f t="shared" si="2596"/>
        <v/>
      </c>
      <c r="DJ763" s="554" t="str">
        <f t="shared" si="2596"/>
        <v/>
      </c>
      <c r="DK763" s="553" t="str">
        <f t="shared" si="2596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9"/>
        <v/>
      </c>
      <c r="CA764" s="602" t="str">
        <f t="shared" si="2590"/>
        <v/>
      </c>
      <c r="CB764" s="602" t="str">
        <f t="shared" si="2591"/>
        <v/>
      </c>
      <c r="CC764" s="692" t="str">
        <f t="shared" si="2592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94"/>
        <v/>
      </c>
      <c r="CF764" s="1350" t="str">
        <f t="shared" si="2594"/>
        <v/>
      </c>
      <c r="CG764" s="1350" t="str">
        <f t="shared" si="2594"/>
        <v/>
      </c>
      <c r="CH764" s="1350" t="str">
        <f t="shared" si="2594"/>
        <v/>
      </c>
      <c r="CI764" s="1350" t="str">
        <f t="shared" si="2594"/>
        <v/>
      </c>
      <c r="CJ764" s="1350" t="str">
        <f t="shared" si="2594"/>
        <v/>
      </c>
      <c r="CK764" s="1351" t="str">
        <f t="shared" si="2594"/>
        <v/>
      </c>
      <c r="CL764" s="1351" t="str">
        <f t="shared" si="2594"/>
        <v/>
      </c>
      <c r="CM764" s="1351" t="str">
        <f t="shared" si="2594"/>
        <v/>
      </c>
      <c r="CN764" s="1350" t="str">
        <f t="shared" si="2594"/>
        <v/>
      </c>
      <c r="CO764" s="1350" t="str">
        <f t="shared" si="2594"/>
        <v/>
      </c>
      <c r="CP764" s="1350" t="str">
        <f t="shared" si="2594"/>
        <v/>
      </c>
      <c r="CQ764" s="1350" t="str">
        <f t="shared" si="2594"/>
        <v/>
      </c>
      <c r="CR764" s="1350" t="str">
        <f t="shared" si="2594"/>
        <v/>
      </c>
      <c r="CS764" s="1349" t="str">
        <f t="shared" si="2594"/>
        <v/>
      </c>
      <c r="CT764" s="1352" t="str">
        <f t="shared" si="2594"/>
        <v/>
      </c>
      <c r="CU764" s="553" t="str">
        <f t="shared" si="2595"/>
        <v/>
      </c>
      <c r="CV764" s="554" t="str">
        <f t="shared" si="2595"/>
        <v/>
      </c>
      <c r="CW764" s="555" t="str">
        <f t="shared" si="2595"/>
        <v/>
      </c>
      <c r="CX764" s="555" t="str">
        <f t="shared" si="2595"/>
        <v/>
      </c>
      <c r="CY764" s="555" t="str">
        <f t="shared" si="2595"/>
        <v/>
      </c>
      <c r="CZ764" s="555" t="str">
        <f t="shared" si="2595"/>
        <v/>
      </c>
      <c r="DA764" s="555" t="str">
        <f t="shared" si="2595"/>
        <v/>
      </c>
      <c r="DB764" s="556" t="str">
        <f t="shared" si="2595"/>
        <v/>
      </c>
      <c r="DC764" s="556" t="str">
        <f t="shared" si="2595"/>
        <v/>
      </c>
      <c r="DD764" s="556" t="str">
        <f t="shared" si="2595"/>
        <v/>
      </c>
      <c r="DE764" s="555" t="str">
        <f t="shared" si="2596"/>
        <v/>
      </c>
      <c r="DF764" s="555" t="str">
        <f t="shared" si="2596"/>
        <v/>
      </c>
      <c r="DG764" s="555" t="str">
        <f t="shared" si="2596"/>
        <v/>
      </c>
      <c r="DH764" s="555" t="str">
        <f t="shared" si="2596"/>
        <v/>
      </c>
      <c r="DI764" s="555" t="str">
        <f t="shared" si="2596"/>
        <v/>
      </c>
      <c r="DJ764" s="554" t="str">
        <f t="shared" si="2596"/>
        <v/>
      </c>
      <c r="DK764" s="553" t="str">
        <f t="shared" si="2596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97">IF(B762="","",B762*B763*B764)</f>
        <v/>
      </c>
      <c r="C765" s="612" t="str">
        <f t="shared" si="2597"/>
        <v/>
      </c>
      <c r="D765" s="612" t="str">
        <f t="shared" si="2597"/>
        <v/>
      </c>
      <c r="E765" s="612" t="str">
        <f t="shared" si="2597"/>
        <v/>
      </c>
      <c r="F765" s="612" t="str">
        <f t="shared" si="2597"/>
        <v/>
      </c>
      <c r="G765" s="612" t="str">
        <f t="shared" si="2597"/>
        <v/>
      </c>
      <c r="H765" s="612" t="str">
        <f t="shared" si="2597"/>
        <v/>
      </c>
      <c r="I765" s="612" t="str">
        <f t="shared" si="2597"/>
        <v/>
      </c>
      <c r="J765" s="612" t="str">
        <f t="shared" si="2597"/>
        <v/>
      </c>
      <c r="K765" s="612" t="str">
        <f t="shared" si="2597"/>
        <v/>
      </c>
      <c r="L765" s="612" t="str">
        <f t="shared" si="2597"/>
        <v/>
      </c>
      <c r="M765" s="612" t="str">
        <f t="shared" si="2597"/>
        <v/>
      </c>
      <c r="N765" s="612" t="str">
        <f t="shared" si="2597"/>
        <v/>
      </c>
      <c r="O765" s="612" t="str">
        <f t="shared" si="2597"/>
        <v/>
      </c>
      <c r="P765" s="612" t="str">
        <f t="shared" si="2597"/>
        <v/>
      </c>
      <c r="Q765" s="612" t="str">
        <f t="shared" si="2597"/>
        <v/>
      </c>
      <c r="R765" s="612" t="str">
        <f t="shared" si="2597"/>
        <v/>
      </c>
      <c r="S765" s="652"/>
      <c r="T765" s="612" t="str">
        <f t="shared" ref="T765:AC765" si="2598">IF(T762="","",T762*T763*T764)</f>
        <v/>
      </c>
      <c r="U765" s="612" t="str">
        <f t="shared" si="2598"/>
        <v/>
      </c>
      <c r="V765" s="612" t="str">
        <f t="shared" si="2598"/>
        <v/>
      </c>
      <c r="W765" s="612" t="str">
        <f t="shared" si="2598"/>
        <v/>
      </c>
      <c r="X765" s="612" t="str">
        <f t="shared" si="2598"/>
        <v/>
      </c>
      <c r="Y765" s="612" t="str">
        <f t="shared" si="2598"/>
        <v/>
      </c>
      <c r="Z765" s="612" t="str">
        <f t="shared" si="2598"/>
        <v/>
      </c>
      <c r="AA765" s="612" t="str">
        <f t="shared" si="2598"/>
        <v/>
      </c>
      <c r="AB765" s="612" t="str">
        <f t="shared" si="2598"/>
        <v/>
      </c>
      <c r="AC765" s="612" t="str">
        <f t="shared" si="2598"/>
        <v/>
      </c>
      <c r="AD765" s="612" t="str">
        <f t="shared" ref="AD765:AJ765" si="2599">IF(AD762="","",AD762*AD763*AD764)</f>
        <v/>
      </c>
      <c r="AE765" s="612" t="str">
        <f t="shared" si="2599"/>
        <v/>
      </c>
      <c r="AF765" s="612" t="str">
        <f t="shared" si="2599"/>
        <v/>
      </c>
      <c r="AG765" s="612" t="str">
        <f t="shared" si="2599"/>
        <v/>
      </c>
      <c r="AH765" s="612" t="str">
        <f t="shared" si="2599"/>
        <v/>
      </c>
      <c r="AI765" s="612" t="str">
        <f t="shared" si="2599"/>
        <v/>
      </c>
      <c r="AJ765" s="612" t="str">
        <f t="shared" si="2599"/>
        <v/>
      </c>
      <c r="AK765" s="652"/>
      <c r="AL765" s="612" t="str">
        <f t="shared" ref="AL765:AT765" si="2600">IF(AL762="","",AL762*AL763*AL764)</f>
        <v/>
      </c>
      <c r="AM765" s="612" t="str">
        <f t="shared" si="2600"/>
        <v/>
      </c>
      <c r="AN765" s="612">
        <f t="shared" si="2600"/>
        <v>3600</v>
      </c>
      <c r="AO765" s="612" t="str">
        <f t="shared" si="2600"/>
        <v/>
      </c>
      <c r="AP765" s="612" t="str">
        <f t="shared" si="2600"/>
        <v/>
      </c>
      <c r="AQ765" s="612" t="str">
        <f t="shared" si="2600"/>
        <v/>
      </c>
      <c r="AR765" s="612" t="str">
        <f t="shared" si="2600"/>
        <v/>
      </c>
      <c r="AS765" s="612" t="str">
        <f t="shared" si="2600"/>
        <v/>
      </c>
      <c r="AT765" s="612" t="str">
        <f t="shared" si="2600"/>
        <v/>
      </c>
      <c r="AU765" s="612" t="str">
        <f t="shared" ref="AU765:BB765" si="2601">IF(AU762="","",AU762*AU763*AU764)</f>
        <v/>
      </c>
      <c r="AV765" s="612" t="str">
        <f t="shared" si="2601"/>
        <v/>
      </c>
      <c r="AW765" s="612" t="str">
        <f t="shared" si="2601"/>
        <v/>
      </c>
      <c r="AX765" s="612" t="str">
        <f t="shared" si="2601"/>
        <v/>
      </c>
      <c r="AY765" s="612" t="str">
        <f t="shared" si="2601"/>
        <v/>
      </c>
      <c r="AZ765" s="612" t="str">
        <f t="shared" si="2601"/>
        <v/>
      </c>
      <c r="BA765" s="612" t="str">
        <f t="shared" si="2601"/>
        <v/>
      </c>
      <c r="BB765" s="612" t="str">
        <f t="shared" si="2601"/>
        <v/>
      </c>
      <c r="BC765" s="652"/>
      <c r="BD765" s="612" t="str">
        <f t="shared" ref="BD765:BM765" si="2602">IF(BD762="","",BD762*BD763*BD764)</f>
        <v/>
      </c>
      <c r="BE765" s="612" t="str">
        <f t="shared" si="2602"/>
        <v/>
      </c>
      <c r="BF765" s="612" t="str">
        <f t="shared" si="2602"/>
        <v/>
      </c>
      <c r="BG765" s="612" t="str">
        <f t="shared" si="2602"/>
        <v/>
      </c>
      <c r="BH765" s="612" t="str">
        <f t="shared" si="2602"/>
        <v/>
      </c>
      <c r="BI765" s="612" t="str">
        <f t="shared" si="2602"/>
        <v/>
      </c>
      <c r="BJ765" s="612" t="str">
        <f t="shared" si="2602"/>
        <v/>
      </c>
      <c r="BK765" s="612" t="str">
        <f t="shared" si="2602"/>
        <v/>
      </c>
      <c r="BL765" s="612" t="str">
        <f t="shared" si="2602"/>
        <v/>
      </c>
      <c r="BM765" s="612" t="str">
        <f t="shared" si="2602"/>
        <v/>
      </c>
      <c r="BN765" s="612" t="str">
        <f t="shared" ref="BN765:BT765" si="2603">IF(BN762="","",BN762*BN763*BN764)</f>
        <v/>
      </c>
      <c r="BO765" s="612" t="str">
        <f t="shared" si="2603"/>
        <v/>
      </c>
      <c r="BP765" s="612" t="str">
        <f t="shared" si="2603"/>
        <v/>
      </c>
      <c r="BQ765" s="612" t="str">
        <f t="shared" si="2603"/>
        <v/>
      </c>
      <c r="BR765" s="612" t="str">
        <f t="shared" si="2603"/>
        <v/>
      </c>
      <c r="BS765" s="612" t="str">
        <f t="shared" si="2603"/>
        <v/>
      </c>
      <c r="BT765" s="612" t="str">
        <f t="shared" si="2603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9"/>
        <v/>
      </c>
      <c r="CA765" s="602" t="str">
        <f t="shared" si="2590"/>
        <v/>
      </c>
      <c r="CB765" s="602" t="str">
        <f t="shared" si="2591"/>
        <v/>
      </c>
      <c r="CC765" s="692" t="str">
        <f t="shared" si="2592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94"/>
        <v/>
      </c>
      <c r="CF765" s="1350" t="str">
        <f t="shared" si="2594"/>
        <v/>
      </c>
      <c r="CG765" s="1350" t="str">
        <f t="shared" si="2594"/>
        <v/>
      </c>
      <c r="CH765" s="1350" t="str">
        <f t="shared" si="2594"/>
        <v/>
      </c>
      <c r="CI765" s="1350" t="str">
        <f t="shared" si="2594"/>
        <v/>
      </c>
      <c r="CJ765" s="1350" t="str">
        <f t="shared" si="2594"/>
        <v/>
      </c>
      <c r="CK765" s="1351" t="str">
        <f t="shared" si="2594"/>
        <v/>
      </c>
      <c r="CL765" s="1351" t="str">
        <f t="shared" si="2594"/>
        <v/>
      </c>
      <c r="CM765" s="1351" t="str">
        <f t="shared" si="2594"/>
        <v/>
      </c>
      <c r="CN765" s="1350" t="str">
        <f t="shared" si="2594"/>
        <v/>
      </c>
      <c r="CO765" s="1350" t="str">
        <f t="shared" si="2594"/>
        <v/>
      </c>
      <c r="CP765" s="1350" t="str">
        <f t="shared" si="2594"/>
        <v/>
      </c>
      <c r="CQ765" s="1350" t="str">
        <f t="shared" si="2594"/>
        <v/>
      </c>
      <c r="CR765" s="1350" t="str">
        <f t="shared" si="2594"/>
        <v/>
      </c>
      <c r="CS765" s="1349" t="str">
        <f t="shared" si="2594"/>
        <v/>
      </c>
      <c r="CT765" s="1352" t="str">
        <f t="shared" si="2594"/>
        <v/>
      </c>
      <c r="CU765" s="553" t="str">
        <f t="shared" si="2595"/>
        <v/>
      </c>
      <c r="CV765" s="554" t="str">
        <f t="shared" si="2595"/>
        <v/>
      </c>
      <c r="CW765" s="555" t="str">
        <f t="shared" si="2595"/>
        <v/>
      </c>
      <c r="CX765" s="555" t="str">
        <f t="shared" si="2595"/>
        <v/>
      </c>
      <c r="CY765" s="555" t="str">
        <f t="shared" si="2595"/>
        <v/>
      </c>
      <c r="CZ765" s="555" t="str">
        <f t="shared" si="2595"/>
        <v/>
      </c>
      <c r="DA765" s="555" t="str">
        <f t="shared" si="2595"/>
        <v/>
      </c>
      <c r="DB765" s="556" t="str">
        <f t="shared" si="2595"/>
        <v/>
      </c>
      <c r="DC765" s="556" t="str">
        <f t="shared" si="2595"/>
        <v/>
      </c>
      <c r="DD765" s="556" t="str">
        <f t="shared" si="2595"/>
        <v/>
      </c>
      <c r="DE765" s="555" t="str">
        <f t="shared" si="2596"/>
        <v/>
      </c>
      <c r="DF765" s="555" t="str">
        <f t="shared" si="2596"/>
        <v/>
      </c>
      <c r="DG765" s="555" t="str">
        <f t="shared" si="2596"/>
        <v/>
      </c>
      <c r="DH765" s="555" t="str">
        <f t="shared" si="2596"/>
        <v/>
      </c>
      <c r="DI765" s="555" t="str">
        <f t="shared" si="2596"/>
        <v/>
      </c>
      <c r="DJ765" s="554" t="str">
        <f t="shared" si="2596"/>
        <v/>
      </c>
      <c r="DK765" s="553" t="str">
        <f t="shared" si="2596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9"/>
        <v/>
      </c>
      <c r="CA766" s="594" t="str">
        <f t="shared" si="2590"/>
        <v/>
      </c>
      <c r="CB766" s="594" t="str">
        <f t="shared" si="2591"/>
        <v/>
      </c>
      <c r="CC766" s="691" t="str">
        <f t="shared" si="2592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9"/>
        <v/>
      </c>
      <c r="CA767" s="602" t="str">
        <f t="shared" si="2590"/>
        <v/>
      </c>
      <c r="CB767" s="602" t="str">
        <f t="shared" si="2591"/>
        <v/>
      </c>
      <c r="CC767" s="692" t="str">
        <f t="shared" si="2592"/>
        <v/>
      </c>
      <c r="CD767" s="1348" t="str">
        <f t="shared" ref="CD767:CS767" si="260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604"/>
        <v/>
      </c>
      <c r="CF767" s="1350" t="str">
        <f t="shared" si="2604"/>
        <v/>
      </c>
      <c r="CG767" s="1350" t="str">
        <f t="shared" si="2604"/>
        <v/>
      </c>
      <c r="CH767" s="1350" t="str">
        <f t="shared" si="2604"/>
        <v/>
      </c>
      <c r="CI767" s="1350" t="str">
        <f t="shared" si="2604"/>
        <v/>
      </c>
      <c r="CJ767" s="1350" t="str">
        <f t="shared" si="2604"/>
        <v/>
      </c>
      <c r="CK767" s="1351" t="str">
        <f t="shared" si="2604"/>
        <v/>
      </c>
      <c r="CL767" s="1351" t="str">
        <f t="shared" si="2604"/>
        <v/>
      </c>
      <c r="CM767" s="1351" t="str">
        <f t="shared" si="2604"/>
        <v/>
      </c>
      <c r="CN767" s="1350" t="str">
        <f t="shared" si="2604"/>
        <v/>
      </c>
      <c r="CO767" s="1350" t="str">
        <f t="shared" si="2604"/>
        <v/>
      </c>
      <c r="CP767" s="1350" t="str">
        <f t="shared" si="2604"/>
        <v/>
      </c>
      <c r="CQ767" s="1350" t="str">
        <f t="shared" si="2604"/>
        <v/>
      </c>
      <c r="CR767" s="1350" t="str">
        <f t="shared" si="2604"/>
        <v/>
      </c>
      <c r="CS767" s="1349" t="str">
        <f t="shared" si="2604"/>
        <v/>
      </c>
      <c r="CT767" s="1352" t="str">
        <f t="shared" ref="CE767:CT770" si="2605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60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606"/>
        <v/>
      </c>
      <c r="CW767" s="555" t="str">
        <f t="shared" si="2606"/>
        <v/>
      </c>
      <c r="CX767" s="555" t="str">
        <f t="shared" si="2606"/>
        <v/>
      </c>
      <c r="CY767" s="555" t="str">
        <f t="shared" si="2606"/>
        <v/>
      </c>
      <c r="CZ767" s="555" t="str">
        <f t="shared" si="2606"/>
        <v/>
      </c>
      <c r="DA767" s="555" t="str">
        <f t="shared" si="2606"/>
        <v/>
      </c>
      <c r="DB767" s="556" t="str">
        <f t="shared" si="2606"/>
        <v/>
      </c>
      <c r="DC767" s="556" t="str">
        <f t="shared" si="2606"/>
        <v/>
      </c>
      <c r="DD767" s="556" t="str">
        <f t="shared" si="2606"/>
        <v/>
      </c>
      <c r="DE767" s="555" t="str">
        <f t="shared" ref="DE767:DK770" si="260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607"/>
        <v/>
      </c>
      <c r="DG767" s="555" t="str">
        <f t="shared" si="2607"/>
        <v/>
      </c>
      <c r="DH767" s="555" t="str">
        <f t="shared" si="2607"/>
        <v/>
      </c>
      <c r="DI767" s="555" t="str">
        <f t="shared" si="2607"/>
        <v/>
      </c>
      <c r="DJ767" s="554" t="str">
        <f t="shared" si="2607"/>
        <v/>
      </c>
      <c r="DK767" s="553" t="str">
        <f t="shared" si="2607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9"/>
        <v/>
      </c>
      <c r="CA768" s="602" t="str">
        <f t="shared" si="2590"/>
        <v/>
      </c>
      <c r="CB768" s="602" t="str">
        <f t="shared" si="2591"/>
        <v/>
      </c>
      <c r="CC768" s="692" t="str">
        <f t="shared" si="2592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605"/>
        <v/>
      </c>
      <c r="CF768" s="1350" t="str">
        <f t="shared" si="2605"/>
        <v/>
      </c>
      <c r="CG768" s="1350" t="str">
        <f t="shared" si="2605"/>
        <v/>
      </c>
      <c r="CH768" s="1350" t="str">
        <f t="shared" si="2605"/>
        <v/>
      </c>
      <c r="CI768" s="1350" t="str">
        <f t="shared" si="2605"/>
        <v/>
      </c>
      <c r="CJ768" s="1350" t="str">
        <f t="shared" si="2605"/>
        <v/>
      </c>
      <c r="CK768" s="1351" t="str">
        <f t="shared" si="2605"/>
        <v/>
      </c>
      <c r="CL768" s="1351" t="str">
        <f t="shared" si="2605"/>
        <v/>
      </c>
      <c r="CM768" s="1351" t="str">
        <f t="shared" si="2605"/>
        <v/>
      </c>
      <c r="CN768" s="1350" t="str">
        <f t="shared" si="2605"/>
        <v/>
      </c>
      <c r="CO768" s="1350" t="str">
        <f t="shared" si="2605"/>
        <v/>
      </c>
      <c r="CP768" s="1350" t="str">
        <f t="shared" si="2605"/>
        <v/>
      </c>
      <c r="CQ768" s="1350" t="str">
        <f t="shared" si="2605"/>
        <v/>
      </c>
      <c r="CR768" s="1350" t="str">
        <f t="shared" si="2605"/>
        <v/>
      </c>
      <c r="CS768" s="1349" t="str">
        <f t="shared" si="2605"/>
        <v/>
      </c>
      <c r="CT768" s="1352" t="str">
        <f t="shared" si="2605"/>
        <v/>
      </c>
      <c r="CU768" s="553" t="str">
        <f t="shared" si="2606"/>
        <v/>
      </c>
      <c r="CV768" s="554" t="str">
        <f t="shared" si="2606"/>
        <v/>
      </c>
      <c r="CW768" s="555" t="str">
        <f t="shared" si="2606"/>
        <v/>
      </c>
      <c r="CX768" s="555" t="str">
        <f t="shared" si="2606"/>
        <v/>
      </c>
      <c r="CY768" s="555" t="str">
        <f t="shared" si="2606"/>
        <v/>
      </c>
      <c r="CZ768" s="555" t="str">
        <f t="shared" si="2606"/>
        <v/>
      </c>
      <c r="DA768" s="555" t="str">
        <f t="shared" si="2606"/>
        <v/>
      </c>
      <c r="DB768" s="556" t="str">
        <f t="shared" si="2606"/>
        <v/>
      </c>
      <c r="DC768" s="556" t="str">
        <f t="shared" si="2606"/>
        <v/>
      </c>
      <c r="DD768" s="556" t="str">
        <f t="shared" si="2606"/>
        <v/>
      </c>
      <c r="DE768" s="555" t="str">
        <f t="shared" si="2607"/>
        <v/>
      </c>
      <c r="DF768" s="555" t="str">
        <f t="shared" si="2607"/>
        <v/>
      </c>
      <c r="DG768" s="555" t="str">
        <f t="shared" si="2607"/>
        <v/>
      </c>
      <c r="DH768" s="555" t="str">
        <f t="shared" si="2607"/>
        <v/>
      </c>
      <c r="DI768" s="555" t="str">
        <f t="shared" si="2607"/>
        <v/>
      </c>
      <c r="DJ768" s="554" t="str">
        <f t="shared" si="2607"/>
        <v/>
      </c>
      <c r="DK768" s="553" t="str">
        <f t="shared" si="2607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9"/>
        <v/>
      </c>
      <c r="CA769" s="602" t="str">
        <f t="shared" si="2590"/>
        <v/>
      </c>
      <c r="CB769" s="602" t="str">
        <f t="shared" si="2591"/>
        <v/>
      </c>
      <c r="CC769" s="692" t="str">
        <f t="shared" si="2592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605"/>
        <v/>
      </c>
      <c r="CF769" s="1350" t="str">
        <f t="shared" si="2605"/>
        <v/>
      </c>
      <c r="CG769" s="1350" t="str">
        <f t="shared" si="2605"/>
        <v/>
      </c>
      <c r="CH769" s="1350" t="str">
        <f t="shared" si="2605"/>
        <v/>
      </c>
      <c r="CI769" s="1350" t="str">
        <f t="shared" si="2605"/>
        <v/>
      </c>
      <c r="CJ769" s="1350" t="str">
        <f t="shared" si="2605"/>
        <v/>
      </c>
      <c r="CK769" s="1351" t="str">
        <f t="shared" si="2605"/>
        <v/>
      </c>
      <c r="CL769" s="1351" t="str">
        <f t="shared" si="2605"/>
        <v/>
      </c>
      <c r="CM769" s="1351" t="str">
        <f t="shared" si="2605"/>
        <v/>
      </c>
      <c r="CN769" s="1350" t="str">
        <f t="shared" si="2605"/>
        <v/>
      </c>
      <c r="CO769" s="1350" t="str">
        <f t="shared" si="2605"/>
        <v/>
      </c>
      <c r="CP769" s="1350" t="str">
        <f t="shared" si="2605"/>
        <v/>
      </c>
      <c r="CQ769" s="1350" t="str">
        <f t="shared" si="2605"/>
        <v/>
      </c>
      <c r="CR769" s="1350" t="str">
        <f t="shared" si="2605"/>
        <v/>
      </c>
      <c r="CS769" s="1349" t="str">
        <f t="shared" si="2605"/>
        <v/>
      </c>
      <c r="CT769" s="1352" t="str">
        <f t="shared" si="2605"/>
        <v/>
      </c>
      <c r="CU769" s="553" t="str">
        <f t="shared" si="2606"/>
        <v/>
      </c>
      <c r="CV769" s="554" t="str">
        <f t="shared" si="2606"/>
        <v/>
      </c>
      <c r="CW769" s="555" t="str">
        <f t="shared" si="2606"/>
        <v/>
      </c>
      <c r="CX769" s="555" t="str">
        <f t="shared" si="2606"/>
        <v/>
      </c>
      <c r="CY769" s="555" t="str">
        <f t="shared" si="2606"/>
        <v/>
      </c>
      <c r="CZ769" s="555" t="str">
        <f t="shared" si="2606"/>
        <v/>
      </c>
      <c r="DA769" s="555" t="str">
        <f t="shared" si="2606"/>
        <v/>
      </c>
      <c r="DB769" s="556" t="str">
        <f t="shared" si="2606"/>
        <v/>
      </c>
      <c r="DC769" s="556" t="str">
        <f t="shared" si="2606"/>
        <v/>
      </c>
      <c r="DD769" s="556" t="str">
        <f t="shared" si="2606"/>
        <v/>
      </c>
      <c r="DE769" s="555" t="str">
        <f t="shared" si="2607"/>
        <v/>
      </c>
      <c r="DF769" s="555" t="str">
        <f t="shared" si="2607"/>
        <v/>
      </c>
      <c r="DG769" s="555" t="str">
        <f t="shared" si="2607"/>
        <v/>
      </c>
      <c r="DH769" s="555" t="str">
        <f t="shared" si="2607"/>
        <v/>
      </c>
      <c r="DI769" s="555" t="str">
        <f t="shared" si="2607"/>
        <v/>
      </c>
      <c r="DJ769" s="554" t="str">
        <f t="shared" si="2607"/>
        <v/>
      </c>
      <c r="DK769" s="553" t="str">
        <f t="shared" si="2607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8">IF(B767="","",B767*B768*B769)</f>
        <v/>
      </c>
      <c r="C770" s="612" t="str">
        <f t="shared" si="2608"/>
        <v/>
      </c>
      <c r="D770" s="612" t="str">
        <f t="shared" si="2608"/>
        <v/>
      </c>
      <c r="E770" s="612" t="str">
        <f t="shared" si="2608"/>
        <v/>
      </c>
      <c r="F770" s="612" t="str">
        <f t="shared" si="2608"/>
        <v/>
      </c>
      <c r="G770" s="612" t="str">
        <f t="shared" si="2608"/>
        <v/>
      </c>
      <c r="H770" s="612" t="str">
        <f t="shared" si="2608"/>
        <v/>
      </c>
      <c r="I770" s="612" t="str">
        <f t="shared" si="2608"/>
        <v/>
      </c>
      <c r="J770" s="612" t="str">
        <f t="shared" si="2608"/>
        <v/>
      </c>
      <c r="K770" s="612" t="str">
        <f t="shared" si="2608"/>
        <v/>
      </c>
      <c r="L770" s="612" t="str">
        <f t="shared" si="2608"/>
        <v/>
      </c>
      <c r="M770" s="612" t="str">
        <f t="shared" si="2608"/>
        <v/>
      </c>
      <c r="N770" s="612" t="str">
        <f t="shared" si="2608"/>
        <v/>
      </c>
      <c r="O770" s="612" t="str">
        <f t="shared" si="2608"/>
        <v/>
      </c>
      <c r="P770" s="612" t="str">
        <f t="shared" si="2608"/>
        <v/>
      </c>
      <c r="Q770" s="612" t="str">
        <f t="shared" si="2608"/>
        <v/>
      </c>
      <c r="R770" s="612" t="str">
        <f t="shared" si="2608"/>
        <v/>
      </c>
      <c r="S770" s="652"/>
      <c r="T770" s="612" t="str">
        <f t="shared" ref="T770:AC770" si="2609">IF(T767="","",T767*T768*T769)</f>
        <v/>
      </c>
      <c r="U770" s="612" t="str">
        <f t="shared" si="2609"/>
        <v/>
      </c>
      <c r="V770" s="612" t="str">
        <f t="shared" si="2609"/>
        <v/>
      </c>
      <c r="W770" s="612" t="str">
        <f t="shared" si="2609"/>
        <v/>
      </c>
      <c r="X770" s="612" t="str">
        <f t="shared" si="2609"/>
        <v/>
      </c>
      <c r="Y770" s="612" t="str">
        <f t="shared" si="2609"/>
        <v/>
      </c>
      <c r="Z770" s="612" t="str">
        <f t="shared" si="2609"/>
        <v/>
      </c>
      <c r="AA770" s="612" t="str">
        <f t="shared" si="2609"/>
        <v/>
      </c>
      <c r="AB770" s="612" t="str">
        <f t="shared" si="2609"/>
        <v/>
      </c>
      <c r="AC770" s="612" t="str">
        <f t="shared" si="2609"/>
        <v/>
      </c>
      <c r="AD770" s="612" t="str">
        <f t="shared" ref="AD770:AJ770" si="2610">IF(AD767="","",AD767*AD768*AD769)</f>
        <v/>
      </c>
      <c r="AE770" s="612" t="str">
        <f t="shared" si="2610"/>
        <v/>
      </c>
      <c r="AF770" s="612" t="str">
        <f t="shared" si="2610"/>
        <v/>
      </c>
      <c r="AG770" s="612" t="str">
        <f t="shared" si="2610"/>
        <v/>
      </c>
      <c r="AH770" s="612" t="str">
        <f t="shared" si="2610"/>
        <v/>
      </c>
      <c r="AI770" s="612" t="str">
        <f t="shared" si="2610"/>
        <v/>
      </c>
      <c r="AJ770" s="612" t="str">
        <f t="shared" si="2610"/>
        <v/>
      </c>
      <c r="AK770" s="652"/>
      <c r="AL770" s="612" t="str">
        <f t="shared" ref="AL770:AT770" si="2611">IF(AL767="","",AL767*AL768*AL769)</f>
        <v/>
      </c>
      <c r="AM770" s="612" t="str">
        <f t="shared" si="2611"/>
        <v/>
      </c>
      <c r="AN770" s="612" t="str">
        <f t="shared" si="2611"/>
        <v/>
      </c>
      <c r="AO770" s="612" t="str">
        <f t="shared" si="2611"/>
        <v/>
      </c>
      <c r="AP770" s="612" t="str">
        <f t="shared" si="2611"/>
        <v/>
      </c>
      <c r="AQ770" s="612" t="str">
        <f t="shared" si="2611"/>
        <v/>
      </c>
      <c r="AR770" s="612" t="str">
        <f t="shared" si="2611"/>
        <v/>
      </c>
      <c r="AS770" s="612" t="str">
        <f t="shared" si="2611"/>
        <v/>
      </c>
      <c r="AT770" s="612" t="str">
        <f t="shared" si="2611"/>
        <v/>
      </c>
      <c r="AU770" s="612" t="str">
        <f t="shared" ref="AU770:BB770" si="2612">IF(AU767="","",AU767*AU768*AU769)</f>
        <v/>
      </c>
      <c r="AV770" s="612" t="str">
        <f t="shared" si="2612"/>
        <v/>
      </c>
      <c r="AW770" s="612" t="str">
        <f t="shared" si="2612"/>
        <v/>
      </c>
      <c r="AX770" s="612" t="str">
        <f t="shared" si="2612"/>
        <v/>
      </c>
      <c r="AY770" s="612" t="str">
        <f t="shared" si="2612"/>
        <v/>
      </c>
      <c r="AZ770" s="612" t="str">
        <f t="shared" si="2612"/>
        <v/>
      </c>
      <c r="BA770" s="612" t="str">
        <f t="shared" si="2612"/>
        <v/>
      </c>
      <c r="BB770" s="612" t="str">
        <f t="shared" si="2612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13">IF(BF767="","",BF767*BF768*BF769)</f>
        <v/>
      </c>
      <c r="BG770" s="612" t="str">
        <f t="shared" si="2613"/>
        <v/>
      </c>
      <c r="BH770" s="612" t="str">
        <f t="shared" si="2613"/>
        <v/>
      </c>
      <c r="BI770" s="612" t="str">
        <f t="shared" si="2613"/>
        <v/>
      </c>
      <c r="BJ770" s="612" t="str">
        <f t="shared" si="2613"/>
        <v/>
      </c>
      <c r="BK770" s="612" t="str">
        <f t="shared" si="2613"/>
        <v/>
      </c>
      <c r="BL770" s="612" t="str">
        <f t="shared" si="2613"/>
        <v/>
      </c>
      <c r="BM770" s="612" t="str">
        <f t="shared" si="2613"/>
        <v/>
      </c>
      <c r="BN770" s="612" t="str">
        <f t="shared" si="2613"/>
        <v/>
      </c>
      <c r="BO770" s="612" t="str">
        <f t="shared" si="2613"/>
        <v/>
      </c>
      <c r="BP770" s="612" t="str">
        <f t="shared" si="2613"/>
        <v/>
      </c>
      <c r="BQ770" s="612" t="str">
        <f t="shared" si="2613"/>
        <v/>
      </c>
      <c r="BR770" s="612" t="str">
        <f t="shared" si="2613"/>
        <v/>
      </c>
      <c r="BS770" s="612" t="str">
        <f t="shared" si="2613"/>
        <v/>
      </c>
      <c r="BT770" s="612" t="str">
        <f t="shared" si="2613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9"/>
        <v/>
      </c>
      <c r="CA770" s="602" t="str">
        <f t="shared" si="2590"/>
        <v/>
      </c>
      <c r="CB770" s="602" t="str">
        <f t="shared" si="2591"/>
        <v/>
      </c>
      <c r="CC770" s="692" t="str">
        <f t="shared" si="2592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605"/>
        <v/>
      </c>
      <c r="CF770" s="1350" t="str">
        <f t="shared" si="2605"/>
        <v/>
      </c>
      <c r="CG770" s="1350" t="str">
        <f t="shared" si="2605"/>
        <v/>
      </c>
      <c r="CH770" s="1350" t="str">
        <f t="shared" si="2605"/>
        <v/>
      </c>
      <c r="CI770" s="1350" t="str">
        <f t="shared" si="2605"/>
        <v/>
      </c>
      <c r="CJ770" s="1350" t="str">
        <f t="shared" si="2605"/>
        <v/>
      </c>
      <c r="CK770" s="1351" t="str">
        <f t="shared" si="2605"/>
        <v/>
      </c>
      <c r="CL770" s="1351" t="str">
        <f t="shared" si="2605"/>
        <v/>
      </c>
      <c r="CM770" s="1351" t="str">
        <f t="shared" si="2605"/>
        <v/>
      </c>
      <c r="CN770" s="1350" t="str">
        <f t="shared" si="2605"/>
        <v/>
      </c>
      <c r="CO770" s="1350" t="str">
        <f t="shared" si="2605"/>
        <v/>
      </c>
      <c r="CP770" s="1350" t="str">
        <f t="shared" si="2605"/>
        <v/>
      </c>
      <c r="CQ770" s="1350" t="str">
        <f t="shared" si="2605"/>
        <v/>
      </c>
      <c r="CR770" s="1350" t="str">
        <f t="shared" si="2605"/>
        <v/>
      </c>
      <c r="CS770" s="1349" t="str">
        <f t="shared" si="2605"/>
        <v/>
      </c>
      <c r="CT770" s="1352" t="str">
        <f t="shared" si="2605"/>
        <v/>
      </c>
      <c r="CU770" s="553" t="str">
        <f t="shared" si="2606"/>
        <v/>
      </c>
      <c r="CV770" s="554" t="str">
        <f t="shared" si="2606"/>
        <v/>
      </c>
      <c r="CW770" s="555" t="str">
        <f t="shared" si="2606"/>
        <v/>
      </c>
      <c r="CX770" s="555" t="str">
        <f t="shared" si="2606"/>
        <v/>
      </c>
      <c r="CY770" s="555" t="str">
        <f t="shared" si="2606"/>
        <v/>
      </c>
      <c r="CZ770" s="555" t="str">
        <f t="shared" si="2606"/>
        <v/>
      </c>
      <c r="DA770" s="555" t="str">
        <f t="shared" si="2606"/>
        <v/>
      </c>
      <c r="DB770" s="556" t="str">
        <f t="shared" si="2606"/>
        <v/>
      </c>
      <c r="DC770" s="556" t="str">
        <f t="shared" si="2606"/>
        <v/>
      </c>
      <c r="DD770" s="556" t="str">
        <f t="shared" si="2606"/>
        <v/>
      </c>
      <c r="DE770" s="555" t="str">
        <f t="shared" si="2607"/>
        <v/>
      </c>
      <c r="DF770" s="555" t="str">
        <f t="shared" si="2607"/>
        <v/>
      </c>
      <c r="DG770" s="555" t="str">
        <f t="shared" si="2607"/>
        <v/>
      </c>
      <c r="DH770" s="555" t="str">
        <f t="shared" si="2607"/>
        <v/>
      </c>
      <c r="DI770" s="555" t="str">
        <f t="shared" si="2607"/>
        <v/>
      </c>
      <c r="DJ770" s="554" t="str">
        <f t="shared" si="2607"/>
        <v/>
      </c>
      <c r="DK770" s="553" t="str">
        <f t="shared" si="2607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9"/>
        <v/>
      </c>
      <c r="CA771" s="594" t="str">
        <f t="shared" si="2590"/>
        <v/>
      </c>
      <c r="CB771" s="594" t="str">
        <f t="shared" si="2591"/>
        <v/>
      </c>
      <c r="CC771" s="691" t="str">
        <f t="shared" si="2592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>
        <v>80</v>
      </c>
      <c r="BZ772" s="602" t="str">
        <f t="shared" si="2589"/>
        <v/>
      </c>
      <c r="CA772" s="602" t="str">
        <f t="shared" si="2590"/>
        <v/>
      </c>
      <c r="CB772" s="602" t="str">
        <f t="shared" si="2591"/>
        <v/>
      </c>
      <c r="CC772" s="692">
        <f t="shared" si="2592"/>
        <v>80</v>
      </c>
      <c r="CD772" s="1348" t="str">
        <f t="shared" ref="CD772:CS772" si="261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14"/>
        <v/>
      </c>
      <c r="CF772" s="1350" t="str">
        <f t="shared" si="2614"/>
        <v/>
      </c>
      <c r="CG772" s="1350" t="str">
        <f t="shared" si="2614"/>
        <v/>
      </c>
      <c r="CH772" s="1350" t="str">
        <f t="shared" si="2614"/>
        <v/>
      </c>
      <c r="CI772" s="1350" t="str">
        <f t="shared" si="2614"/>
        <v/>
      </c>
      <c r="CJ772" s="1350" t="str">
        <f t="shared" si="2614"/>
        <v/>
      </c>
      <c r="CK772" s="1351" t="str">
        <f t="shared" si="2614"/>
        <v/>
      </c>
      <c r="CL772" s="1351" t="str">
        <f t="shared" si="2614"/>
        <v/>
      </c>
      <c r="CM772" s="1351" t="str">
        <f t="shared" si="2614"/>
        <v/>
      </c>
      <c r="CN772" s="1350" t="str">
        <f t="shared" si="2614"/>
        <v/>
      </c>
      <c r="CO772" s="1350" t="str">
        <f t="shared" si="2614"/>
        <v/>
      </c>
      <c r="CP772" s="1350" t="str">
        <f t="shared" si="2614"/>
        <v/>
      </c>
      <c r="CQ772" s="1350" t="str">
        <f t="shared" si="2614"/>
        <v/>
      </c>
      <c r="CR772" s="1350" t="str">
        <f t="shared" si="2614"/>
        <v/>
      </c>
      <c r="CS772" s="1349" t="str">
        <f t="shared" si="2614"/>
        <v/>
      </c>
      <c r="CT772" s="1352" t="str">
        <f t="shared" ref="CE772:CT776" si="261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1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16"/>
        <v/>
      </c>
      <c r="CW772" s="555" t="str">
        <f t="shared" si="2616"/>
        <v/>
      </c>
      <c r="CX772" s="555" t="str">
        <f t="shared" si="2616"/>
        <v/>
      </c>
      <c r="CY772" s="555" t="str">
        <f t="shared" si="2616"/>
        <v/>
      </c>
      <c r="CZ772" s="555" t="str">
        <f t="shared" si="2616"/>
        <v/>
      </c>
      <c r="DA772" s="555" t="str">
        <f t="shared" si="2616"/>
        <v/>
      </c>
      <c r="DB772" s="556" t="str">
        <f t="shared" si="2616"/>
        <v/>
      </c>
      <c r="DC772" s="556" t="str">
        <f t="shared" si="2616"/>
        <v/>
      </c>
      <c r="DD772" s="556" t="str">
        <f t="shared" si="2616"/>
        <v/>
      </c>
      <c r="DE772" s="555" t="str">
        <f t="shared" ref="DE772:DK776" si="261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5" t="str">
        <f t="shared" si="2617"/>
        <v/>
      </c>
      <c r="DG772" s="555" t="str">
        <f t="shared" si="2617"/>
        <v/>
      </c>
      <c r="DH772" s="555" t="str">
        <f t="shared" si="2617"/>
        <v/>
      </c>
      <c r="DI772" s="555" t="str">
        <f t="shared" si="2617"/>
        <v/>
      </c>
      <c r="DJ772" s="554" t="str">
        <f t="shared" si="2617"/>
        <v/>
      </c>
      <c r="DK772" s="553" t="str">
        <f t="shared" si="2617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50</v>
      </c>
      <c r="BW773" s="766">
        <v>64</v>
      </c>
      <c r="BX773" s="766"/>
      <c r="BY773" s="766">
        <v>120</v>
      </c>
      <c r="BZ773" s="602">
        <f t="shared" si="2589"/>
        <v>56</v>
      </c>
      <c r="CA773" s="602">
        <f t="shared" si="2590"/>
        <v>82.666666666666671</v>
      </c>
      <c r="CB773" s="602">
        <f t="shared" si="2591"/>
        <v>199</v>
      </c>
      <c r="CC773" s="692">
        <f t="shared" si="2592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15"/>
        <v/>
      </c>
      <c r="CF773" s="1350" t="str">
        <f t="shared" si="2615"/>
        <v/>
      </c>
      <c r="CG773" s="1350" t="str">
        <f t="shared" si="2615"/>
        <v/>
      </c>
      <c r="CH773" s="1350">
        <f t="shared" si="2615"/>
        <v>15</v>
      </c>
      <c r="CI773" s="1350">
        <f t="shared" si="2615"/>
        <v>20</v>
      </c>
      <c r="CJ773" s="1350">
        <f t="shared" si="2615"/>
        <v>48</v>
      </c>
      <c r="CK773" s="1351">
        <f t="shared" si="2615"/>
        <v>48</v>
      </c>
      <c r="CL773" s="1351">
        <f t="shared" si="2615"/>
        <v>48</v>
      </c>
      <c r="CM773" s="1351">
        <f t="shared" si="2615"/>
        <v>60</v>
      </c>
      <c r="CN773" s="1350">
        <f t="shared" si="2615"/>
        <v>72</v>
      </c>
      <c r="CO773" s="1350">
        <f t="shared" si="2615"/>
        <v>96</v>
      </c>
      <c r="CP773" s="1350">
        <f t="shared" si="2615"/>
        <v>120</v>
      </c>
      <c r="CQ773" s="1350" t="str">
        <f t="shared" si="2615"/>
        <v/>
      </c>
      <c r="CR773" s="1350" t="str">
        <f t="shared" si="2615"/>
        <v/>
      </c>
      <c r="CS773" s="1349" t="str">
        <f t="shared" si="2615"/>
        <v/>
      </c>
      <c r="CT773" s="1352" t="str">
        <f t="shared" si="2615"/>
        <v/>
      </c>
      <c r="CU773" s="553" t="str">
        <f t="shared" si="2616"/>
        <v/>
      </c>
      <c r="CV773" s="554" t="str">
        <f t="shared" si="2616"/>
        <v/>
      </c>
      <c r="CW773" s="555" t="str">
        <f t="shared" si="2616"/>
        <v/>
      </c>
      <c r="CX773" s="555" t="str">
        <f t="shared" si="2616"/>
        <v/>
      </c>
      <c r="CY773" s="555" t="str">
        <f t="shared" si="2616"/>
        <v/>
      </c>
      <c r="CZ773" s="555">
        <f t="shared" si="2616"/>
        <v>5</v>
      </c>
      <c r="DA773" s="555">
        <f t="shared" si="2616"/>
        <v>60</v>
      </c>
      <c r="DB773" s="556">
        <f t="shared" si="2616"/>
        <v>60</v>
      </c>
      <c r="DC773" s="556">
        <f t="shared" si="2616"/>
        <v>64</v>
      </c>
      <c r="DD773" s="556">
        <f t="shared" si="2616"/>
        <v>72</v>
      </c>
      <c r="DE773" s="555">
        <f t="shared" si="2617"/>
        <v>120</v>
      </c>
      <c r="DF773" s="555">
        <f t="shared" si="2617"/>
        <v>120</v>
      </c>
      <c r="DG773" s="555">
        <f t="shared" si="2617"/>
        <v>260</v>
      </c>
      <c r="DH773" s="555" t="str">
        <f t="shared" si="2617"/>
        <v/>
      </c>
      <c r="DI773" s="555" t="str">
        <f t="shared" si="2617"/>
        <v/>
      </c>
      <c r="DJ773" s="554" t="str">
        <f t="shared" si="2617"/>
        <v/>
      </c>
      <c r="DK773" s="553" t="str">
        <f t="shared" si="2617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120</v>
      </c>
      <c r="AM774" s="766">
        <v>168</v>
      </c>
      <c r="AN774" s="766">
        <v>300</v>
      </c>
      <c r="AO774" s="766">
        <v>200</v>
      </c>
      <c r="AP774" s="766">
        <v>550</v>
      </c>
      <c r="AQ774" s="766">
        <v>360</v>
      </c>
      <c r="AR774" s="766">
        <v>150</v>
      </c>
      <c r="AS774" s="766">
        <v>350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450</v>
      </c>
      <c r="BE774" s="766">
        <v>350</v>
      </c>
      <c r="BF774" s="766">
        <v>300</v>
      </c>
      <c r="BG774" s="766">
        <v>336</v>
      </c>
      <c r="BH774" s="766">
        <v>650</v>
      </c>
      <c r="BI774" s="766">
        <v>250</v>
      </c>
      <c r="BJ774" s="766">
        <v>240</v>
      </c>
      <c r="BK774" s="766">
        <v>1200</v>
      </c>
      <c r="BL774" s="766">
        <v>800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80</v>
      </c>
      <c r="BW774" s="766">
        <v>145</v>
      </c>
      <c r="BX774" s="766">
        <v>250</v>
      </c>
      <c r="BY774" s="766">
        <v>450</v>
      </c>
      <c r="BZ774" s="602">
        <f t="shared" si="2589"/>
        <v>90.857142857142861</v>
      </c>
      <c r="CA774" s="602">
        <f t="shared" si="2590"/>
        <v>134</v>
      </c>
      <c r="CB774" s="602">
        <f t="shared" si="2591"/>
        <v>269.71428571428572</v>
      </c>
      <c r="CC774" s="692">
        <f t="shared" si="2592"/>
        <v>448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15"/>
        <v/>
      </c>
      <c r="CF774" s="1350" t="str">
        <f t="shared" si="2615"/>
        <v/>
      </c>
      <c r="CG774" s="1350" t="str">
        <f t="shared" si="2615"/>
        <v/>
      </c>
      <c r="CH774" s="1350">
        <f t="shared" si="2615"/>
        <v>60</v>
      </c>
      <c r="CI774" s="1350">
        <f t="shared" si="2615"/>
        <v>60</v>
      </c>
      <c r="CJ774" s="1350">
        <f t="shared" si="2615"/>
        <v>60</v>
      </c>
      <c r="CK774" s="1351">
        <f t="shared" si="2615"/>
        <v>72</v>
      </c>
      <c r="CL774" s="1351">
        <f t="shared" si="2615"/>
        <v>72</v>
      </c>
      <c r="CM774" s="1351">
        <f t="shared" si="2615"/>
        <v>84</v>
      </c>
      <c r="CN774" s="1350">
        <f t="shared" si="2615"/>
        <v>108</v>
      </c>
      <c r="CO774" s="1350">
        <f t="shared" si="2615"/>
        <v>180</v>
      </c>
      <c r="CP774" s="1350">
        <f t="shared" si="2615"/>
        <v>192</v>
      </c>
      <c r="CQ774" s="1350" t="str">
        <f t="shared" si="2615"/>
        <v/>
      </c>
      <c r="CR774" s="1350" t="str">
        <f t="shared" si="2615"/>
        <v/>
      </c>
      <c r="CS774" s="1349" t="str">
        <f t="shared" si="2615"/>
        <v/>
      </c>
      <c r="CT774" s="1352" t="str">
        <f t="shared" si="2615"/>
        <v/>
      </c>
      <c r="CU774" s="553" t="str">
        <f t="shared" si="2616"/>
        <v/>
      </c>
      <c r="CV774" s="554" t="str">
        <f t="shared" si="2616"/>
        <v/>
      </c>
      <c r="CW774" s="555" t="str">
        <f t="shared" si="2616"/>
        <v/>
      </c>
      <c r="CX774" s="555" t="str">
        <f t="shared" si="2616"/>
        <v/>
      </c>
      <c r="CY774" s="555" t="str">
        <f t="shared" si="2616"/>
        <v/>
      </c>
      <c r="CZ774" s="555">
        <f t="shared" si="2616"/>
        <v>25</v>
      </c>
      <c r="DA774" s="555">
        <f t="shared" si="2616"/>
        <v>48</v>
      </c>
      <c r="DB774" s="556">
        <f t="shared" si="2616"/>
        <v>120</v>
      </c>
      <c r="DC774" s="556">
        <f t="shared" si="2616"/>
        <v>144</v>
      </c>
      <c r="DD774" s="556">
        <f t="shared" si="2616"/>
        <v>166</v>
      </c>
      <c r="DE774" s="555">
        <f t="shared" si="2617"/>
        <v>192</v>
      </c>
      <c r="DF774" s="555">
        <f t="shared" si="2617"/>
        <v>208</v>
      </c>
      <c r="DG774" s="555" t="str">
        <f t="shared" si="2617"/>
        <v/>
      </c>
      <c r="DH774" s="555" t="str">
        <f t="shared" si="2617"/>
        <v/>
      </c>
      <c r="DI774" s="555" t="str">
        <f t="shared" si="2617"/>
        <v/>
      </c>
      <c r="DJ774" s="554" t="str">
        <f t="shared" si="2617"/>
        <v/>
      </c>
      <c r="DK774" s="553" t="str">
        <f t="shared" si="2617"/>
        <v/>
      </c>
      <c r="DL774" s="658">
        <f>COUNT(B774:R774)</f>
        <v>9</v>
      </c>
      <c r="DM774" s="106">
        <f>COUNT(T774:AJ774)</f>
        <v>7</v>
      </c>
      <c r="DN774" s="106">
        <f>COUNT(AL774:BB774)</f>
        <v>9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9"/>
        <v/>
      </c>
      <c r="CA775" s="602" t="str">
        <f t="shared" si="2590"/>
        <v/>
      </c>
      <c r="CB775" s="602" t="str">
        <f t="shared" si="2591"/>
        <v/>
      </c>
      <c r="CC775" s="692" t="str">
        <f t="shared" si="2592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15"/>
        <v/>
      </c>
      <c r="CF775" s="1350" t="str">
        <f t="shared" si="2615"/>
        <v/>
      </c>
      <c r="CG775" s="1350" t="str">
        <f t="shared" si="2615"/>
        <v/>
      </c>
      <c r="CH775" s="1350" t="str">
        <f t="shared" si="2615"/>
        <v/>
      </c>
      <c r="CI775" s="1350" t="str">
        <f t="shared" si="2615"/>
        <v/>
      </c>
      <c r="CJ775" s="1350" t="str">
        <f t="shared" si="2615"/>
        <v/>
      </c>
      <c r="CK775" s="1351" t="str">
        <f t="shared" si="2615"/>
        <v/>
      </c>
      <c r="CL775" s="1351">
        <f t="shared" si="2615"/>
        <v>1</v>
      </c>
      <c r="CM775" s="1351" t="str">
        <f t="shared" si="2615"/>
        <v/>
      </c>
      <c r="CN775" s="1350" t="str">
        <f t="shared" si="2615"/>
        <v/>
      </c>
      <c r="CO775" s="1350" t="str">
        <f t="shared" si="2615"/>
        <v/>
      </c>
      <c r="CP775" s="1350" t="str">
        <f t="shared" si="2615"/>
        <v/>
      </c>
      <c r="CQ775" s="1350" t="str">
        <f t="shared" si="2615"/>
        <v/>
      </c>
      <c r="CR775" s="1350" t="str">
        <f t="shared" si="2615"/>
        <v/>
      </c>
      <c r="CS775" s="1349" t="str">
        <f t="shared" si="2615"/>
        <v/>
      </c>
      <c r="CT775" s="1352" t="str">
        <f t="shared" si="2615"/>
        <v/>
      </c>
      <c r="CU775" s="553" t="str">
        <f t="shared" si="2616"/>
        <v/>
      </c>
      <c r="CV775" s="554" t="str">
        <f t="shared" si="2616"/>
        <v/>
      </c>
      <c r="CW775" s="555" t="str">
        <f t="shared" si="2616"/>
        <v/>
      </c>
      <c r="CX775" s="555" t="str">
        <f t="shared" si="2616"/>
        <v/>
      </c>
      <c r="CY775" s="555" t="str">
        <f t="shared" si="2616"/>
        <v/>
      </c>
      <c r="CZ775" s="555" t="str">
        <f t="shared" si="2616"/>
        <v/>
      </c>
      <c r="DA775" s="555" t="str">
        <f t="shared" si="2616"/>
        <v/>
      </c>
      <c r="DB775" s="556" t="str">
        <f t="shared" si="2616"/>
        <v/>
      </c>
      <c r="DC775" s="556" t="str">
        <f t="shared" si="2616"/>
        <v/>
      </c>
      <c r="DD775" s="556" t="str">
        <f t="shared" si="2616"/>
        <v/>
      </c>
      <c r="DE775" s="555" t="str">
        <f t="shared" si="2617"/>
        <v/>
      </c>
      <c r="DF775" s="555" t="str">
        <f t="shared" si="2617"/>
        <v/>
      </c>
      <c r="DG775" s="555" t="str">
        <f t="shared" si="2617"/>
        <v/>
      </c>
      <c r="DH775" s="555" t="str">
        <f t="shared" si="2617"/>
        <v/>
      </c>
      <c r="DI775" s="555" t="str">
        <f t="shared" si="2617"/>
        <v/>
      </c>
      <c r="DJ775" s="554" t="str">
        <f t="shared" si="2617"/>
        <v/>
      </c>
      <c r="DK775" s="553" t="str">
        <f t="shared" si="2617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>
        <v>300</v>
      </c>
      <c r="BX776" s="766">
        <v>350</v>
      </c>
      <c r="BY776" s="766"/>
      <c r="BZ776" s="602">
        <f t="shared" si="2589"/>
        <v>242.57142857142858</v>
      </c>
      <c r="CA776" s="602">
        <f t="shared" si="2590"/>
        <v>473.33333333333331</v>
      </c>
      <c r="CB776" s="602">
        <f t="shared" si="2591"/>
        <v>307.33333333333331</v>
      </c>
      <c r="CC776" s="692" t="str">
        <f t="shared" si="2592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15"/>
        <v/>
      </c>
      <c r="CF776" s="1350" t="str">
        <f t="shared" si="2615"/>
        <v/>
      </c>
      <c r="CG776" s="1350" t="str">
        <f t="shared" si="2615"/>
        <v/>
      </c>
      <c r="CH776" s="1350">
        <f t="shared" si="2615"/>
        <v>192</v>
      </c>
      <c r="CI776" s="1350">
        <f t="shared" si="2615"/>
        <v>198</v>
      </c>
      <c r="CJ776" s="1350">
        <f t="shared" si="2615"/>
        <v>240</v>
      </c>
      <c r="CK776" s="1351">
        <f t="shared" si="2615"/>
        <v>240</v>
      </c>
      <c r="CL776" s="1351">
        <f t="shared" si="2615"/>
        <v>240</v>
      </c>
      <c r="CM776" s="1351">
        <f t="shared" si="2615"/>
        <v>240</v>
      </c>
      <c r="CN776" s="1350">
        <f t="shared" si="2615"/>
        <v>240</v>
      </c>
      <c r="CO776" s="1350">
        <f t="shared" si="2615"/>
        <v>300</v>
      </c>
      <c r="CP776" s="1350">
        <f t="shared" si="2615"/>
        <v>300</v>
      </c>
      <c r="CQ776" s="1350" t="str">
        <f t="shared" si="2615"/>
        <v/>
      </c>
      <c r="CR776" s="1350" t="str">
        <f t="shared" si="2615"/>
        <v/>
      </c>
      <c r="CS776" s="1349" t="str">
        <f t="shared" si="2615"/>
        <v/>
      </c>
      <c r="CT776" s="1352" t="str">
        <f t="shared" si="2615"/>
        <v/>
      </c>
      <c r="CU776" s="553" t="str">
        <f t="shared" si="2616"/>
        <v/>
      </c>
      <c r="CV776" s="554" t="str">
        <f t="shared" si="2616"/>
        <v/>
      </c>
      <c r="CW776" s="555" t="str">
        <f t="shared" si="2616"/>
        <v/>
      </c>
      <c r="CX776" s="555" t="str">
        <f t="shared" si="2616"/>
        <v/>
      </c>
      <c r="CY776" s="555" t="str">
        <f t="shared" si="2616"/>
        <v/>
      </c>
      <c r="CZ776" s="555">
        <f t="shared" si="2616"/>
        <v>200</v>
      </c>
      <c r="DA776" s="555">
        <f t="shared" si="2616"/>
        <v>240</v>
      </c>
      <c r="DB776" s="556">
        <f t="shared" si="2616"/>
        <v>300</v>
      </c>
      <c r="DC776" s="556">
        <f t="shared" si="2616"/>
        <v>300</v>
      </c>
      <c r="DD776" s="556">
        <f t="shared" si="2616"/>
        <v>400</v>
      </c>
      <c r="DE776" s="555">
        <f t="shared" si="2617"/>
        <v>800</v>
      </c>
      <c r="DF776" s="555">
        <f t="shared" si="2617"/>
        <v>800</v>
      </c>
      <c r="DG776" s="555">
        <f t="shared" si="2617"/>
        <v>800</v>
      </c>
      <c r="DH776" s="555" t="str">
        <f t="shared" si="2617"/>
        <v/>
      </c>
      <c r="DI776" s="555" t="str">
        <f t="shared" si="2617"/>
        <v/>
      </c>
      <c r="DJ776" s="554" t="str">
        <f t="shared" si="2617"/>
        <v/>
      </c>
      <c r="DK776" s="553" t="str">
        <f t="shared" si="2617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8">IF(DL778&lt;3,"",(SUM(B778:R778)-MIN(B778:R778)-MAX(B778:R778))/(DL778-2))</f>
        <v/>
      </c>
      <c r="CA778" s="602" t="str">
        <f t="shared" ref="CA778:CA785" si="2619">IF(DM778&lt;3,"",(SUM(T778:AJ778)-MIN(T778:AJ778)-MAX(T778:AJ778))/(DM778-2))</f>
        <v/>
      </c>
      <c r="CB778" s="602" t="str">
        <f t="shared" ref="CB778:CB785" si="2620">IF(DN778&lt;3,"",(SUM(AL778:BB778)-MIN(AL778:BB778)-MAX(AL778:BB778))/(DN778-2))</f>
        <v/>
      </c>
      <c r="CC778" s="692" t="str">
        <f t="shared" ref="CC778:CC785" si="2621">IF(DO778&lt;3,"",(SUM(BD778:BT778)-MIN(BD778:BT778)-MAX(BD778:BT778))/(DO778-2))</f>
        <v/>
      </c>
      <c r="CD778" s="1348" t="str">
        <f t="shared" ref="CD778:CS778" si="26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22"/>
        <v/>
      </c>
      <c r="CF778" s="1350" t="str">
        <f t="shared" si="2622"/>
        <v/>
      </c>
      <c r="CG778" s="1350" t="str">
        <f t="shared" si="2622"/>
        <v/>
      </c>
      <c r="CH778" s="1350" t="str">
        <f t="shared" si="2622"/>
        <v/>
      </c>
      <c r="CI778" s="1350" t="str">
        <f t="shared" si="2622"/>
        <v/>
      </c>
      <c r="CJ778" s="1350" t="str">
        <f t="shared" si="2622"/>
        <v/>
      </c>
      <c r="CK778" s="1351" t="str">
        <f t="shared" si="2622"/>
        <v/>
      </c>
      <c r="CL778" s="1351" t="str">
        <f t="shared" si="2622"/>
        <v/>
      </c>
      <c r="CM778" s="1351" t="str">
        <f t="shared" si="2622"/>
        <v/>
      </c>
      <c r="CN778" s="1350" t="str">
        <f t="shared" si="2622"/>
        <v/>
      </c>
      <c r="CO778" s="1350" t="str">
        <f t="shared" si="2622"/>
        <v/>
      </c>
      <c r="CP778" s="1350" t="str">
        <f t="shared" si="2622"/>
        <v/>
      </c>
      <c r="CQ778" s="1350" t="str">
        <f t="shared" si="2622"/>
        <v/>
      </c>
      <c r="CR778" s="1350" t="str">
        <f t="shared" si="2622"/>
        <v/>
      </c>
      <c r="CS778" s="1349" t="str">
        <f t="shared" si="2622"/>
        <v/>
      </c>
      <c r="CT778" s="1352" t="str">
        <f t="shared" ref="CE778:CT785" si="262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2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2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2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2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3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3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3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3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3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3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3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3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4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41">COUNT(B778:R778)</f>
        <v>0</v>
      </c>
      <c r="DM778" s="106">
        <f t="shared" ref="DM778:DM785" si="2642">COUNT(T778:AJ778)</f>
        <v>0</v>
      </c>
      <c r="DN778" s="106">
        <f t="shared" ref="DN778:DN785" si="2643">COUNT(AL778:BB778)</f>
        <v>0</v>
      </c>
      <c r="DO778" s="106">
        <f t="shared" ref="DO778:DO785" si="2644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8"/>
        <v/>
      </c>
      <c r="CA779" s="602" t="str">
        <f t="shared" si="2619"/>
        <v/>
      </c>
      <c r="CB779" s="602" t="str">
        <f t="shared" si="2620"/>
        <v/>
      </c>
      <c r="CC779" s="692" t="str">
        <f t="shared" si="2621"/>
        <v/>
      </c>
      <c r="CD779" s="1348" t="str">
        <f t="shared" ref="CD779:CD785" si="264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23"/>
        <v/>
      </c>
      <c r="CF779" s="1350" t="str">
        <f t="shared" si="2623"/>
        <v/>
      </c>
      <c r="CG779" s="1350" t="str">
        <f t="shared" si="2623"/>
        <v/>
      </c>
      <c r="CH779" s="1350" t="str">
        <f t="shared" si="2623"/>
        <v/>
      </c>
      <c r="CI779" s="1350" t="str">
        <f t="shared" si="2623"/>
        <v/>
      </c>
      <c r="CJ779" s="1350" t="str">
        <f t="shared" si="2623"/>
        <v/>
      </c>
      <c r="CK779" s="1351" t="str">
        <f t="shared" si="2623"/>
        <v/>
      </c>
      <c r="CL779" s="1351" t="str">
        <f t="shared" si="2623"/>
        <v/>
      </c>
      <c r="CM779" s="1351" t="str">
        <f t="shared" si="2623"/>
        <v/>
      </c>
      <c r="CN779" s="1350" t="str">
        <f t="shared" si="2623"/>
        <v/>
      </c>
      <c r="CO779" s="1350" t="str">
        <f t="shared" si="2623"/>
        <v/>
      </c>
      <c r="CP779" s="1350" t="str">
        <f t="shared" si="2623"/>
        <v/>
      </c>
      <c r="CQ779" s="1350" t="str">
        <f t="shared" si="2623"/>
        <v/>
      </c>
      <c r="CR779" s="1350" t="str">
        <f t="shared" si="2623"/>
        <v/>
      </c>
      <c r="CS779" s="1349" t="str">
        <f t="shared" si="2623"/>
        <v/>
      </c>
      <c r="CT779" s="1352" t="str">
        <f t="shared" si="2623"/>
        <v/>
      </c>
      <c r="CU779" s="553" t="str">
        <f t="shared" si="2624"/>
        <v/>
      </c>
      <c r="CV779" s="554" t="str">
        <f t="shared" si="2625"/>
        <v/>
      </c>
      <c r="CW779" s="555" t="str">
        <f t="shared" si="2626"/>
        <v/>
      </c>
      <c r="CX779" s="555" t="str">
        <f t="shared" si="2627"/>
        <v/>
      </c>
      <c r="CY779" s="555" t="str">
        <f t="shared" si="2628"/>
        <v/>
      </c>
      <c r="CZ779" s="555" t="str">
        <f t="shared" si="2629"/>
        <v/>
      </c>
      <c r="DA779" s="555" t="str">
        <f t="shared" si="2630"/>
        <v/>
      </c>
      <c r="DB779" s="556" t="str">
        <f t="shared" si="2631"/>
        <v/>
      </c>
      <c r="DC779" s="556" t="str">
        <f t="shared" si="2632"/>
        <v/>
      </c>
      <c r="DD779" s="556" t="str">
        <f t="shared" si="2633"/>
        <v/>
      </c>
      <c r="DE779" s="555" t="str">
        <f t="shared" si="2634"/>
        <v/>
      </c>
      <c r="DF779" s="555" t="str">
        <f t="shared" si="2635"/>
        <v/>
      </c>
      <c r="DG779" s="555" t="str">
        <f t="shared" si="2636"/>
        <v/>
      </c>
      <c r="DH779" s="555" t="str">
        <f t="shared" si="2637"/>
        <v/>
      </c>
      <c r="DI779" s="555" t="str">
        <f t="shared" si="2638"/>
        <v/>
      </c>
      <c r="DJ779" s="554" t="str">
        <f t="shared" si="2639"/>
        <v/>
      </c>
      <c r="DK779" s="553" t="str">
        <f t="shared" si="2640"/>
        <v/>
      </c>
      <c r="DL779" s="658">
        <f t="shared" si="2641"/>
        <v>0</v>
      </c>
      <c r="DM779" s="106">
        <f t="shared" si="2642"/>
        <v>0</v>
      </c>
      <c r="DN779" s="106">
        <f t="shared" si="2643"/>
        <v>0</v>
      </c>
      <c r="DO779" s="106">
        <f t="shared" si="2644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8"/>
        <v/>
      </c>
      <c r="CA780" s="602" t="str">
        <f t="shared" si="2619"/>
        <v/>
      </c>
      <c r="CB780" s="602" t="str">
        <f t="shared" si="2620"/>
        <v/>
      </c>
      <c r="CC780" s="692" t="str">
        <f t="shared" si="2621"/>
        <v/>
      </c>
      <c r="CD780" s="1348" t="str">
        <f t="shared" si="2645"/>
        <v/>
      </c>
      <c r="CE780" s="1349" t="str">
        <f t="shared" si="2623"/>
        <v/>
      </c>
      <c r="CF780" s="1350" t="str">
        <f t="shared" si="2623"/>
        <v/>
      </c>
      <c r="CG780" s="1350" t="str">
        <f t="shared" si="2623"/>
        <v/>
      </c>
      <c r="CH780" s="1350" t="str">
        <f t="shared" si="2623"/>
        <v/>
      </c>
      <c r="CI780" s="1350" t="str">
        <f t="shared" si="2623"/>
        <v/>
      </c>
      <c r="CJ780" s="1350" t="str">
        <f t="shared" si="2623"/>
        <v/>
      </c>
      <c r="CK780" s="1351" t="str">
        <f t="shared" si="2623"/>
        <v/>
      </c>
      <c r="CL780" s="1351" t="str">
        <f t="shared" si="2623"/>
        <v/>
      </c>
      <c r="CM780" s="1351" t="str">
        <f t="shared" si="2623"/>
        <v/>
      </c>
      <c r="CN780" s="1350" t="str">
        <f t="shared" si="2623"/>
        <v/>
      </c>
      <c r="CO780" s="1350" t="str">
        <f t="shared" si="2623"/>
        <v/>
      </c>
      <c r="CP780" s="1350" t="str">
        <f t="shared" si="2623"/>
        <v/>
      </c>
      <c r="CQ780" s="1350" t="str">
        <f t="shared" si="2623"/>
        <v/>
      </c>
      <c r="CR780" s="1350" t="str">
        <f t="shared" si="2623"/>
        <v/>
      </c>
      <c r="CS780" s="1349" t="str">
        <f t="shared" si="2623"/>
        <v/>
      </c>
      <c r="CT780" s="1352" t="str">
        <f t="shared" si="2623"/>
        <v/>
      </c>
      <c r="CU780" s="553" t="str">
        <f t="shared" si="2624"/>
        <v/>
      </c>
      <c r="CV780" s="554" t="str">
        <f t="shared" si="2625"/>
        <v/>
      </c>
      <c r="CW780" s="555" t="str">
        <f t="shared" si="2626"/>
        <v/>
      </c>
      <c r="CX780" s="555" t="str">
        <f t="shared" si="2627"/>
        <v/>
      </c>
      <c r="CY780" s="555" t="str">
        <f t="shared" si="2628"/>
        <v/>
      </c>
      <c r="CZ780" s="555" t="str">
        <f t="shared" si="2629"/>
        <v/>
      </c>
      <c r="DA780" s="555" t="str">
        <f t="shared" si="2630"/>
        <v/>
      </c>
      <c r="DB780" s="556" t="str">
        <f t="shared" si="2631"/>
        <v/>
      </c>
      <c r="DC780" s="556" t="str">
        <f t="shared" si="2632"/>
        <v/>
      </c>
      <c r="DD780" s="556" t="str">
        <f t="shared" si="2633"/>
        <v/>
      </c>
      <c r="DE780" s="555" t="str">
        <f t="shared" si="2634"/>
        <v/>
      </c>
      <c r="DF780" s="555" t="str">
        <f t="shared" si="2635"/>
        <v/>
      </c>
      <c r="DG780" s="555" t="str">
        <f t="shared" si="2636"/>
        <v/>
      </c>
      <c r="DH780" s="555" t="str">
        <f t="shared" si="2637"/>
        <v/>
      </c>
      <c r="DI780" s="555" t="str">
        <f t="shared" si="2638"/>
        <v/>
      </c>
      <c r="DJ780" s="554" t="str">
        <f t="shared" si="2639"/>
        <v/>
      </c>
      <c r="DK780" s="553" t="str">
        <f t="shared" si="2640"/>
        <v/>
      </c>
      <c r="DL780" s="658">
        <f t="shared" si="2641"/>
        <v>0</v>
      </c>
      <c r="DM780" s="106">
        <f t="shared" si="2642"/>
        <v>0</v>
      </c>
      <c r="DN780" s="106">
        <f t="shared" si="2643"/>
        <v>0</v>
      </c>
      <c r="DO780" s="106">
        <f t="shared" si="2644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46">IF(B778="","",B778*B779*B780)</f>
        <v/>
      </c>
      <c r="C781" s="612" t="str">
        <f t="shared" si="2646"/>
        <v/>
      </c>
      <c r="D781" s="612" t="str">
        <f t="shared" si="2646"/>
        <v/>
      </c>
      <c r="E781" s="612" t="str">
        <f t="shared" si="2646"/>
        <v/>
      </c>
      <c r="F781" s="612" t="str">
        <f t="shared" si="2646"/>
        <v/>
      </c>
      <c r="G781" s="612" t="str">
        <f t="shared" si="2646"/>
        <v/>
      </c>
      <c r="H781" s="612" t="str">
        <f t="shared" si="2646"/>
        <v/>
      </c>
      <c r="I781" s="612" t="str">
        <f t="shared" si="2646"/>
        <v/>
      </c>
      <c r="J781" s="612" t="str">
        <f t="shared" si="2646"/>
        <v/>
      </c>
      <c r="K781" s="612" t="str">
        <f t="shared" si="2646"/>
        <v/>
      </c>
      <c r="L781" s="612" t="str">
        <f t="shared" si="2646"/>
        <v/>
      </c>
      <c r="M781" s="612" t="str">
        <f t="shared" si="2646"/>
        <v/>
      </c>
      <c r="N781" s="612" t="str">
        <f t="shared" si="2646"/>
        <v/>
      </c>
      <c r="O781" s="612" t="str">
        <f t="shared" si="2646"/>
        <v/>
      </c>
      <c r="P781" s="612" t="str">
        <f t="shared" si="2646"/>
        <v/>
      </c>
      <c r="Q781" s="612" t="str">
        <f t="shared" si="2646"/>
        <v/>
      </c>
      <c r="R781" s="612" t="str">
        <f t="shared" si="2646"/>
        <v/>
      </c>
      <c r="S781" s="652"/>
      <c r="T781" s="612" t="str">
        <f t="shared" ref="T781:AB781" si="2647">IF(T778="","",T778*T779*T780)</f>
        <v/>
      </c>
      <c r="U781" s="612" t="str">
        <f t="shared" si="2647"/>
        <v/>
      </c>
      <c r="V781" s="612" t="str">
        <f t="shared" si="2647"/>
        <v/>
      </c>
      <c r="W781" s="612" t="str">
        <f t="shared" si="2647"/>
        <v/>
      </c>
      <c r="X781" s="612" t="str">
        <f t="shared" si="2647"/>
        <v/>
      </c>
      <c r="Y781" s="612" t="str">
        <f t="shared" si="2647"/>
        <v/>
      </c>
      <c r="Z781" s="612" t="str">
        <f t="shared" si="2647"/>
        <v/>
      </c>
      <c r="AA781" s="612" t="str">
        <f t="shared" si="2647"/>
        <v/>
      </c>
      <c r="AB781" s="612" t="str">
        <f t="shared" si="2647"/>
        <v/>
      </c>
      <c r="AC781" s="612" t="str">
        <f t="shared" ref="AC781:AJ781" si="2648">IF(AC778="","",AC778*AC779*AC780)</f>
        <v/>
      </c>
      <c r="AD781" s="612" t="str">
        <f t="shared" si="2648"/>
        <v/>
      </c>
      <c r="AE781" s="792" t="str">
        <f t="shared" si="2648"/>
        <v/>
      </c>
      <c r="AF781" s="792" t="str">
        <f t="shared" si="2648"/>
        <v/>
      </c>
      <c r="AG781" s="792" t="str">
        <f t="shared" si="2648"/>
        <v/>
      </c>
      <c r="AH781" s="792" t="str">
        <f t="shared" si="2648"/>
        <v/>
      </c>
      <c r="AI781" s="612" t="str">
        <f t="shared" si="2648"/>
        <v/>
      </c>
      <c r="AJ781" s="792" t="str">
        <f t="shared" si="2648"/>
        <v/>
      </c>
      <c r="AK781" s="652"/>
      <c r="AL781" s="612" t="str">
        <f t="shared" ref="AL781:AT781" si="2649">IF(AL778="","",AL778*AL779*AL780)</f>
        <v/>
      </c>
      <c r="AM781" s="612" t="str">
        <f t="shared" si="2649"/>
        <v/>
      </c>
      <c r="AN781" s="612" t="str">
        <f t="shared" si="2649"/>
        <v/>
      </c>
      <c r="AO781" s="612" t="str">
        <f t="shared" si="2649"/>
        <v/>
      </c>
      <c r="AP781" s="612" t="str">
        <f t="shared" si="2649"/>
        <v/>
      </c>
      <c r="AQ781" s="612" t="str">
        <f t="shared" si="2649"/>
        <v/>
      </c>
      <c r="AR781" s="612" t="str">
        <f t="shared" si="2649"/>
        <v/>
      </c>
      <c r="AS781" s="612" t="str">
        <f t="shared" si="2649"/>
        <v/>
      </c>
      <c r="AT781" s="612" t="str">
        <f t="shared" si="2649"/>
        <v/>
      </c>
      <c r="AU781" s="612" t="str">
        <f t="shared" ref="AU781:BB781" si="2650">IF(AU778="","",AU778*AU779*AU780)</f>
        <v/>
      </c>
      <c r="AV781" s="612" t="str">
        <f t="shared" si="2650"/>
        <v/>
      </c>
      <c r="AW781" s="612" t="str">
        <f t="shared" si="2650"/>
        <v/>
      </c>
      <c r="AX781" s="612" t="str">
        <f t="shared" si="2650"/>
        <v/>
      </c>
      <c r="AY781" s="612" t="str">
        <f t="shared" si="2650"/>
        <v/>
      </c>
      <c r="AZ781" s="612" t="str">
        <f t="shared" si="2650"/>
        <v/>
      </c>
      <c r="BA781" s="612" t="str">
        <f t="shared" si="2650"/>
        <v/>
      </c>
      <c r="BB781" s="612" t="str">
        <f t="shared" si="2650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51">IF(BF778="","",BF778*BF779*BF780)</f>
        <v/>
      </c>
      <c r="BG781" s="612" t="str">
        <f t="shared" si="2651"/>
        <v/>
      </c>
      <c r="BH781" s="612" t="str">
        <f t="shared" si="2651"/>
        <v/>
      </c>
      <c r="BI781" s="612" t="str">
        <f t="shared" si="2651"/>
        <v/>
      </c>
      <c r="BJ781" s="612" t="str">
        <f t="shared" si="2651"/>
        <v/>
      </c>
      <c r="BK781" s="612" t="str">
        <f t="shared" si="2651"/>
        <v/>
      </c>
      <c r="BL781" s="612" t="str">
        <f t="shared" si="2651"/>
        <v/>
      </c>
      <c r="BM781" s="612" t="str">
        <f t="shared" si="2651"/>
        <v/>
      </c>
      <c r="BN781" s="612" t="str">
        <f t="shared" si="2651"/>
        <v/>
      </c>
      <c r="BO781" s="612" t="str">
        <f t="shared" si="2651"/>
        <v/>
      </c>
      <c r="BP781" s="612" t="str">
        <f t="shared" si="2651"/>
        <v/>
      </c>
      <c r="BQ781" s="612" t="str">
        <f t="shared" si="2651"/>
        <v/>
      </c>
      <c r="BR781" s="612" t="str">
        <f t="shared" si="2651"/>
        <v/>
      </c>
      <c r="BS781" s="612" t="str">
        <f t="shared" si="2651"/>
        <v/>
      </c>
      <c r="BT781" s="612" t="str">
        <f t="shared" si="2651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8"/>
        <v/>
      </c>
      <c r="CA781" s="602" t="str">
        <f t="shared" si="2619"/>
        <v/>
      </c>
      <c r="CB781" s="602" t="str">
        <f t="shared" si="2620"/>
        <v/>
      </c>
      <c r="CC781" s="692" t="str">
        <f t="shared" si="2621"/>
        <v/>
      </c>
      <c r="CD781" s="1348" t="str">
        <f t="shared" si="2645"/>
        <v/>
      </c>
      <c r="CE781" s="1349" t="str">
        <f t="shared" si="2623"/>
        <v/>
      </c>
      <c r="CF781" s="1350" t="str">
        <f t="shared" si="2623"/>
        <v/>
      </c>
      <c r="CG781" s="1350" t="str">
        <f t="shared" si="2623"/>
        <v/>
      </c>
      <c r="CH781" s="1350" t="str">
        <f t="shared" si="2623"/>
        <v/>
      </c>
      <c r="CI781" s="1350" t="str">
        <f t="shared" si="2623"/>
        <v/>
      </c>
      <c r="CJ781" s="1350" t="str">
        <f t="shared" si="2623"/>
        <v/>
      </c>
      <c r="CK781" s="1351" t="str">
        <f t="shared" si="2623"/>
        <v/>
      </c>
      <c r="CL781" s="1351" t="str">
        <f t="shared" si="2623"/>
        <v/>
      </c>
      <c r="CM781" s="1351" t="str">
        <f t="shared" si="2623"/>
        <v/>
      </c>
      <c r="CN781" s="1350" t="str">
        <f t="shared" si="2623"/>
        <v/>
      </c>
      <c r="CO781" s="1350" t="str">
        <f t="shared" si="2623"/>
        <v/>
      </c>
      <c r="CP781" s="1350" t="str">
        <f t="shared" si="2623"/>
        <v/>
      </c>
      <c r="CQ781" s="1350" t="str">
        <f t="shared" si="2623"/>
        <v/>
      </c>
      <c r="CR781" s="1350" t="str">
        <f t="shared" si="2623"/>
        <v/>
      </c>
      <c r="CS781" s="1349" t="str">
        <f t="shared" si="2623"/>
        <v/>
      </c>
      <c r="CT781" s="1352" t="str">
        <f t="shared" si="2623"/>
        <v/>
      </c>
      <c r="CU781" s="553" t="str">
        <f t="shared" si="2624"/>
        <v/>
      </c>
      <c r="CV781" s="554" t="str">
        <f t="shared" si="2625"/>
        <v/>
      </c>
      <c r="CW781" s="555" t="str">
        <f t="shared" si="2626"/>
        <v/>
      </c>
      <c r="CX781" s="555" t="str">
        <f t="shared" si="2627"/>
        <v/>
      </c>
      <c r="CY781" s="555" t="str">
        <f t="shared" si="2628"/>
        <v/>
      </c>
      <c r="CZ781" s="555" t="str">
        <f t="shared" si="2629"/>
        <v/>
      </c>
      <c r="DA781" s="555" t="str">
        <f t="shared" si="2630"/>
        <v/>
      </c>
      <c r="DB781" s="556" t="str">
        <f t="shared" si="2631"/>
        <v/>
      </c>
      <c r="DC781" s="556" t="str">
        <f t="shared" si="2632"/>
        <v/>
      </c>
      <c r="DD781" s="556" t="str">
        <f t="shared" si="2633"/>
        <v/>
      </c>
      <c r="DE781" s="555" t="str">
        <f t="shared" si="2634"/>
        <v/>
      </c>
      <c r="DF781" s="555" t="str">
        <f t="shared" si="2635"/>
        <v/>
      </c>
      <c r="DG781" s="555" t="str">
        <f t="shared" si="2636"/>
        <v/>
      </c>
      <c r="DH781" s="555" t="str">
        <f t="shared" si="2637"/>
        <v/>
      </c>
      <c r="DI781" s="555" t="str">
        <f t="shared" si="2638"/>
        <v/>
      </c>
      <c r="DJ781" s="554" t="str">
        <f t="shared" si="2639"/>
        <v/>
      </c>
      <c r="DK781" s="553" t="str">
        <f t="shared" si="2640"/>
        <v/>
      </c>
      <c r="DL781" s="658">
        <f t="shared" si="2641"/>
        <v>0</v>
      </c>
      <c r="DM781" s="106">
        <f t="shared" si="2642"/>
        <v>0</v>
      </c>
      <c r="DN781" s="106">
        <f t="shared" si="2643"/>
        <v>0</v>
      </c>
      <c r="DO781" s="106">
        <f t="shared" si="2644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8"/>
        <v/>
      </c>
      <c r="CA782" s="602" t="str">
        <f t="shared" si="2619"/>
        <v/>
      </c>
      <c r="CB782" s="602">
        <f t="shared" si="2620"/>
        <v>150</v>
      </c>
      <c r="CC782" s="692" t="str">
        <f t="shared" si="2621"/>
        <v/>
      </c>
      <c r="CD782" s="1348" t="str">
        <f t="shared" si="2645"/>
        <v/>
      </c>
      <c r="CE782" s="1349" t="str">
        <f t="shared" si="2623"/>
        <v/>
      </c>
      <c r="CF782" s="1350" t="str">
        <f t="shared" si="2623"/>
        <v/>
      </c>
      <c r="CG782" s="1350" t="str">
        <f t="shared" si="2623"/>
        <v/>
      </c>
      <c r="CH782" s="1350" t="str">
        <f t="shared" si="2623"/>
        <v/>
      </c>
      <c r="CI782" s="1350" t="str">
        <f t="shared" si="2623"/>
        <v/>
      </c>
      <c r="CJ782" s="1350" t="str">
        <f t="shared" si="2623"/>
        <v/>
      </c>
      <c r="CK782" s="1351" t="str">
        <f t="shared" si="2623"/>
        <v/>
      </c>
      <c r="CL782" s="1351" t="str">
        <f t="shared" si="2623"/>
        <v/>
      </c>
      <c r="CM782" s="1351" t="str">
        <f t="shared" si="2623"/>
        <v/>
      </c>
      <c r="CN782" s="1350" t="str">
        <f t="shared" si="2623"/>
        <v/>
      </c>
      <c r="CO782" s="1350" t="str">
        <f t="shared" si="2623"/>
        <v/>
      </c>
      <c r="CP782" s="1350" t="str">
        <f t="shared" si="2623"/>
        <v/>
      </c>
      <c r="CQ782" s="1350" t="str">
        <f t="shared" si="2623"/>
        <v/>
      </c>
      <c r="CR782" s="1350" t="str">
        <f t="shared" si="2623"/>
        <v/>
      </c>
      <c r="CS782" s="1349" t="str">
        <f t="shared" si="2623"/>
        <v/>
      </c>
      <c r="CT782" s="1352" t="str">
        <f t="shared" si="2623"/>
        <v/>
      </c>
      <c r="CU782" s="553" t="str">
        <f t="shared" si="2624"/>
        <v/>
      </c>
      <c r="CV782" s="554" t="str">
        <f t="shared" si="2625"/>
        <v/>
      </c>
      <c r="CW782" s="555" t="str">
        <f t="shared" si="2626"/>
        <v/>
      </c>
      <c r="CX782" s="555" t="str">
        <f t="shared" si="2627"/>
        <v/>
      </c>
      <c r="CY782" s="555" t="str">
        <f t="shared" si="2628"/>
        <v/>
      </c>
      <c r="CZ782" s="555" t="str">
        <f t="shared" si="2629"/>
        <v/>
      </c>
      <c r="DA782" s="555" t="str">
        <f t="shared" si="2630"/>
        <v/>
      </c>
      <c r="DB782" s="556" t="str">
        <f t="shared" si="2631"/>
        <v/>
      </c>
      <c r="DC782" s="556" t="str">
        <f t="shared" si="2632"/>
        <v/>
      </c>
      <c r="DD782" s="556" t="str">
        <f t="shared" si="2633"/>
        <v/>
      </c>
      <c r="DE782" s="555" t="str">
        <f t="shared" si="2634"/>
        <v/>
      </c>
      <c r="DF782" s="555" t="str">
        <f t="shared" si="2635"/>
        <v/>
      </c>
      <c r="DG782" s="555" t="str">
        <f t="shared" si="2636"/>
        <v/>
      </c>
      <c r="DH782" s="555" t="str">
        <f t="shared" si="2637"/>
        <v/>
      </c>
      <c r="DI782" s="555" t="str">
        <f t="shared" si="2638"/>
        <v/>
      </c>
      <c r="DJ782" s="554" t="str">
        <f t="shared" si="2639"/>
        <v/>
      </c>
      <c r="DK782" s="553" t="str">
        <f t="shared" si="2640"/>
        <v/>
      </c>
      <c r="DL782" s="658">
        <f t="shared" si="2641"/>
        <v>0</v>
      </c>
      <c r="DM782" s="106">
        <f t="shared" si="2642"/>
        <v>0</v>
      </c>
      <c r="DN782" s="106">
        <f t="shared" si="2643"/>
        <v>3</v>
      </c>
      <c r="DO782" s="106">
        <f t="shared" si="2644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40</v>
      </c>
      <c r="BW783" s="227">
        <v>50</v>
      </c>
      <c r="BX783" s="227">
        <v>150</v>
      </c>
      <c r="BY783" s="227"/>
      <c r="BZ783" s="602">
        <f t="shared" si="2618"/>
        <v>289.83333333333331</v>
      </c>
      <c r="CA783" s="602" t="str">
        <f t="shared" si="2619"/>
        <v/>
      </c>
      <c r="CB783" s="602">
        <f t="shared" si="2620"/>
        <v>120</v>
      </c>
      <c r="CC783" s="692">
        <f t="shared" si="2621"/>
        <v>300</v>
      </c>
      <c r="CD783" s="1348" t="str">
        <f t="shared" si="2645"/>
        <v/>
      </c>
      <c r="CE783" s="1349" t="str">
        <f t="shared" si="2623"/>
        <v/>
      </c>
      <c r="CF783" s="1350" t="str">
        <f t="shared" si="2623"/>
        <v/>
      </c>
      <c r="CG783" s="1350" t="str">
        <f t="shared" si="2623"/>
        <v/>
      </c>
      <c r="CH783" s="1350" t="str">
        <f t="shared" si="2623"/>
        <v/>
      </c>
      <c r="CI783" s="1350">
        <f t="shared" si="2623"/>
        <v>50</v>
      </c>
      <c r="CJ783" s="1350">
        <f t="shared" si="2623"/>
        <v>150</v>
      </c>
      <c r="CK783" s="1351">
        <f t="shared" si="2623"/>
        <v>200</v>
      </c>
      <c r="CL783" s="1351">
        <f t="shared" si="2623"/>
        <v>225</v>
      </c>
      <c r="CM783" s="1351">
        <f t="shared" si="2623"/>
        <v>264</v>
      </c>
      <c r="CN783" s="1350">
        <f t="shared" si="2623"/>
        <v>300</v>
      </c>
      <c r="CO783" s="1350">
        <f t="shared" si="2623"/>
        <v>600</v>
      </c>
      <c r="CP783" s="1350">
        <f t="shared" si="2623"/>
        <v>720</v>
      </c>
      <c r="CQ783" s="1350" t="str">
        <f t="shared" si="2623"/>
        <v/>
      </c>
      <c r="CR783" s="1350" t="str">
        <f t="shared" si="2623"/>
        <v/>
      </c>
      <c r="CS783" s="1349" t="str">
        <f t="shared" si="2623"/>
        <v/>
      </c>
      <c r="CT783" s="1352" t="str">
        <f t="shared" si="2623"/>
        <v/>
      </c>
      <c r="CU783" s="553" t="str">
        <f t="shared" si="2624"/>
        <v/>
      </c>
      <c r="CV783" s="554" t="str">
        <f t="shared" si="2625"/>
        <v/>
      </c>
      <c r="CW783" s="555" t="str">
        <f t="shared" si="2626"/>
        <v/>
      </c>
      <c r="CX783" s="555" t="str">
        <f t="shared" si="2627"/>
        <v/>
      </c>
      <c r="CY783" s="555" t="str">
        <f t="shared" si="2628"/>
        <v/>
      </c>
      <c r="CZ783" s="555" t="str">
        <f t="shared" si="2629"/>
        <v/>
      </c>
      <c r="DA783" s="555" t="str">
        <f t="shared" si="2630"/>
        <v/>
      </c>
      <c r="DB783" s="556" t="str">
        <f t="shared" si="2631"/>
        <v/>
      </c>
      <c r="DC783" s="556" t="str">
        <f t="shared" si="2632"/>
        <v/>
      </c>
      <c r="DD783" s="556" t="str">
        <f t="shared" si="2633"/>
        <v/>
      </c>
      <c r="DE783" s="555" t="str">
        <f t="shared" si="2634"/>
        <v/>
      </c>
      <c r="DF783" s="555" t="str">
        <f t="shared" si="2635"/>
        <v/>
      </c>
      <c r="DG783" s="555" t="str">
        <f t="shared" si="2636"/>
        <v/>
      </c>
      <c r="DH783" s="555" t="str">
        <f t="shared" si="2637"/>
        <v/>
      </c>
      <c r="DI783" s="555" t="str">
        <f t="shared" si="2638"/>
        <v/>
      </c>
      <c r="DJ783" s="554" t="str">
        <f t="shared" si="2639"/>
        <v/>
      </c>
      <c r="DK783" s="553" t="str">
        <f t="shared" si="2640"/>
        <v/>
      </c>
      <c r="DL783" s="658">
        <f t="shared" si="2641"/>
        <v>8</v>
      </c>
      <c r="DM783" s="106">
        <f t="shared" si="2642"/>
        <v>0</v>
      </c>
      <c r="DN783" s="106">
        <f t="shared" si="2643"/>
        <v>3</v>
      </c>
      <c r="DO783" s="106">
        <f t="shared" si="2644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120</v>
      </c>
      <c r="BY784" s="227">
        <v>300</v>
      </c>
      <c r="BZ784" s="602" t="str">
        <f t="shared" si="2618"/>
        <v/>
      </c>
      <c r="CA784" s="602">
        <f t="shared" si="2619"/>
        <v>50</v>
      </c>
      <c r="CB784" s="602">
        <f t="shared" si="2620"/>
        <v>400</v>
      </c>
      <c r="CC784" s="692">
        <f t="shared" si="2621"/>
        <v>200</v>
      </c>
      <c r="CD784" s="1348" t="str">
        <f t="shared" si="2645"/>
        <v/>
      </c>
      <c r="CE784" s="1349" t="str">
        <f t="shared" si="2623"/>
        <v/>
      </c>
      <c r="CF784" s="1350" t="str">
        <f t="shared" si="2623"/>
        <v/>
      </c>
      <c r="CG784" s="1350" t="str">
        <f t="shared" si="2623"/>
        <v/>
      </c>
      <c r="CH784" s="1350" t="str">
        <f t="shared" si="2623"/>
        <v/>
      </c>
      <c r="CI784" s="1350" t="str">
        <f t="shared" si="2623"/>
        <v/>
      </c>
      <c r="CJ784" s="1350" t="str">
        <f t="shared" si="2623"/>
        <v/>
      </c>
      <c r="CK784" s="1351" t="str">
        <f t="shared" si="2623"/>
        <v/>
      </c>
      <c r="CL784" s="1351" t="str">
        <f t="shared" si="2623"/>
        <v/>
      </c>
      <c r="CM784" s="1351" t="str">
        <f t="shared" si="2623"/>
        <v/>
      </c>
      <c r="CN784" s="1350" t="str">
        <f t="shared" si="2623"/>
        <v/>
      </c>
      <c r="CO784" s="1350" t="str">
        <f t="shared" si="2623"/>
        <v/>
      </c>
      <c r="CP784" s="1350" t="str">
        <f t="shared" si="2623"/>
        <v/>
      </c>
      <c r="CQ784" s="1350" t="str">
        <f t="shared" si="2623"/>
        <v/>
      </c>
      <c r="CR784" s="1350" t="str">
        <f t="shared" si="2623"/>
        <v/>
      </c>
      <c r="CS784" s="1349" t="str">
        <f t="shared" si="2623"/>
        <v/>
      </c>
      <c r="CT784" s="1352" t="str">
        <f t="shared" si="2623"/>
        <v/>
      </c>
      <c r="CU784" s="553" t="str">
        <f t="shared" si="2624"/>
        <v/>
      </c>
      <c r="CV784" s="554" t="str">
        <f t="shared" si="2625"/>
        <v/>
      </c>
      <c r="CW784" s="555" t="str">
        <f t="shared" si="2626"/>
        <v/>
      </c>
      <c r="CX784" s="555" t="str">
        <f t="shared" si="2627"/>
        <v/>
      </c>
      <c r="CY784" s="555" t="str">
        <f t="shared" si="2628"/>
        <v/>
      </c>
      <c r="CZ784" s="555" t="str">
        <f t="shared" si="2629"/>
        <v/>
      </c>
      <c r="DA784" s="555" t="str">
        <f t="shared" si="2630"/>
        <v/>
      </c>
      <c r="DB784" s="556">
        <f t="shared" si="2631"/>
        <v>40</v>
      </c>
      <c r="DC784" s="556">
        <f t="shared" si="2632"/>
        <v>50</v>
      </c>
      <c r="DD784" s="556">
        <f t="shared" si="2633"/>
        <v>50</v>
      </c>
      <c r="DE784" s="555" t="str">
        <f t="shared" si="2634"/>
        <v/>
      </c>
      <c r="DF784" s="555" t="str">
        <f t="shared" si="2635"/>
        <v/>
      </c>
      <c r="DG784" s="555" t="str">
        <f t="shared" si="2636"/>
        <v/>
      </c>
      <c r="DH784" s="555" t="str">
        <f t="shared" si="2637"/>
        <v/>
      </c>
      <c r="DI784" s="555" t="str">
        <f t="shared" si="2638"/>
        <v/>
      </c>
      <c r="DJ784" s="554" t="str">
        <f t="shared" si="2639"/>
        <v/>
      </c>
      <c r="DK784" s="553" t="str">
        <f t="shared" si="2640"/>
        <v/>
      </c>
      <c r="DL784" s="658">
        <f t="shared" si="2641"/>
        <v>0</v>
      </c>
      <c r="DM784" s="106">
        <f t="shared" si="2642"/>
        <v>3</v>
      </c>
      <c r="DN784" s="106">
        <f t="shared" si="2643"/>
        <v>4</v>
      </c>
      <c r="DO784" s="106">
        <f t="shared" si="2644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>
        <v>400</v>
      </c>
      <c r="BY785" s="227">
        <v>200</v>
      </c>
      <c r="BZ785" s="602" t="str">
        <f t="shared" si="2618"/>
        <v/>
      </c>
      <c r="CA785" s="602" t="str">
        <f t="shared" si="2619"/>
        <v/>
      </c>
      <c r="CB785" s="602" t="str">
        <f t="shared" si="2620"/>
        <v/>
      </c>
      <c r="CC785" s="692" t="str">
        <f t="shared" si="2621"/>
        <v/>
      </c>
      <c r="CD785" s="1348" t="str">
        <f t="shared" si="2645"/>
        <v/>
      </c>
      <c r="CE785" s="1349" t="str">
        <f t="shared" si="2623"/>
        <v/>
      </c>
      <c r="CF785" s="1350" t="str">
        <f t="shared" si="2623"/>
        <v/>
      </c>
      <c r="CG785" s="1350" t="str">
        <f t="shared" si="2623"/>
        <v/>
      </c>
      <c r="CH785" s="1350" t="str">
        <f t="shared" si="2623"/>
        <v/>
      </c>
      <c r="CI785" s="1350" t="str">
        <f t="shared" si="2623"/>
        <v/>
      </c>
      <c r="CJ785" s="1350" t="str">
        <f t="shared" si="2623"/>
        <v/>
      </c>
      <c r="CK785" s="1351" t="str">
        <f t="shared" si="2623"/>
        <v/>
      </c>
      <c r="CL785" s="1351" t="str">
        <f t="shared" si="2623"/>
        <v/>
      </c>
      <c r="CM785" s="1351" t="str">
        <f t="shared" si="2623"/>
        <v/>
      </c>
      <c r="CN785" s="1350" t="str">
        <f t="shared" si="2623"/>
        <v/>
      </c>
      <c r="CO785" s="1350" t="str">
        <f t="shared" si="2623"/>
        <v/>
      </c>
      <c r="CP785" s="1350" t="str">
        <f t="shared" si="2623"/>
        <v/>
      </c>
      <c r="CQ785" s="1350" t="str">
        <f t="shared" si="2623"/>
        <v/>
      </c>
      <c r="CR785" s="1350" t="str">
        <f t="shared" si="2623"/>
        <v/>
      </c>
      <c r="CS785" s="1349" t="str">
        <f t="shared" si="2623"/>
        <v/>
      </c>
      <c r="CT785" s="1352" t="str">
        <f t="shared" si="2623"/>
        <v/>
      </c>
      <c r="CU785" s="553" t="str">
        <f t="shared" si="2624"/>
        <v/>
      </c>
      <c r="CV785" s="554" t="str">
        <f t="shared" si="2625"/>
        <v/>
      </c>
      <c r="CW785" s="555" t="str">
        <f t="shared" si="2626"/>
        <v/>
      </c>
      <c r="CX785" s="555" t="str">
        <f t="shared" si="2627"/>
        <v/>
      </c>
      <c r="CY785" s="555" t="str">
        <f t="shared" si="2628"/>
        <v/>
      </c>
      <c r="CZ785" s="555" t="str">
        <f t="shared" si="2629"/>
        <v/>
      </c>
      <c r="DA785" s="555" t="str">
        <f t="shared" si="2630"/>
        <v/>
      </c>
      <c r="DB785" s="556" t="str">
        <f t="shared" si="2631"/>
        <v/>
      </c>
      <c r="DC785" s="556" t="str">
        <f t="shared" si="2632"/>
        <v/>
      </c>
      <c r="DD785" s="556" t="str">
        <f t="shared" si="2633"/>
        <v/>
      </c>
      <c r="DE785" s="555" t="str">
        <f t="shared" si="2634"/>
        <v/>
      </c>
      <c r="DF785" s="555" t="str">
        <f t="shared" si="2635"/>
        <v/>
      </c>
      <c r="DG785" s="555" t="str">
        <f t="shared" si="2636"/>
        <v/>
      </c>
      <c r="DH785" s="555" t="str">
        <f t="shared" si="2637"/>
        <v/>
      </c>
      <c r="DI785" s="555" t="str">
        <f t="shared" si="2638"/>
        <v/>
      </c>
      <c r="DJ785" s="554" t="str">
        <f t="shared" si="2639"/>
        <v/>
      </c>
      <c r="DK785" s="553" t="str">
        <f t="shared" si="2640"/>
        <v/>
      </c>
      <c r="DL785" s="658">
        <f t="shared" si="2641"/>
        <v>0</v>
      </c>
      <c r="DM785" s="106">
        <f t="shared" si="2642"/>
        <v>0</v>
      </c>
      <c r="DN785" s="106">
        <f t="shared" si="2643"/>
        <v>0</v>
      </c>
      <c r="DO785" s="106">
        <f t="shared" si="2644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52">IF(DL787&lt;3,"",(SUM(B787:R787)-MIN(B787:R787)-MAX(B787:R787))/(DL787-2))</f>
        <v/>
      </c>
      <c r="CA787" s="602" t="str">
        <f t="shared" ref="CA787:CA801" si="2653">IF(DM787&lt;3,"",(SUM(T787:AJ787)-MIN(T787:AJ787)-MAX(T787:AJ787))/(DM787-2))</f>
        <v/>
      </c>
      <c r="CB787" s="602" t="str">
        <f t="shared" ref="CB787:CB801" si="2654">IF(DN787&lt;3,"",(SUM(AL787:BB787)-MIN(AL787:BB787)-MAX(AL787:BB787))/(DN787-2))</f>
        <v/>
      </c>
      <c r="CC787" s="692" t="str">
        <f t="shared" ref="CC787:CC801" si="2655">IF(DO787&lt;3,"",(SUM(BD787:BT787)-MIN(BD787:BT787)-MAX(BD787:BT787))/(DO787-2))</f>
        <v/>
      </c>
      <c r="CD787" s="1348" t="str">
        <f t="shared" ref="CD787:CS787" si="26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56"/>
        <v/>
      </c>
      <c r="CF787" s="1350" t="str">
        <f t="shared" si="2656"/>
        <v/>
      </c>
      <c r="CG787" s="1350" t="str">
        <f t="shared" si="2656"/>
        <v/>
      </c>
      <c r="CH787" s="1350" t="str">
        <f t="shared" si="2656"/>
        <v/>
      </c>
      <c r="CI787" s="1350" t="str">
        <f t="shared" si="2656"/>
        <v/>
      </c>
      <c r="CJ787" s="1350" t="str">
        <f t="shared" si="2656"/>
        <v/>
      </c>
      <c r="CK787" s="1351" t="str">
        <f t="shared" si="2656"/>
        <v/>
      </c>
      <c r="CL787" s="1351" t="str">
        <f t="shared" si="2656"/>
        <v/>
      </c>
      <c r="CM787" s="1351" t="str">
        <f t="shared" si="2656"/>
        <v/>
      </c>
      <c r="CN787" s="1350" t="str">
        <f t="shared" si="2656"/>
        <v/>
      </c>
      <c r="CO787" s="1350" t="str">
        <f t="shared" si="2656"/>
        <v/>
      </c>
      <c r="CP787" s="1350" t="str">
        <f t="shared" si="2656"/>
        <v/>
      </c>
      <c r="CQ787" s="1350" t="str">
        <f t="shared" si="2656"/>
        <v/>
      </c>
      <c r="CR787" s="1350" t="str">
        <f t="shared" si="2656"/>
        <v/>
      </c>
      <c r="CS787" s="1349" t="str">
        <f t="shared" si="2656"/>
        <v/>
      </c>
      <c r="CT787" s="1352" t="str">
        <f t="shared" ref="CE787:CT803" si="265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6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6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6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6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6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6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6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6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7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7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7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7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7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75">COUNT(B787:R787)</f>
        <v>0</v>
      </c>
      <c r="DM787" s="106">
        <f t="shared" ref="DM787:DM801" si="2676">COUNT(T787:AJ787)</f>
        <v>0</v>
      </c>
      <c r="DN787" s="106">
        <f t="shared" ref="DN787:DN801" si="2677">COUNT(AL787:BB787)</f>
        <v>0</v>
      </c>
      <c r="DO787" s="106">
        <f t="shared" ref="DO787:DO801" si="2678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52"/>
        <v/>
      </c>
      <c r="CA788" s="602" t="str">
        <f t="shared" si="2653"/>
        <v/>
      </c>
      <c r="CB788" s="602" t="str">
        <f t="shared" si="2654"/>
        <v/>
      </c>
      <c r="CC788" s="692" t="str">
        <f t="shared" si="2655"/>
        <v/>
      </c>
      <c r="CD788" s="1348" t="str">
        <f t="shared" ref="CD788:CD810" si="267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57"/>
        <v/>
      </c>
      <c r="CF788" s="1350" t="str">
        <f t="shared" si="2657"/>
        <v/>
      </c>
      <c r="CG788" s="1350" t="str">
        <f t="shared" si="2657"/>
        <v/>
      </c>
      <c r="CH788" s="1350" t="str">
        <f t="shared" si="2657"/>
        <v/>
      </c>
      <c r="CI788" s="1350" t="str">
        <f t="shared" si="2657"/>
        <v/>
      </c>
      <c r="CJ788" s="1350" t="str">
        <f t="shared" si="2657"/>
        <v/>
      </c>
      <c r="CK788" s="1351" t="str">
        <f t="shared" si="2657"/>
        <v/>
      </c>
      <c r="CL788" s="1351" t="str">
        <f t="shared" si="2657"/>
        <v/>
      </c>
      <c r="CM788" s="1351" t="str">
        <f t="shared" si="2657"/>
        <v/>
      </c>
      <c r="CN788" s="1350" t="str">
        <f t="shared" si="2657"/>
        <v/>
      </c>
      <c r="CO788" s="1350" t="str">
        <f t="shared" si="2657"/>
        <v/>
      </c>
      <c r="CP788" s="1350" t="str">
        <f t="shared" si="2657"/>
        <v/>
      </c>
      <c r="CQ788" s="1350" t="str">
        <f t="shared" si="2657"/>
        <v/>
      </c>
      <c r="CR788" s="1350" t="str">
        <f t="shared" si="2657"/>
        <v/>
      </c>
      <c r="CS788" s="1349" t="str">
        <f t="shared" si="2657"/>
        <v/>
      </c>
      <c r="CT788" s="1352" t="str">
        <f t="shared" si="2657"/>
        <v/>
      </c>
      <c r="CU788" s="553" t="str">
        <f t="shared" si="2658"/>
        <v/>
      </c>
      <c r="CV788" s="554" t="str">
        <f t="shared" si="2659"/>
        <v/>
      </c>
      <c r="CW788" s="555" t="str">
        <f t="shared" si="2660"/>
        <v/>
      </c>
      <c r="CX788" s="555" t="str">
        <f t="shared" si="2661"/>
        <v/>
      </c>
      <c r="CY788" s="555" t="str">
        <f t="shared" si="2662"/>
        <v/>
      </c>
      <c r="CZ788" s="555" t="str">
        <f t="shared" si="2663"/>
        <v/>
      </c>
      <c r="DA788" s="555" t="str">
        <f t="shared" si="2664"/>
        <v/>
      </c>
      <c r="DB788" s="556" t="str">
        <f t="shared" si="2665"/>
        <v/>
      </c>
      <c r="DC788" s="556" t="str">
        <f t="shared" si="2666"/>
        <v/>
      </c>
      <c r="DD788" s="556" t="str">
        <f t="shared" si="2667"/>
        <v/>
      </c>
      <c r="DE788" s="555" t="str">
        <f t="shared" si="2668"/>
        <v/>
      </c>
      <c r="DF788" s="555" t="str">
        <f t="shared" si="2669"/>
        <v/>
      </c>
      <c r="DG788" s="555" t="str">
        <f t="shared" si="2670"/>
        <v/>
      </c>
      <c r="DH788" s="555" t="str">
        <f t="shared" si="2671"/>
        <v/>
      </c>
      <c r="DI788" s="555" t="str">
        <f t="shared" si="2672"/>
        <v/>
      </c>
      <c r="DJ788" s="554" t="str">
        <f t="shared" si="2673"/>
        <v/>
      </c>
      <c r="DK788" s="553" t="str">
        <f t="shared" si="2674"/>
        <v/>
      </c>
      <c r="DL788" s="658">
        <f t="shared" si="2675"/>
        <v>0</v>
      </c>
      <c r="DM788" s="106">
        <f t="shared" si="2676"/>
        <v>0</v>
      </c>
      <c r="DN788" s="106">
        <f t="shared" si="2677"/>
        <v>0</v>
      </c>
      <c r="DO788" s="106">
        <f t="shared" si="2678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52"/>
        <v/>
      </c>
      <c r="CA789" s="602" t="str">
        <f t="shared" si="2653"/>
        <v/>
      </c>
      <c r="CB789" s="602" t="str">
        <f t="shared" si="2654"/>
        <v/>
      </c>
      <c r="CC789" s="692" t="str">
        <f t="shared" si="2655"/>
        <v/>
      </c>
      <c r="CD789" s="1348" t="str">
        <f t="shared" si="2679"/>
        <v/>
      </c>
      <c r="CE789" s="1349" t="str">
        <f t="shared" si="2657"/>
        <v/>
      </c>
      <c r="CF789" s="1350" t="str">
        <f t="shared" si="2657"/>
        <v/>
      </c>
      <c r="CG789" s="1350" t="str">
        <f t="shared" si="2657"/>
        <v/>
      </c>
      <c r="CH789" s="1350" t="str">
        <f t="shared" si="2657"/>
        <v/>
      </c>
      <c r="CI789" s="1350" t="str">
        <f t="shared" si="2657"/>
        <v/>
      </c>
      <c r="CJ789" s="1350" t="str">
        <f t="shared" si="2657"/>
        <v/>
      </c>
      <c r="CK789" s="1351" t="str">
        <f t="shared" si="2657"/>
        <v/>
      </c>
      <c r="CL789" s="1351" t="str">
        <f t="shared" si="2657"/>
        <v/>
      </c>
      <c r="CM789" s="1351" t="str">
        <f t="shared" si="2657"/>
        <v/>
      </c>
      <c r="CN789" s="1350" t="str">
        <f t="shared" si="2657"/>
        <v/>
      </c>
      <c r="CO789" s="1350" t="str">
        <f t="shared" si="2657"/>
        <v/>
      </c>
      <c r="CP789" s="1350" t="str">
        <f t="shared" si="2657"/>
        <v/>
      </c>
      <c r="CQ789" s="1350" t="str">
        <f t="shared" si="2657"/>
        <v/>
      </c>
      <c r="CR789" s="1350" t="str">
        <f t="shared" si="2657"/>
        <v/>
      </c>
      <c r="CS789" s="1349" t="str">
        <f t="shared" si="2657"/>
        <v/>
      </c>
      <c r="CT789" s="1352" t="str">
        <f t="shared" si="2657"/>
        <v/>
      </c>
      <c r="CU789" s="553" t="str">
        <f t="shared" si="2658"/>
        <v/>
      </c>
      <c r="CV789" s="554" t="str">
        <f t="shared" si="2659"/>
        <v/>
      </c>
      <c r="CW789" s="555" t="str">
        <f t="shared" si="2660"/>
        <v/>
      </c>
      <c r="CX789" s="555" t="str">
        <f t="shared" si="2661"/>
        <v/>
      </c>
      <c r="CY789" s="555" t="str">
        <f t="shared" si="2662"/>
        <v/>
      </c>
      <c r="CZ789" s="555" t="str">
        <f t="shared" si="2663"/>
        <v/>
      </c>
      <c r="DA789" s="555" t="str">
        <f t="shared" si="2664"/>
        <v/>
      </c>
      <c r="DB789" s="556" t="str">
        <f t="shared" si="2665"/>
        <v/>
      </c>
      <c r="DC789" s="556" t="str">
        <f t="shared" si="2666"/>
        <v/>
      </c>
      <c r="DD789" s="556" t="str">
        <f t="shared" si="2667"/>
        <v/>
      </c>
      <c r="DE789" s="555" t="str">
        <f t="shared" si="2668"/>
        <v/>
      </c>
      <c r="DF789" s="555" t="str">
        <f t="shared" si="2669"/>
        <v/>
      </c>
      <c r="DG789" s="555" t="str">
        <f t="shared" si="2670"/>
        <v/>
      </c>
      <c r="DH789" s="555" t="str">
        <f t="shared" si="2671"/>
        <v/>
      </c>
      <c r="DI789" s="555" t="str">
        <f t="shared" si="2672"/>
        <v/>
      </c>
      <c r="DJ789" s="554" t="str">
        <f t="shared" si="2673"/>
        <v/>
      </c>
      <c r="DK789" s="553" t="str">
        <f t="shared" si="2674"/>
        <v/>
      </c>
      <c r="DL789" s="658">
        <f t="shared" si="2675"/>
        <v>0</v>
      </c>
      <c r="DM789" s="106">
        <f t="shared" si="2676"/>
        <v>0</v>
      </c>
      <c r="DN789" s="106">
        <f t="shared" si="2677"/>
        <v>0</v>
      </c>
      <c r="DO789" s="106">
        <f t="shared" si="2678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80">IF(B787="","",B787*B788*B789)</f>
        <v/>
      </c>
      <c r="C790" s="612" t="str">
        <f t="shared" si="2680"/>
        <v/>
      </c>
      <c r="D790" s="612" t="str">
        <f t="shared" si="2680"/>
        <v/>
      </c>
      <c r="E790" s="612" t="str">
        <f t="shared" si="2680"/>
        <v/>
      </c>
      <c r="F790" s="612" t="str">
        <f t="shared" si="2680"/>
        <v/>
      </c>
      <c r="G790" s="612" t="str">
        <f t="shared" si="2680"/>
        <v/>
      </c>
      <c r="H790" s="612" t="str">
        <f t="shared" si="2680"/>
        <v/>
      </c>
      <c r="I790" s="612" t="str">
        <f t="shared" si="2680"/>
        <v/>
      </c>
      <c r="J790" s="612" t="str">
        <f t="shared" si="2680"/>
        <v/>
      </c>
      <c r="K790" s="612" t="str">
        <f t="shared" si="2680"/>
        <v/>
      </c>
      <c r="L790" s="612" t="str">
        <f t="shared" si="2680"/>
        <v/>
      </c>
      <c r="M790" s="612" t="str">
        <f t="shared" si="2680"/>
        <v/>
      </c>
      <c r="N790" s="612" t="str">
        <f t="shared" si="2680"/>
        <v/>
      </c>
      <c r="O790" s="612" t="str">
        <f t="shared" si="2680"/>
        <v/>
      </c>
      <c r="P790" s="612" t="str">
        <f t="shared" si="2680"/>
        <v/>
      </c>
      <c r="Q790" s="612" t="str">
        <f t="shared" si="2680"/>
        <v/>
      </c>
      <c r="R790" s="612" t="str">
        <f t="shared" si="2680"/>
        <v/>
      </c>
      <c r="S790" s="652"/>
      <c r="T790" s="612" t="str">
        <f t="shared" ref="T790:AJ790" si="2681">IF(T787="","",T787*T788*T789)</f>
        <v/>
      </c>
      <c r="U790" s="612" t="str">
        <f t="shared" si="2681"/>
        <v/>
      </c>
      <c r="V790" s="612" t="str">
        <f t="shared" si="2681"/>
        <v/>
      </c>
      <c r="W790" s="612" t="str">
        <f t="shared" si="2681"/>
        <v/>
      </c>
      <c r="X790" s="612" t="str">
        <f t="shared" si="2681"/>
        <v/>
      </c>
      <c r="Y790" s="612" t="str">
        <f t="shared" si="2681"/>
        <v/>
      </c>
      <c r="Z790" s="612" t="str">
        <f t="shared" si="2681"/>
        <v/>
      </c>
      <c r="AA790" s="612" t="str">
        <f t="shared" si="2681"/>
        <v/>
      </c>
      <c r="AB790" s="612" t="str">
        <f t="shared" si="2681"/>
        <v/>
      </c>
      <c r="AC790" s="612" t="str">
        <f t="shared" si="2681"/>
        <v/>
      </c>
      <c r="AD790" s="612" t="str">
        <f t="shared" si="2681"/>
        <v/>
      </c>
      <c r="AE790" s="612" t="str">
        <f t="shared" si="2681"/>
        <v/>
      </c>
      <c r="AF790" s="612" t="str">
        <f t="shared" si="2681"/>
        <v/>
      </c>
      <c r="AG790" s="612" t="str">
        <f t="shared" si="2681"/>
        <v/>
      </c>
      <c r="AH790" s="612" t="str">
        <f t="shared" si="2681"/>
        <v/>
      </c>
      <c r="AI790" s="612" t="str">
        <f t="shared" si="2681"/>
        <v/>
      </c>
      <c r="AJ790" s="612" t="str">
        <f t="shared" si="2681"/>
        <v/>
      </c>
      <c r="AK790" s="652"/>
      <c r="AL790" s="612" t="str">
        <f t="shared" ref="AL790:BB790" si="2682">IF(AL787="","",AL787*AL788*AL789)</f>
        <v/>
      </c>
      <c r="AM790" s="612" t="str">
        <f t="shared" si="2682"/>
        <v/>
      </c>
      <c r="AN790" s="612" t="str">
        <f t="shared" si="2682"/>
        <v/>
      </c>
      <c r="AO790" s="612" t="str">
        <f t="shared" si="2682"/>
        <v/>
      </c>
      <c r="AP790" s="612" t="str">
        <f t="shared" si="2682"/>
        <v/>
      </c>
      <c r="AQ790" s="612" t="str">
        <f t="shared" si="2682"/>
        <v/>
      </c>
      <c r="AR790" s="612" t="str">
        <f t="shared" si="2682"/>
        <v/>
      </c>
      <c r="AS790" s="612" t="str">
        <f t="shared" si="2682"/>
        <v/>
      </c>
      <c r="AT790" s="612" t="str">
        <f t="shared" si="2682"/>
        <v/>
      </c>
      <c r="AU790" s="612" t="str">
        <f t="shared" si="2682"/>
        <v/>
      </c>
      <c r="AV790" s="612" t="str">
        <f t="shared" si="2682"/>
        <v/>
      </c>
      <c r="AW790" s="612" t="str">
        <f t="shared" si="2682"/>
        <v/>
      </c>
      <c r="AX790" s="612" t="str">
        <f t="shared" si="2682"/>
        <v/>
      </c>
      <c r="AY790" s="612" t="str">
        <f t="shared" si="2682"/>
        <v/>
      </c>
      <c r="AZ790" s="612" t="str">
        <f t="shared" si="2682"/>
        <v/>
      </c>
      <c r="BA790" s="612" t="str">
        <f t="shared" si="2682"/>
        <v/>
      </c>
      <c r="BB790" s="612" t="str">
        <f t="shared" si="2682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83">IF(BF787="","",BF787*BF788*BF789)</f>
        <v/>
      </c>
      <c r="BG790" s="612" t="str">
        <f t="shared" si="2683"/>
        <v/>
      </c>
      <c r="BH790" s="612" t="str">
        <f t="shared" si="2683"/>
        <v/>
      </c>
      <c r="BI790" s="612" t="str">
        <f t="shared" si="2683"/>
        <v/>
      </c>
      <c r="BJ790" s="612" t="str">
        <f t="shared" si="2683"/>
        <v/>
      </c>
      <c r="BK790" s="612" t="str">
        <f t="shared" si="2683"/>
        <v/>
      </c>
      <c r="BL790" s="612" t="str">
        <f t="shared" si="2683"/>
        <v/>
      </c>
      <c r="BM790" s="612" t="str">
        <f t="shared" si="2683"/>
        <v/>
      </c>
      <c r="BN790" s="612" t="str">
        <f t="shared" si="2683"/>
        <v/>
      </c>
      <c r="BO790" s="612" t="str">
        <f t="shared" si="2683"/>
        <v/>
      </c>
      <c r="BP790" s="612" t="str">
        <f t="shared" si="2683"/>
        <v/>
      </c>
      <c r="BQ790" s="612" t="str">
        <f t="shared" si="2683"/>
        <v/>
      </c>
      <c r="BR790" s="612" t="str">
        <f t="shared" si="2683"/>
        <v/>
      </c>
      <c r="BS790" s="612" t="str">
        <f t="shared" si="2683"/>
        <v/>
      </c>
      <c r="BT790" s="612" t="str">
        <f t="shared" si="2683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52"/>
        <v/>
      </c>
      <c r="CA790" s="602" t="str">
        <f t="shared" si="2653"/>
        <v/>
      </c>
      <c r="CB790" s="602" t="str">
        <f t="shared" si="2654"/>
        <v/>
      </c>
      <c r="CC790" s="692" t="str">
        <f t="shared" si="2655"/>
        <v/>
      </c>
      <c r="CD790" s="1348" t="str">
        <f t="shared" si="2679"/>
        <v/>
      </c>
      <c r="CE790" s="1349" t="str">
        <f t="shared" si="2657"/>
        <v/>
      </c>
      <c r="CF790" s="1350" t="str">
        <f t="shared" si="2657"/>
        <v/>
      </c>
      <c r="CG790" s="1350" t="str">
        <f t="shared" si="2657"/>
        <v/>
      </c>
      <c r="CH790" s="1350" t="str">
        <f t="shared" si="2657"/>
        <v/>
      </c>
      <c r="CI790" s="1350" t="str">
        <f t="shared" si="2657"/>
        <v/>
      </c>
      <c r="CJ790" s="1350" t="str">
        <f t="shared" si="2657"/>
        <v/>
      </c>
      <c r="CK790" s="1351" t="str">
        <f t="shared" si="2657"/>
        <v/>
      </c>
      <c r="CL790" s="1351" t="str">
        <f t="shared" si="2657"/>
        <v/>
      </c>
      <c r="CM790" s="1351" t="str">
        <f t="shared" si="2657"/>
        <v/>
      </c>
      <c r="CN790" s="1350" t="str">
        <f t="shared" si="2657"/>
        <v/>
      </c>
      <c r="CO790" s="1350" t="str">
        <f t="shared" si="2657"/>
        <v/>
      </c>
      <c r="CP790" s="1350" t="str">
        <f t="shared" si="2657"/>
        <v/>
      </c>
      <c r="CQ790" s="1350" t="str">
        <f t="shared" si="2657"/>
        <v/>
      </c>
      <c r="CR790" s="1350" t="str">
        <f t="shared" si="2657"/>
        <v/>
      </c>
      <c r="CS790" s="1349" t="str">
        <f t="shared" si="2657"/>
        <v/>
      </c>
      <c r="CT790" s="1352" t="str">
        <f t="shared" si="2657"/>
        <v/>
      </c>
      <c r="CU790" s="553" t="str">
        <f t="shared" si="2658"/>
        <v/>
      </c>
      <c r="CV790" s="554" t="str">
        <f t="shared" si="2659"/>
        <v/>
      </c>
      <c r="CW790" s="555" t="str">
        <f t="shared" si="2660"/>
        <v/>
      </c>
      <c r="CX790" s="555" t="str">
        <f t="shared" si="2661"/>
        <v/>
      </c>
      <c r="CY790" s="555" t="str">
        <f t="shared" si="2662"/>
        <v/>
      </c>
      <c r="CZ790" s="555" t="str">
        <f t="shared" si="2663"/>
        <v/>
      </c>
      <c r="DA790" s="555" t="str">
        <f t="shared" si="2664"/>
        <v/>
      </c>
      <c r="DB790" s="556" t="str">
        <f t="shared" si="2665"/>
        <v/>
      </c>
      <c r="DC790" s="556" t="str">
        <f t="shared" si="2666"/>
        <v/>
      </c>
      <c r="DD790" s="556" t="str">
        <f t="shared" si="2667"/>
        <v/>
      </c>
      <c r="DE790" s="555" t="str">
        <f t="shared" si="2668"/>
        <v/>
      </c>
      <c r="DF790" s="555" t="str">
        <f t="shared" si="2669"/>
        <v/>
      </c>
      <c r="DG790" s="555" t="str">
        <f t="shared" si="2670"/>
        <v/>
      </c>
      <c r="DH790" s="555" t="str">
        <f t="shared" si="2671"/>
        <v/>
      </c>
      <c r="DI790" s="555" t="str">
        <f t="shared" si="2672"/>
        <v/>
      </c>
      <c r="DJ790" s="554" t="str">
        <f t="shared" si="2673"/>
        <v/>
      </c>
      <c r="DK790" s="553" t="str">
        <f t="shared" si="2674"/>
        <v/>
      </c>
      <c r="DL790" s="658">
        <f t="shared" si="2675"/>
        <v>0</v>
      </c>
      <c r="DM790" s="106">
        <f t="shared" si="2676"/>
        <v>0</v>
      </c>
      <c r="DN790" s="106">
        <f t="shared" si="2677"/>
        <v>0</v>
      </c>
      <c r="DO790" s="106">
        <f t="shared" si="2678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52"/>
        <v/>
      </c>
      <c r="CA791" s="602" t="str">
        <f t="shared" si="2653"/>
        <v/>
      </c>
      <c r="CB791" s="602" t="str">
        <f t="shared" si="2654"/>
        <v/>
      </c>
      <c r="CC791" s="692" t="str">
        <f t="shared" si="2655"/>
        <v/>
      </c>
      <c r="CD791" s="1348" t="str">
        <f t="shared" si="2679"/>
        <v/>
      </c>
      <c r="CE791" s="1349" t="str">
        <f t="shared" si="2657"/>
        <v/>
      </c>
      <c r="CF791" s="1350" t="str">
        <f t="shared" si="2657"/>
        <v/>
      </c>
      <c r="CG791" s="1350" t="str">
        <f t="shared" si="2657"/>
        <v/>
      </c>
      <c r="CH791" s="1350" t="str">
        <f t="shared" si="2657"/>
        <v/>
      </c>
      <c r="CI791" s="1350" t="str">
        <f t="shared" si="2657"/>
        <v/>
      </c>
      <c r="CJ791" s="1350" t="str">
        <f t="shared" si="2657"/>
        <v/>
      </c>
      <c r="CK791" s="1351" t="str">
        <f t="shared" si="2657"/>
        <v/>
      </c>
      <c r="CL791" s="1351" t="str">
        <f t="shared" si="2657"/>
        <v/>
      </c>
      <c r="CM791" s="1351" t="str">
        <f t="shared" si="2657"/>
        <v/>
      </c>
      <c r="CN791" s="1350" t="str">
        <f t="shared" si="2657"/>
        <v/>
      </c>
      <c r="CO791" s="1350" t="str">
        <f t="shared" si="2657"/>
        <v/>
      </c>
      <c r="CP791" s="1350" t="str">
        <f t="shared" si="2657"/>
        <v/>
      </c>
      <c r="CQ791" s="1350" t="str">
        <f t="shared" si="2657"/>
        <v/>
      </c>
      <c r="CR791" s="1350" t="str">
        <f t="shared" si="2657"/>
        <v/>
      </c>
      <c r="CS791" s="1349" t="str">
        <f t="shared" si="2657"/>
        <v/>
      </c>
      <c r="CT791" s="1352" t="str">
        <f t="shared" si="2657"/>
        <v/>
      </c>
      <c r="CU791" s="553" t="str">
        <f t="shared" si="2658"/>
        <v/>
      </c>
      <c r="CV791" s="554" t="str">
        <f t="shared" si="2659"/>
        <v/>
      </c>
      <c r="CW791" s="555" t="str">
        <f t="shared" si="2660"/>
        <v/>
      </c>
      <c r="CX791" s="555" t="str">
        <f t="shared" si="2661"/>
        <v/>
      </c>
      <c r="CY791" s="555" t="str">
        <f t="shared" si="2662"/>
        <v/>
      </c>
      <c r="CZ791" s="555" t="str">
        <f t="shared" si="2663"/>
        <v/>
      </c>
      <c r="DA791" s="555" t="str">
        <f t="shared" si="2664"/>
        <v/>
      </c>
      <c r="DB791" s="556" t="str">
        <f t="shared" si="2665"/>
        <v/>
      </c>
      <c r="DC791" s="556" t="str">
        <f t="shared" si="2666"/>
        <v/>
      </c>
      <c r="DD791" s="556" t="str">
        <f t="shared" si="2667"/>
        <v/>
      </c>
      <c r="DE791" s="555" t="str">
        <f t="shared" si="2668"/>
        <v/>
      </c>
      <c r="DF791" s="555" t="str">
        <f t="shared" si="2669"/>
        <v/>
      </c>
      <c r="DG791" s="555" t="str">
        <f t="shared" si="2670"/>
        <v/>
      </c>
      <c r="DH791" s="555" t="str">
        <f t="shared" si="2671"/>
        <v/>
      </c>
      <c r="DI791" s="555" t="str">
        <f t="shared" si="2672"/>
        <v/>
      </c>
      <c r="DJ791" s="554" t="str">
        <f t="shared" si="2673"/>
        <v/>
      </c>
      <c r="DK791" s="553" t="str">
        <f t="shared" si="2674"/>
        <v/>
      </c>
      <c r="DL791" s="658">
        <f t="shared" si="2675"/>
        <v>0</v>
      </c>
      <c r="DM791" s="106">
        <f t="shared" si="2676"/>
        <v>0</v>
      </c>
      <c r="DN791" s="106">
        <f t="shared" si="2677"/>
        <v>0</v>
      </c>
      <c r="DO791" s="106">
        <f t="shared" si="2678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50</v>
      </c>
      <c r="C792" s="766"/>
      <c r="D792" s="766"/>
      <c r="E792" s="766"/>
      <c r="F792" s="766"/>
      <c r="G792" s="766"/>
      <c r="H792" s="766">
        <v>60</v>
      </c>
      <c r="I792" s="766">
        <v>40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>
        <v>800</v>
      </c>
      <c r="AP792" s="766">
        <v>280</v>
      </c>
      <c r="AQ792" s="766">
        <v>750</v>
      </c>
      <c r="AR792" s="766">
        <v>250</v>
      </c>
      <c r="AS792" s="766">
        <v>400</v>
      </c>
      <c r="AT792" s="766">
        <v>350</v>
      </c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2000</v>
      </c>
      <c r="BE792" s="766">
        <v>1500</v>
      </c>
      <c r="BF792" s="766">
        <v>750</v>
      </c>
      <c r="BG792" s="766">
        <v>600</v>
      </c>
      <c r="BH792" s="766">
        <v>2400</v>
      </c>
      <c r="BI792" s="766">
        <v>1400</v>
      </c>
      <c r="BJ792" s="766">
        <v>1300</v>
      </c>
      <c r="BK792" s="766">
        <v>850</v>
      </c>
      <c r="BL792" s="766">
        <v>1500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350</v>
      </c>
      <c r="BX792" s="766">
        <v>420</v>
      </c>
      <c r="BY792" s="766">
        <v>1300</v>
      </c>
      <c r="BZ792" s="602">
        <f t="shared" si="2652"/>
        <v>50</v>
      </c>
      <c r="CA792" s="602">
        <f t="shared" si="2653"/>
        <v>370</v>
      </c>
      <c r="CB792" s="602">
        <f t="shared" si="2654"/>
        <v>415.71428571428572</v>
      </c>
      <c r="CC792" s="692">
        <f t="shared" si="2655"/>
        <v>1328.5714285714287</v>
      </c>
      <c r="CD792" s="1348" t="str">
        <f t="shared" si="2679"/>
        <v/>
      </c>
      <c r="CE792" s="1349" t="str">
        <f t="shared" si="2657"/>
        <v/>
      </c>
      <c r="CF792" s="1350" t="str">
        <f t="shared" si="2657"/>
        <v/>
      </c>
      <c r="CG792" s="1350" t="str">
        <f t="shared" si="2657"/>
        <v/>
      </c>
      <c r="CH792" s="1350" t="str">
        <f t="shared" si="2657"/>
        <v/>
      </c>
      <c r="CI792" s="1350" t="str">
        <f t="shared" si="2657"/>
        <v/>
      </c>
      <c r="CJ792" s="1350" t="str">
        <f t="shared" si="2657"/>
        <v/>
      </c>
      <c r="CK792" s="1351">
        <f t="shared" si="2657"/>
        <v>40</v>
      </c>
      <c r="CL792" s="1351">
        <f t="shared" si="2657"/>
        <v>50</v>
      </c>
      <c r="CM792" s="1351">
        <f t="shared" si="2657"/>
        <v>60</v>
      </c>
      <c r="CN792" s="1350" t="str">
        <f t="shared" si="2657"/>
        <v/>
      </c>
      <c r="CO792" s="1350" t="str">
        <f t="shared" si="2657"/>
        <v/>
      </c>
      <c r="CP792" s="1350" t="str">
        <f t="shared" si="2657"/>
        <v/>
      </c>
      <c r="CQ792" s="1350" t="str">
        <f t="shared" si="2657"/>
        <v/>
      </c>
      <c r="CR792" s="1350" t="str">
        <f t="shared" si="2657"/>
        <v/>
      </c>
      <c r="CS792" s="1349" t="str">
        <f t="shared" si="2657"/>
        <v/>
      </c>
      <c r="CT792" s="1352" t="str">
        <f t="shared" si="2657"/>
        <v/>
      </c>
      <c r="CU792" s="553" t="str">
        <f t="shared" si="2658"/>
        <v/>
      </c>
      <c r="CV792" s="554" t="str">
        <f t="shared" si="2659"/>
        <v/>
      </c>
      <c r="CW792" s="555" t="str">
        <f t="shared" si="2660"/>
        <v/>
      </c>
      <c r="CX792" s="555" t="str">
        <f t="shared" si="2661"/>
        <v/>
      </c>
      <c r="CY792" s="555" t="str">
        <f t="shared" si="2662"/>
        <v/>
      </c>
      <c r="CZ792" s="555">
        <f t="shared" si="2663"/>
        <v>100</v>
      </c>
      <c r="DA792" s="555">
        <f t="shared" si="2664"/>
        <v>200</v>
      </c>
      <c r="DB792" s="556">
        <f t="shared" si="2665"/>
        <v>400</v>
      </c>
      <c r="DC792" s="556">
        <f t="shared" si="2666"/>
        <v>400</v>
      </c>
      <c r="DD792" s="556">
        <f t="shared" si="2667"/>
        <v>400</v>
      </c>
      <c r="DE792" s="555">
        <f t="shared" si="2668"/>
        <v>400</v>
      </c>
      <c r="DF792" s="555">
        <f t="shared" si="2669"/>
        <v>420</v>
      </c>
      <c r="DG792" s="555">
        <f t="shared" si="2670"/>
        <v>500</v>
      </c>
      <c r="DH792" s="555" t="str">
        <f t="shared" si="2671"/>
        <v/>
      </c>
      <c r="DI792" s="555" t="str">
        <f t="shared" si="2672"/>
        <v/>
      </c>
      <c r="DJ792" s="554" t="str">
        <f t="shared" si="2673"/>
        <v/>
      </c>
      <c r="DK792" s="553" t="str">
        <f t="shared" si="2674"/>
        <v/>
      </c>
      <c r="DL792" s="658">
        <f t="shared" si="2675"/>
        <v>3</v>
      </c>
      <c r="DM792" s="106">
        <f t="shared" si="2676"/>
        <v>8</v>
      </c>
      <c r="DN792" s="106">
        <f t="shared" si="2677"/>
        <v>9</v>
      </c>
      <c r="DO792" s="106">
        <f t="shared" si="2678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200</v>
      </c>
      <c r="V793" s="227">
        <v>200</v>
      </c>
      <c r="W793" s="227">
        <v>200</v>
      </c>
      <c r="X793" s="227">
        <v>200</v>
      </c>
      <c r="Y793" s="227">
        <v>200</v>
      </c>
      <c r="Z793" s="227"/>
      <c r="AA793" s="227">
        <v>200</v>
      </c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750</v>
      </c>
      <c r="BE793" s="227">
        <v>350</v>
      </c>
      <c r="BF793" s="227">
        <v>800</v>
      </c>
      <c r="BG793" s="227">
        <v>2000</v>
      </c>
      <c r="BH793" s="227">
        <v>750</v>
      </c>
      <c r="BI793" s="227">
        <v>1500</v>
      </c>
      <c r="BJ793" s="227">
        <v>1400</v>
      </c>
      <c r="BK793" s="227">
        <v>800</v>
      </c>
      <c r="BL793" s="227">
        <v>950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200</v>
      </c>
      <c r="BX793" s="227">
        <v>400</v>
      </c>
      <c r="BY793" s="227">
        <v>850</v>
      </c>
      <c r="BZ793" s="602" t="str">
        <f t="shared" si="2652"/>
        <v/>
      </c>
      <c r="CA793" s="602">
        <f t="shared" si="2653"/>
        <v>200</v>
      </c>
      <c r="CB793" s="602">
        <f t="shared" si="2654"/>
        <v>400</v>
      </c>
      <c r="CC793" s="692">
        <f t="shared" si="2655"/>
        <v>992.85714285714289</v>
      </c>
      <c r="CD793" s="1348" t="str">
        <f t="shared" si="2679"/>
        <v/>
      </c>
      <c r="CE793" s="1349" t="str">
        <f t="shared" si="2657"/>
        <v/>
      </c>
      <c r="CF793" s="1350" t="str">
        <f t="shared" si="2657"/>
        <v/>
      </c>
      <c r="CG793" s="1350" t="str">
        <f t="shared" si="2657"/>
        <v/>
      </c>
      <c r="CH793" s="1350" t="str">
        <f t="shared" si="2657"/>
        <v/>
      </c>
      <c r="CI793" s="1350" t="str">
        <f t="shared" si="2657"/>
        <v/>
      </c>
      <c r="CJ793" s="1350" t="str">
        <f t="shared" si="2657"/>
        <v/>
      </c>
      <c r="CK793" s="1351" t="str">
        <f t="shared" si="2657"/>
        <v/>
      </c>
      <c r="CL793" s="1351" t="str">
        <f t="shared" si="2657"/>
        <v/>
      </c>
      <c r="CM793" s="1351" t="str">
        <f t="shared" si="2657"/>
        <v/>
      </c>
      <c r="CN793" s="1350" t="str">
        <f t="shared" si="2657"/>
        <v/>
      </c>
      <c r="CO793" s="1350" t="str">
        <f t="shared" si="2657"/>
        <v/>
      </c>
      <c r="CP793" s="1350" t="str">
        <f t="shared" si="2657"/>
        <v/>
      </c>
      <c r="CQ793" s="1350" t="str">
        <f t="shared" si="2657"/>
        <v/>
      </c>
      <c r="CR793" s="1350" t="str">
        <f t="shared" si="2657"/>
        <v/>
      </c>
      <c r="CS793" s="1349" t="str">
        <f t="shared" si="2657"/>
        <v/>
      </c>
      <c r="CT793" s="1352" t="str">
        <f t="shared" si="2657"/>
        <v/>
      </c>
      <c r="CU793" s="553" t="str">
        <f t="shared" si="2658"/>
        <v/>
      </c>
      <c r="CV793" s="554" t="str">
        <f t="shared" si="2659"/>
        <v/>
      </c>
      <c r="CW793" s="555" t="str">
        <f t="shared" si="2660"/>
        <v/>
      </c>
      <c r="CX793" s="555" t="str">
        <f t="shared" si="2661"/>
        <v/>
      </c>
      <c r="CY793" s="555" t="str">
        <f t="shared" si="2662"/>
        <v/>
      </c>
      <c r="CZ793" s="555">
        <f t="shared" si="2663"/>
        <v>200</v>
      </c>
      <c r="DA793" s="555">
        <f t="shared" si="2664"/>
        <v>200</v>
      </c>
      <c r="DB793" s="556">
        <f t="shared" si="2665"/>
        <v>200</v>
      </c>
      <c r="DC793" s="556">
        <f t="shared" si="2666"/>
        <v>200</v>
      </c>
      <c r="DD793" s="556">
        <f t="shared" si="2667"/>
        <v>200</v>
      </c>
      <c r="DE793" s="555">
        <f t="shared" si="2668"/>
        <v>200</v>
      </c>
      <c r="DF793" s="555">
        <f t="shared" si="2669"/>
        <v>200</v>
      </c>
      <c r="DG793" s="555" t="str">
        <f t="shared" si="2670"/>
        <v/>
      </c>
      <c r="DH793" s="555" t="str">
        <f t="shared" si="2671"/>
        <v/>
      </c>
      <c r="DI793" s="555" t="str">
        <f t="shared" si="2672"/>
        <v/>
      </c>
      <c r="DJ793" s="554" t="str">
        <f t="shared" si="2673"/>
        <v/>
      </c>
      <c r="DK793" s="553" t="str">
        <f t="shared" si="2674"/>
        <v/>
      </c>
      <c r="DL793" s="658">
        <f t="shared" si="2675"/>
        <v>0</v>
      </c>
      <c r="DM793" s="106">
        <f t="shared" si="2676"/>
        <v>7</v>
      </c>
      <c r="DN793" s="106">
        <f t="shared" si="2677"/>
        <v>3</v>
      </c>
      <c r="DO793" s="106">
        <f t="shared" si="2678"/>
        <v>9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52"/>
        <v/>
      </c>
      <c r="CA794" s="602" t="str">
        <f t="shared" si="2653"/>
        <v/>
      </c>
      <c r="CB794" s="602" t="str">
        <f t="shared" si="2654"/>
        <v/>
      </c>
      <c r="CC794" s="692" t="str">
        <f t="shared" si="2655"/>
        <v/>
      </c>
      <c r="CD794" s="1348" t="str">
        <f t="shared" si="2679"/>
        <v/>
      </c>
      <c r="CE794" s="1349" t="str">
        <f t="shared" si="2657"/>
        <v/>
      </c>
      <c r="CF794" s="1350" t="str">
        <f t="shared" si="2657"/>
        <v/>
      </c>
      <c r="CG794" s="1350" t="str">
        <f t="shared" si="2657"/>
        <v/>
      </c>
      <c r="CH794" s="1350" t="str">
        <f t="shared" si="2657"/>
        <v/>
      </c>
      <c r="CI794" s="1350" t="str">
        <f t="shared" si="2657"/>
        <v/>
      </c>
      <c r="CJ794" s="1350" t="str">
        <f t="shared" si="2657"/>
        <v/>
      </c>
      <c r="CK794" s="1351" t="str">
        <f t="shared" si="2657"/>
        <v/>
      </c>
      <c r="CL794" s="1351" t="str">
        <f t="shared" si="2657"/>
        <v/>
      </c>
      <c r="CM794" s="1351" t="str">
        <f t="shared" si="2657"/>
        <v/>
      </c>
      <c r="CN794" s="1350" t="str">
        <f t="shared" si="2657"/>
        <v/>
      </c>
      <c r="CO794" s="1350" t="str">
        <f t="shared" si="2657"/>
        <v/>
      </c>
      <c r="CP794" s="1350" t="str">
        <f t="shared" si="2657"/>
        <v/>
      </c>
      <c r="CQ794" s="1350" t="str">
        <f t="shared" si="2657"/>
        <v/>
      </c>
      <c r="CR794" s="1350" t="str">
        <f t="shared" si="2657"/>
        <v/>
      </c>
      <c r="CS794" s="1349" t="str">
        <f t="shared" si="2657"/>
        <v/>
      </c>
      <c r="CT794" s="1352" t="str">
        <f t="shared" si="2657"/>
        <v/>
      </c>
      <c r="CU794" s="553" t="str">
        <f t="shared" si="2658"/>
        <v/>
      </c>
      <c r="CV794" s="554" t="str">
        <f t="shared" si="2659"/>
        <v/>
      </c>
      <c r="CW794" s="555" t="str">
        <f t="shared" si="2660"/>
        <v/>
      </c>
      <c r="CX794" s="555" t="str">
        <f t="shared" si="2661"/>
        <v/>
      </c>
      <c r="CY794" s="555" t="str">
        <f t="shared" si="2662"/>
        <v/>
      </c>
      <c r="CZ794" s="555" t="str">
        <f t="shared" si="2663"/>
        <v/>
      </c>
      <c r="DA794" s="555" t="str">
        <f t="shared" si="2664"/>
        <v/>
      </c>
      <c r="DB794" s="556" t="str">
        <f t="shared" si="2665"/>
        <v/>
      </c>
      <c r="DC794" s="556" t="str">
        <f t="shared" si="2666"/>
        <v/>
      </c>
      <c r="DD794" s="556" t="str">
        <f t="shared" si="2667"/>
        <v/>
      </c>
      <c r="DE794" s="555" t="str">
        <f t="shared" si="2668"/>
        <v/>
      </c>
      <c r="DF794" s="555" t="str">
        <f t="shared" si="2669"/>
        <v/>
      </c>
      <c r="DG794" s="555" t="str">
        <f t="shared" si="2670"/>
        <v/>
      </c>
      <c r="DH794" s="555" t="str">
        <f t="shared" si="2671"/>
        <v/>
      </c>
      <c r="DI794" s="555" t="str">
        <f t="shared" si="2672"/>
        <v/>
      </c>
      <c r="DJ794" s="554" t="str">
        <f t="shared" si="2673"/>
        <v/>
      </c>
      <c r="DK794" s="553" t="str">
        <f t="shared" si="2674"/>
        <v/>
      </c>
      <c r="DL794" s="658">
        <f t="shared" si="2675"/>
        <v>0</v>
      </c>
      <c r="DM794" s="106">
        <f t="shared" si="2676"/>
        <v>0</v>
      </c>
      <c r="DN794" s="106">
        <f t="shared" si="2677"/>
        <v>0</v>
      </c>
      <c r="DO794" s="106">
        <f t="shared" si="2678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1500</v>
      </c>
      <c r="BE795" s="227">
        <v>2000</v>
      </c>
      <c r="BF795" s="227">
        <v>1300</v>
      </c>
      <c r="BG795" s="227">
        <v>1500</v>
      </c>
      <c r="BH795" s="227">
        <v>2500</v>
      </c>
      <c r="BI795" s="227">
        <v>1400</v>
      </c>
      <c r="BJ795" s="227">
        <v>2600</v>
      </c>
      <c r="BK795" s="227">
        <v>2300</v>
      </c>
      <c r="BL795" s="227">
        <v>750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2000</v>
      </c>
      <c r="BY795" s="227">
        <v>3200</v>
      </c>
      <c r="BZ795" s="602" t="str">
        <f t="shared" si="2652"/>
        <v/>
      </c>
      <c r="CA795" s="602" t="str">
        <f t="shared" si="2653"/>
        <v/>
      </c>
      <c r="CB795" s="602">
        <f t="shared" si="2654"/>
        <v>900</v>
      </c>
      <c r="CC795" s="692">
        <f t="shared" si="2655"/>
        <v>1785.7142857142858</v>
      </c>
      <c r="CD795" s="1348" t="str">
        <f t="shared" si="2679"/>
        <v/>
      </c>
      <c r="CE795" s="1349" t="str">
        <f t="shared" si="2657"/>
        <v/>
      </c>
      <c r="CF795" s="1350" t="str">
        <f t="shared" si="2657"/>
        <v/>
      </c>
      <c r="CG795" s="1350" t="str">
        <f t="shared" si="2657"/>
        <v/>
      </c>
      <c r="CH795" s="1350" t="str">
        <f t="shared" si="2657"/>
        <v/>
      </c>
      <c r="CI795" s="1350" t="str">
        <f t="shared" si="2657"/>
        <v/>
      </c>
      <c r="CJ795" s="1350" t="str">
        <f t="shared" si="2657"/>
        <v/>
      </c>
      <c r="CK795" s="1351" t="str">
        <f t="shared" si="2657"/>
        <v/>
      </c>
      <c r="CL795" s="1351" t="str">
        <f t="shared" si="2657"/>
        <v/>
      </c>
      <c r="CM795" s="1351" t="str">
        <f t="shared" si="2657"/>
        <v/>
      </c>
      <c r="CN795" s="1350" t="str">
        <f t="shared" si="2657"/>
        <v/>
      </c>
      <c r="CO795" s="1350" t="str">
        <f t="shared" si="2657"/>
        <v/>
      </c>
      <c r="CP795" s="1350" t="str">
        <f t="shared" si="2657"/>
        <v/>
      </c>
      <c r="CQ795" s="1350" t="str">
        <f t="shared" si="2657"/>
        <v/>
      </c>
      <c r="CR795" s="1350" t="str">
        <f t="shared" si="2657"/>
        <v/>
      </c>
      <c r="CS795" s="1349" t="str">
        <f t="shared" si="2657"/>
        <v/>
      </c>
      <c r="CT795" s="1352" t="str">
        <f t="shared" si="2657"/>
        <v/>
      </c>
      <c r="CU795" s="553" t="str">
        <f t="shared" si="2658"/>
        <v/>
      </c>
      <c r="CV795" s="554" t="str">
        <f t="shared" si="2659"/>
        <v/>
      </c>
      <c r="CW795" s="555" t="str">
        <f t="shared" si="2660"/>
        <v/>
      </c>
      <c r="CX795" s="555" t="str">
        <f t="shared" si="2661"/>
        <v/>
      </c>
      <c r="CY795" s="555" t="str">
        <f t="shared" si="2662"/>
        <v/>
      </c>
      <c r="CZ795" s="555" t="str">
        <f t="shared" si="2663"/>
        <v/>
      </c>
      <c r="DA795" s="555" t="str">
        <f t="shared" si="2664"/>
        <v/>
      </c>
      <c r="DB795" s="556" t="str">
        <f t="shared" si="2665"/>
        <v/>
      </c>
      <c r="DC795" s="556">
        <f t="shared" si="2666"/>
        <v>1000</v>
      </c>
      <c r="DD795" s="556" t="str">
        <f t="shared" si="2667"/>
        <v/>
      </c>
      <c r="DE795" s="555" t="str">
        <f t="shared" si="2668"/>
        <v/>
      </c>
      <c r="DF795" s="555" t="str">
        <f t="shared" si="2669"/>
        <v/>
      </c>
      <c r="DG795" s="555" t="str">
        <f t="shared" si="2670"/>
        <v/>
      </c>
      <c r="DH795" s="555" t="str">
        <f t="shared" si="2671"/>
        <v/>
      </c>
      <c r="DI795" s="555" t="str">
        <f t="shared" si="2672"/>
        <v/>
      </c>
      <c r="DJ795" s="554" t="str">
        <f t="shared" si="2673"/>
        <v/>
      </c>
      <c r="DK795" s="553" t="str">
        <f t="shared" si="2674"/>
        <v/>
      </c>
      <c r="DL795" s="658">
        <f t="shared" si="2675"/>
        <v>0</v>
      </c>
      <c r="DM795" s="106">
        <f t="shared" si="2676"/>
        <v>1</v>
      </c>
      <c r="DN795" s="106">
        <f t="shared" si="2677"/>
        <v>8</v>
      </c>
      <c r="DO795" s="106">
        <f t="shared" si="2678"/>
        <v>9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1400</v>
      </c>
      <c r="BZ796" s="602" t="str">
        <f t="shared" si="2652"/>
        <v/>
      </c>
      <c r="CA796" s="602" t="str">
        <f t="shared" si="2653"/>
        <v/>
      </c>
      <c r="CB796" s="602" t="str">
        <f t="shared" si="2654"/>
        <v/>
      </c>
      <c r="CC796" s="692">
        <f t="shared" si="2655"/>
        <v>3400</v>
      </c>
      <c r="CD796" s="1348" t="str">
        <f t="shared" si="2679"/>
        <v/>
      </c>
      <c r="CE796" s="1349" t="str">
        <f t="shared" si="2657"/>
        <v/>
      </c>
      <c r="CF796" s="1350" t="str">
        <f t="shared" si="2657"/>
        <v/>
      </c>
      <c r="CG796" s="1350" t="str">
        <f t="shared" si="2657"/>
        <v/>
      </c>
      <c r="CH796" s="1350" t="str">
        <f t="shared" si="2657"/>
        <v/>
      </c>
      <c r="CI796" s="1350" t="str">
        <f t="shared" si="2657"/>
        <v/>
      </c>
      <c r="CJ796" s="1350" t="str">
        <f t="shared" si="2657"/>
        <v/>
      </c>
      <c r="CK796" s="1351" t="str">
        <f t="shared" si="2657"/>
        <v/>
      </c>
      <c r="CL796" s="1351" t="str">
        <f t="shared" si="2657"/>
        <v/>
      </c>
      <c r="CM796" s="1351" t="str">
        <f t="shared" si="2657"/>
        <v/>
      </c>
      <c r="CN796" s="1350" t="str">
        <f t="shared" si="2657"/>
        <v/>
      </c>
      <c r="CO796" s="1350" t="str">
        <f t="shared" si="2657"/>
        <v/>
      </c>
      <c r="CP796" s="1350" t="str">
        <f t="shared" si="2657"/>
        <v/>
      </c>
      <c r="CQ796" s="1350" t="str">
        <f t="shared" si="2657"/>
        <v/>
      </c>
      <c r="CR796" s="1350" t="str">
        <f t="shared" si="2657"/>
        <v/>
      </c>
      <c r="CS796" s="1349" t="str">
        <f t="shared" si="2657"/>
        <v/>
      </c>
      <c r="CT796" s="1352" t="str">
        <f t="shared" si="2657"/>
        <v/>
      </c>
      <c r="CU796" s="553" t="str">
        <f t="shared" si="2658"/>
        <v/>
      </c>
      <c r="CV796" s="554" t="str">
        <f t="shared" si="2659"/>
        <v/>
      </c>
      <c r="CW796" s="555" t="str">
        <f t="shared" si="2660"/>
        <v/>
      </c>
      <c r="CX796" s="555" t="str">
        <f t="shared" si="2661"/>
        <v/>
      </c>
      <c r="CY796" s="555" t="str">
        <f t="shared" si="2662"/>
        <v/>
      </c>
      <c r="CZ796" s="555" t="str">
        <f t="shared" si="2663"/>
        <v/>
      </c>
      <c r="DA796" s="555" t="str">
        <f t="shared" si="2664"/>
        <v/>
      </c>
      <c r="DB796" s="556" t="str">
        <f t="shared" si="2665"/>
        <v/>
      </c>
      <c r="DC796" s="556" t="str">
        <f t="shared" si="2666"/>
        <v/>
      </c>
      <c r="DD796" s="556" t="str">
        <f t="shared" si="2667"/>
        <v/>
      </c>
      <c r="DE796" s="555" t="str">
        <f t="shared" si="2668"/>
        <v/>
      </c>
      <c r="DF796" s="555" t="str">
        <f t="shared" si="2669"/>
        <v/>
      </c>
      <c r="DG796" s="555" t="str">
        <f t="shared" si="2670"/>
        <v/>
      </c>
      <c r="DH796" s="555" t="str">
        <f t="shared" si="2671"/>
        <v/>
      </c>
      <c r="DI796" s="555" t="str">
        <f t="shared" si="2672"/>
        <v/>
      </c>
      <c r="DJ796" s="554" t="str">
        <f t="shared" si="2673"/>
        <v/>
      </c>
      <c r="DK796" s="553" t="str">
        <f t="shared" si="2674"/>
        <v/>
      </c>
      <c r="DL796" s="658">
        <f t="shared" si="2675"/>
        <v>0</v>
      </c>
      <c r="DM796" s="106">
        <f t="shared" si="2676"/>
        <v>0</v>
      </c>
      <c r="DN796" s="106">
        <f t="shared" si="2677"/>
        <v>0</v>
      </c>
      <c r="DO796" s="106">
        <f t="shared" si="2678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>
        <v>200</v>
      </c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900</v>
      </c>
      <c r="BH797" s="227"/>
      <c r="BI797" s="227">
        <v>700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700</v>
      </c>
      <c r="BZ797" s="602" t="str">
        <f t="shared" si="2652"/>
        <v/>
      </c>
      <c r="CA797" s="602" t="str">
        <f t="shared" si="2653"/>
        <v/>
      </c>
      <c r="CB797" s="602" t="str">
        <f t="shared" si="2654"/>
        <v/>
      </c>
      <c r="CC797" s="692">
        <f t="shared" si="2655"/>
        <v>700</v>
      </c>
      <c r="CD797" s="1348" t="str">
        <f t="shared" si="2679"/>
        <v/>
      </c>
      <c r="CE797" s="1349" t="str">
        <f t="shared" si="2657"/>
        <v/>
      </c>
      <c r="CF797" s="1350" t="str">
        <f t="shared" si="2657"/>
        <v/>
      </c>
      <c r="CG797" s="1350" t="str">
        <f t="shared" si="2657"/>
        <v/>
      </c>
      <c r="CH797" s="1350" t="str">
        <f t="shared" si="2657"/>
        <v/>
      </c>
      <c r="CI797" s="1350" t="str">
        <f t="shared" si="2657"/>
        <v/>
      </c>
      <c r="CJ797" s="1350" t="str">
        <f t="shared" si="2657"/>
        <v/>
      </c>
      <c r="CK797" s="1351" t="str">
        <f t="shared" si="2657"/>
        <v/>
      </c>
      <c r="CL797" s="1351" t="str">
        <f t="shared" si="2657"/>
        <v/>
      </c>
      <c r="CM797" s="1351" t="str">
        <f t="shared" si="2657"/>
        <v/>
      </c>
      <c r="CN797" s="1350" t="str">
        <f t="shared" si="2657"/>
        <v/>
      </c>
      <c r="CO797" s="1350" t="str">
        <f t="shared" si="2657"/>
        <v/>
      </c>
      <c r="CP797" s="1350" t="str">
        <f t="shared" si="2657"/>
        <v/>
      </c>
      <c r="CQ797" s="1350" t="str">
        <f t="shared" si="2657"/>
        <v/>
      </c>
      <c r="CR797" s="1350" t="str">
        <f t="shared" si="2657"/>
        <v/>
      </c>
      <c r="CS797" s="1349" t="str">
        <f t="shared" si="2657"/>
        <v/>
      </c>
      <c r="CT797" s="1352" t="str">
        <f t="shared" si="2657"/>
        <v/>
      </c>
      <c r="CU797" s="553" t="str">
        <f t="shared" si="2658"/>
        <v/>
      </c>
      <c r="CV797" s="554" t="str">
        <f t="shared" si="2659"/>
        <v/>
      </c>
      <c r="CW797" s="555" t="str">
        <f t="shared" si="2660"/>
        <v/>
      </c>
      <c r="CX797" s="555" t="str">
        <f t="shared" si="2661"/>
        <v/>
      </c>
      <c r="CY797" s="555" t="str">
        <f t="shared" si="2662"/>
        <v/>
      </c>
      <c r="CZ797" s="555" t="str">
        <f t="shared" si="2663"/>
        <v/>
      </c>
      <c r="DA797" s="555" t="str">
        <f t="shared" si="2664"/>
        <v/>
      </c>
      <c r="DB797" s="556" t="str">
        <f t="shared" si="2665"/>
        <v/>
      </c>
      <c r="DC797" s="556" t="str">
        <f t="shared" si="2666"/>
        <v/>
      </c>
      <c r="DD797" s="556" t="str">
        <f t="shared" si="2667"/>
        <v/>
      </c>
      <c r="DE797" s="555" t="str">
        <f t="shared" si="2668"/>
        <v/>
      </c>
      <c r="DF797" s="555" t="str">
        <f t="shared" si="2669"/>
        <v/>
      </c>
      <c r="DG797" s="555" t="str">
        <f t="shared" si="2670"/>
        <v/>
      </c>
      <c r="DH797" s="555" t="str">
        <f t="shared" si="2671"/>
        <v/>
      </c>
      <c r="DI797" s="555" t="str">
        <f t="shared" si="2672"/>
        <v/>
      </c>
      <c r="DJ797" s="554" t="str">
        <f t="shared" si="2673"/>
        <v/>
      </c>
      <c r="DK797" s="553" t="str">
        <f t="shared" si="2674"/>
        <v/>
      </c>
      <c r="DL797" s="658">
        <f t="shared" si="2675"/>
        <v>0</v>
      </c>
      <c r="DM797" s="106">
        <f t="shared" si="2676"/>
        <v>0</v>
      </c>
      <c r="DN797" s="106">
        <f t="shared" si="2677"/>
        <v>2</v>
      </c>
      <c r="DO797" s="106">
        <f t="shared" si="2678"/>
        <v>3</v>
      </c>
      <c r="DP797" s="487"/>
      <c r="DQ797" s="622"/>
      <c r="DR797" s="604"/>
      <c r="DS797" s="605" t="s">
        <v>351</v>
      </c>
      <c r="DT797" s="269">
        <f>DV797</f>
        <v>4000</v>
      </c>
      <c r="DU797" s="269">
        <f>DV797</f>
        <v>4000</v>
      </c>
      <c r="DV797" s="796">
        <f>BX199</f>
        <v>4000</v>
      </c>
      <c r="DW797" s="269">
        <f>DV797</f>
        <v>4000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500</v>
      </c>
      <c r="BF798" s="227"/>
      <c r="BG798" s="227">
        <v>200</v>
      </c>
      <c r="BH798" s="227"/>
      <c r="BI798" s="227">
        <v>500</v>
      </c>
      <c r="BJ798" s="227">
        <v>600</v>
      </c>
      <c r="BK798" s="227">
        <v>600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>
        <v>300</v>
      </c>
      <c r="BY798" s="227">
        <v>500</v>
      </c>
      <c r="BZ798" s="602">
        <f t="shared" si="2652"/>
        <v>50</v>
      </c>
      <c r="CA798" s="602" t="str">
        <f t="shared" si="2653"/>
        <v/>
      </c>
      <c r="CB798" s="602">
        <f t="shared" si="2654"/>
        <v>300</v>
      </c>
      <c r="CC798" s="692">
        <f t="shared" si="2655"/>
        <v>533.33333333333337</v>
      </c>
      <c r="CD798" s="1348" t="str">
        <f t="shared" si="2679"/>
        <v/>
      </c>
      <c r="CE798" s="1349" t="str">
        <f t="shared" si="2657"/>
        <v/>
      </c>
      <c r="CF798" s="1350" t="str">
        <f t="shared" si="2657"/>
        <v/>
      </c>
      <c r="CG798" s="1350" t="str">
        <f t="shared" si="2657"/>
        <v/>
      </c>
      <c r="CH798" s="1350" t="str">
        <f t="shared" si="2657"/>
        <v/>
      </c>
      <c r="CI798" s="1350" t="str">
        <f t="shared" si="2657"/>
        <v/>
      </c>
      <c r="CJ798" s="1350" t="str">
        <f t="shared" si="2657"/>
        <v/>
      </c>
      <c r="CK798" s="1351">
        <f t="shared" si="2657"/>
        <v>40</v>
      </c>
      <c r="CL798" s="1351">
        <f t="shared" si="2657"/>
        <v>50</v>
      </c>
      <c r="CM798" s="1351">
        <f t="shared" si="2657"/>
        <v>50</v>
      </c>
      <c r="CN798" s="1350">
        <f t="shared" si="2657"/>
        <v>100</v>
      </c>
      <c r="CO798" s="1350" t="str">
        <f t="shared" si="2657"/>
        <v/>
      </c>
      <c r="CP798" s="1350" t="str">
        <f t="shared" si="2657"/>
        <v/>
      </c>
      <c r="CQ798" s="1350" t="str">
        <f t="shared" si="2657"/>
        <v/>
      </c>
      <c r="CR798" s="1350" t="str">
        <f t="shared" si="2657"/>
        <v/>
      </c>
      <c r="CS798" s="1349" t="str">
        <f t="shared" si="2657"/>
        <v/>
      </c>
      <c r="CT798" s="1352" t="str">
        <f t="shared" si="2657"/>
        <v/>
      </c>
      <c r="CU798" s="553" t="str">
        <f t="shared" si="2658"/>
        <v/>
      </c>
      <c r="CV798" s="554" t="str">
        <f t="shared" si="2659"/>
        <v/>
      </c>
      <c r="CW798" s="555" t="str">
        <f t="shared" si="2660"/>
        <v/>
      </c>
      <c r="CX798" s="555" t="str">
        <f t="shared" si="2661"/>
        <v/>
      </c>
      <c r="CY798" s="555" t="str">
        <f t="shared" si="2662"/>
        <v/>
      </c>
      <c r="CZ798" s="555" t="str">
        <f t="shared" si="2663"/>
        <v/>
      </c>
      <c r="DA798" s="555" t="str">
        <f t="shared" si="2664"/>
        <v/>
      </c>
      <c r="DB798" s="556" t="str">
        <f t="shared" si="2665"/>
        <v/>
      </c>
      <c r="DC798" s="556" t="str">
        <f t="shared" si="2666"/>
        <v/>
      </c>
      <c r="DD798" s="556" t="str">
        <f t="shared" si="2667"/>
        <v/>
      </c>
      <c r="DE798" s="555" t="str">
        <f t="shared" si="2668"/>
        <v/>
      </c>
      <c r="DF798" s="555" t="str">
        <f t="shared" si="2669"/>
        <v/>
      </c>
      <c r="DG798" s="555" t="str">
        <f t="shared" si="2670"/>
        <v/>
      </c>
      <c r="DH798" s="555" t="str">
        <f t="shared" si="2671"/>
        <v/>
      </c>
      <c r="DI798" s="555" t="str">
        <f t="shared" si="2672"/>
        <v/>
      </c>
      <c r="DJ798" s="554" t="str">
        <f t="shared" si="2673"/>
        <v/>
      </c>
      <c r="DK798" s="553" t="str">
        <f t="shared" si="2674"/>
        <v/>
      </c>
      <c r="DL798" s="658">
        <f t="shared" si="2675"/>
        <v>4</v>
      </c>
      <c r="DM798" s="106">
        <f t="shared" si="2676"/>
        <v>0</v>
      </c>
      <c r="DN798" s="106">
        <f t="shared" si="2677"/>
        <v>3</v>
      </c>
      <c r="DO798" s="106">
        <f t="shared" si="2678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240</v>
      </c>
      <c r="C799" s="766">
        <v>700</v>
      </c>
      <c r="D799" s="766">
        <v>550</v>
      </c>
      <c r="E799" s="766">
        <v>250</v>
      </c>
      <c r="F799" s="766">
        <v>450</v>
      </c>
      <c r="G799" s="766">
        <v>100</v>
      </c>
      <c r="H799" s="766">
        <v>250</v>
      </c>
      <c r="I799" s="766">
        <v>400</v>
      </c>
      <c r="J799" s="766">
        <v>360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200</v>
      </c>
      <c r="V799" s="766">
        <v>780</v>
      </c>
      <c r="W799" s="766">
        <v>200</v>
      </c>
      <c r="X799" s="766">
        <v>450</v>
      </c>
      <c r="Y799" s="766">
        <v>600</v>
      </c>
      <c r="Z799" s="766">
        <v>850</v>
      </c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350</v>
      </c>
      <c r="BW799" s="766">
        <v>580</v>
      </c>
      <c r="BX799" s="766">
        <v>1200</v>
      </c>
      <c r="BY799" s="766">
        <v>3200</v>
      </c>
      <c r="BZ799" s="602">
        <f t="shared" si="2652"/>
        <v>357.14285714285717</v>
      </c>
      <c r="CA799" s="602">
        <f t="shared" si="2653"/>
        <v>570</v>
      </c>
      <c r="CB799" s="602">
        <f t="shared" si="2654"/>
        <v>1335</v>
      </c>
      <c r="CC799" s="692">
        <f t="shared" si="2655"/>
        <v>3000</v>
      </c>
      <c r="CD799" s="1348" t="str">
        <f t="shared" si="2679"/>
        <v/>
      </c>
      <c r="CE799" s="1349" t="str">
        <f t="shared" si="2657"/>
        <v/>
      </c>
      <c r="CF799" s="1350" t="str">
        <f t="shared" si="2657"/>
        <v/>
      </c>
      <c r="CG799" s="1350" t="str">
        <f t="shared" si="2657"/>
        <v/>
      </c>
      <c r="CH799" s="1350">
        <f t="shared" si="2657"/>
        <v>100</v>
      </c>
      <c r="CI799" s="1350">
        <f t="shared" si="2657"/>
        <v>240</v>
      </c>
      <c r="CJ799" s="1350">
        <f t="shared" si="2657"/>
        <v>250</v>
      </c>
      <c r="CK799" s="1351">
        <f t="shared" si="2657"/>
        <v>250</v>
      </c>
      <c r="CL799" s="1351">
        <f t="shared" si="2657"/>
        <v>360</v>
      </c>
      <c r="CM799" s="1351">
        <f t="shared" si="2657"/>
        <v>400</v>
      </c>
      <c r="CN799" s="1350">
        <f t="shared" si="2657"/>
        <v>450</v>
      </c>
      <c r="CO799" s="1350">
        <f t="shared" si="2657"/>
        <v>550</v>
      </c>
      <c r="CP799" s="1350">
        <f t="shared" si="2657"/>
        <v>700</v>
      </c>
      <c r="CQ799" s="1350" t="str">
        <f t="shared" si="2657"/>
        <v/>
      </c>
      <c r="CR799" s="1350" t="str">
        <f t="shared" si="2657"/>
        <v/>
      </c>
      <c r="CS799" s="1349" t="str">
        <f t="shared" si="2657"/>
        <v/>
      </c>
      <c r="CT799" s="1352" t="str">
        <f t="shared" si="2657"/>
        <v/>
      </c>
      <c r="CU799" s="553" t="str">
        <f t="shared" si="2658"/>
        <v/>
      </c>
      <c r="CV799" s="554" t="str">
        <f t="shared" si="2659"/>
        <v/>
      </c>
      <c r="CW799" s="555" t="str">
        <f t="shared" si="2660"/>
        <v/>
      </c>
      <c r="CX799" s="555" t="str">
        <f t="shared" si="2661"/>
        <v/>
      </c>
      <c r="CY799" s="555">
        <f t="shared" si="2662"/>
        <v>200</v>
      </c>
      <c r="CZ799" s="555">
        <f t="shared" si="2663"/>
        <v>200</v>
      </c>
      <c r="DA799" s="555">
        <f t="shared" si="2664"/>
        <v>300</v>
      </c>
      <c r="DB799" s="556">
        <f t="shared" si="2665"/>
        <v>450</v>
      </c>
      <c r="DC799" s="556">
        <f t="shared" si="2666"/>
        <v>600</v>
      </c>
      <c r="DD799" s="556">
        <f t="shared" si="2667"/>
        <v>780</v>
      </c>
      <c r="DE799" s="555">
        <f t="shared" si="2668"/>
        <v>810</v>
      </c>
      <c r="DF799" s="555">
        <f t="shared" si="2669"/>
        <v>850</v>
      </c>
      <c r="DG799" s="555">
        <f t="shared" si="2670"/>
        <v>1350</v>
      </c>
      <c r="DH799" s="555" t="str">
        <f t="shared" si="2671"/>
        <v/>
      </c>
      <c r="DI799" s="555" t="str">
        <f t="shared" si="2672"/>
        <v/>
      </c>
      <c r="DJ799" s="554" t="str">
        <f t="shared" si="2673"/>
        <v/>
      </c>
      <c r="DK799" s="553" t="str">
        <f t="shared" si="2674"/>
        <v/>
      </c>
      <c r="DL799" s="658">
        <f t="shared" si="2675"/>
        <v>9</v>
      </c>
      <c r="DM799" s="106">
        <f t="shared" si="2676"/>
        <v>9</v>
      </c>
      <c r="DN799" s="106">
        <f t="shared" si="2677"/>
        <v>9</v>
      </c>
      <c r="DO799" s="106">
        <f t="shared" si="2678"/>
        <v>9</v>
      </c>
      <c r="DP799" s="487"/>
      <c r="DQ799" s="622"/>
      <c r="DR799" s="604"/>
      <c r="DS799" s="605" t="s">
        <v>351</v>
      </c>
      <c r="DT799" s="269">
        <f>DV799</f>
        <v>250</v>
      </c>
      <c r="DU799" s="269">
        <f>DV799</f>
        <v>250</v>
      </c>
      <c r="DV799" s="796">
        <f>BX206</f>
        <v>250</v>
      </c>
      <c r="DW799" s="269">
        <f>DV799</f>
        <v>250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750</v>
      </c>
      <c r="U800" s="227">
        <v>300</v>
      </c>
      <c r="V800" s="227"/>
      <c r="W800" s="227">
        <v>120</v>
      </c>
      <c r="X800" s="227">
        <v>100</v>
      </c>
      <c r="Y800" s="227">
        <v>80</v>
      </c>
      <c r="Z800" s="227"/>
      <c r="AA800" s="227">
        <v>200</v>
      </c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>
        <v>300</v>
      </c>
      <c r="BF800" s="227">
        <v>150</v>
      </c>
      <c r="BG800" s="227">
        <v>280</v>
      </c>
      <c r="BH800" s="227"/>
      <c r="BI800" s="227">
        <v>200</v>
      </c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>
        <v>180</v>
      </c>
      <c r="BX800" s="227">
        <v>150</v>
      </c>
      <c r="BY800" s="227">
        <v>240</v>
      </c>
      <c r="BZ800" s="602" t="str">
        <f t="shared" si="2652"/>
        <v/>
      </c>
      <c r="CA800" s="602">
        <f t="shared" si="2653"/>
        <v>180</v>
      </c>
      <c r="CB800" s="602">
        <f t="shared" si="2654"/>
        <v>162.5</v>
      </c>
      <c r="CC800" s="692">
        <f t="shared" si="2655"/>
        <v>240</v>
      </c>
      <c r="CD800" s="1348" t="str">
        <f t="shared" si="2679"/>
        <v/>
      </c>
      <c r="CE800" s="1349" t="str">
        <f t="shared" si="2657"/>
        <v/>
      </c>
      <c r="CF800" s="1350" t="str">
        <f t="shared" si="2657"/>
        <v/>
      </c>
      <c r="CG800" s="1350" t="str">
        <f t="shared" si="2657"/>
        <v/>
      </c>
      <c r="CH800" s="1350" t="str">
        <f t="shared" si="2657"/>
        <v/>
      </c>
      <c r="CI800" s="1350" t="str">
        <f t="shared" si="2657"/>
        <v/>
      </c>
      <c r="CJ800" s="1350" t="str">
        <f t="shared" si="2657"/>
        <v/>
      </c>
      <c r="CK800" s="1351" t="str">
        <f t="shared" si="2657"/>
        <v/>
      </c>
      <c r="CL800" s="1351" t="str">
        <f t="shared" si="2657"/>
        <v/>
      </c>
      <c r="CM800" s="1351" t="str">
        <f t="shared" si="2657"/>
        <v/>
      </c>
      <c r="CN800" s="1350" t="str">
        <f t="shared" si="2657"/>
        <v/>
      </c>
      <c r="CO800" s="1350" t="str">
        <f t="shared" si="2657"/>
        <v/>
      </c>
      <c r="CP800" s="1350" t="str">
        <f t="shared" si="2657"/>
        <v/>
      </c>
      <c r="CQ800" s="1350" t="str">
        <f t="shared" si="2657"/>
        <v/>
      </c>
      <c r="CR800" s="1350" t="str">
        <f t="shared" si="2657"/>
        <v/>
      </c>
      <c r="CS800" s="1349" t="str">
        <f t="shared" si="2657"/>
        <v/>
      </c>
      <c r="CT800" s="1352" t="str">
        <f t="shared" si="2657"/>
        <v/>
      </c>
      <c r="CU800" s="553" t="str">
        <f t="shared" si="2658"/>
        <v/>
      </c>
      <c r="CV800" s="554" t="str">
        <f t="shared" si="2659"/>
        <v/>
      </c>
      <c r="CW800" s="555" t="str">
        <f t="shared" si="2660"/>
        <v/>
      </c>
      <c r="CX800" s="555" t="str">
        <f t="shared" si="2661"/>
        <v/>
      </c>
      <c r="CY800" s="555" t="str">
        <f t="shared" si="2662"/>
        <v/>
      </c>
      <c r="CZ800" s="555" t="str">
        <f t="shared" si="2663"/>
        <v/>
      </c>
      <c r="DA800" s="555">
        <f t="shared" si="2664"/>
        <v>80</v>
      </c>
      <c r="DB800" s="556">
        <f t="shared" si="2665"/>
        <v>100</v>
      </c>
      <c r="DC800" s="556">
        <f t="shared" si="2666"/>
        <v>120</v>
      </c>
      <c r="DD800" s="556">
        <f t="shared" si="2667"/>
        <v>200</v>
      </c>
      <c r="DE800" s="555">
        <f t="shared" si="2668"/>
        <v>300</v>
      </c>
      <c r="DF800" s="555">
        <f t="shared" si="2669"/>
        <v>750</v>
      </c>
      <c r="DG800" s="555" t="str">
        <f t="shared" si="2670"/>
        <v/>
      </c>
      <c r="DH800" s="555" t="str">
        <f t="shared" si="2671"/>
        <v/>
      </c>
      <c r="DI800" s="555" t="str">
        <f t="shared" si="2672"/>
        <v/>
      </c>
      <c r="DJ800" s="554" t="str">
        <f t="shared" si="2673"/>
        <v/>
      </c>
      <c r="DK800" s="553" t="str">
        <f t="shared" si="2674"/>
        <v/>
      </c>
      <c r="DL800" s="658">
        <f t="shared" si="2675"/>
        <v>0</v>
      </c>
      <c r="DM800" s="106">
        <f t="shared" si="2676"/>
        <v>6</v>
      </c>
      <c r="DN800" s="106">
        <f t="shared" si="2677"/>
        <v>8</v>
      </c>
      <c r="DO800" s="106">
        <f t="shared" si="2678"/>
        <v>4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>
        <v>300</v>
      </c>
      <c r="BX801" s="227">
        <v>500</v>
      </c>
      <c r="BY801" s="227">
        <v>1000</v>
      </c>
      <c r="BZ801" s="602">
        <f t="shared" si="2652"/>
        <v>224</v>
      </c>
      <c r="CA801" s="602">
        <f t="shared" si="2653"/>
        <v>352.66666666666669</v>
      </c>
      <c r="CB801" s="602">
        <f t="shared" si="2654"/>
        <v>552</v>
      </c>
      <c r="CC801" s="692">
        <f t="shared" si="2655"/>
        <v>1007.1428571428571</v>
      </c>
      <c r="CD801" s="1348" t="str">
        <f t="shared" si="2679"/>
        <v/>
      </c>
      <c r="CE801" s="1349" t="str">
        <f t="shared" si="2657"/>
        <v/>
      </c>
      <c r="CF801" s="1350" t="str">
        <f t="shared" si="2657"/>
        <v/>
      </c>
      <c r="CG801" s="1350" t="str">
        <f t="shared" si="2657"/>
        <v/>
      </c>
      <c r="CH801" s="1350" t="str">
        <f t="shared" si="2657"/>
        <v/>
      </c>
      <c r="CI801" s="1350" t="str">
        <f t="shared" si="2657"/>
        <v/>
      </c>
      <c r="CJ801" s="1350">
        <f t="shared" si="2657"/>
        <v>180</v>
      </c>
      <c r="CK801" s="1351">
        <f t="shared" si="2657"/>
        <v>180</v>
      </c>
      <c r="CL801" s="1351">
        <f t="shared" si="2657"/>
        <v>240</v>
      </c>
      <c r="CM801" s="1351">
        <f t="shared" si="2657"/>
        <v>252</v>
      </c>
      <c r="CN801" s="1350">
        <f t="shared" si="2657"/>
        <v>800</v>
      </c>
      <c r="CO801" s="1350" t="str">
        <f t="shared" si="2657"/>
        <v/>
      </c>
      <c r="CP801" s="1350" t="str">
        <f t="shared" si="2657"/>
        <v/>
      </c>
      <c r="CQ801" s="1350" t="str">
        <f t="shared" si="2657"/>
        <v/>
      </c>
      <c r="CR801" s="1350" t="str">
        <f t="shared" si="2657"/>
        <v/>
      </c>
      <c r="CS801" s="1349" t="str">
        <f t="shared" si="2657"/>
        <v/>
      </c>
      <c r="CT801" s="1352" t="str">
        <f t="shared" si="2657"/>
        <v/>
      </c>
      <c r="CU801" s="553" t="str">
        <f t="shared" si="2658"/>
        <v/>
      </c>
      <c r="CV801" s="554" t="str">
        <f t="shared" si="2659"/>
        <v/>
      </c>
      <c r="CW801" s="555" t="str">
        <f t="shared" si="2660"/>
        <v/>
      </c>
      <c r="CX801" s="555" t="str">
        <f t="shared" si="2661"/>
        <v/>
      </c>
      <c r="CY801" s="555" t="str">
        <f t="shared" si="2662"/>
        <v/>
      </c>
      <c r="CZ801" s="555">
        <f t="shared" si="2663"/>
        <v>8</v>
      </c>
      <c r="DA801" s="555">
        <f t="shared" si="2664"/>
        <v>216</v>
      </c>
      <c r="DB801" s="556">
        <f t="shared" si="2665"/>
        <v>300</v>
      </c>
      <c r="DC801" s="556">
        <f t="shared" si="2666"/>
        <v>300</v>
      </c>
      <c r="DD801" s="556">
        <f t="shared" si="2667"/>
        <v>400</v>
      </c>
      <c r="DE801" s="555">
        <f t="shared" si="2668"/>
        <v>400</v>
      </c>
      <c r="DF801" s="555">
        <f t="shared" si="2669"/>
        <v>500</v>
      </c>
      <c r="DG801" s="555">
        <f t="shared" si="2670"/>
        <v>600</v>
      </c>
      <c r="DH801" s="555" t="str">
        <f t="shared" si="2671"/>
        <v/>
      </c>
      <c r="DI801" s="555" t="str">
        <f t="shared" si="2672"/>
        <v/>
      </c>
      <c r="DJ801" s="554" t="str">
        <f t="shared" si="2673"/>
        <v/>
      </c>
      <c r="DK801" s="553" t="str">
        <f t="shared" si="2674"/>
        <v/>
      </c>
      <c r="DL801" s="658">
        <f t="shared" si="2675"/>
        <v>5</v>
      </c>
      <c r="DM801" s="106">
        <f t="shared" si="2676"/>
        <v>8</v>
      </c>
      <c r="DN801" s="106">
        <f t="shared" si="2677"/>
        <v>7</v>
      </c>
      <c r="DO801" s="106">
        <f t="shared" si="2678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400</v>
      </c>
      <c r="BE802" s="227">
        <v>1000</v>
      </c>
      <c r="BF802" s="227">
        <v>840</v>
      </c>
      <c r="BG802" s="227">
        <v>2400</v>
      </c>
      <c r="BH802" s="227">
        <v>120</v>
      </c>
      <c r="BI802" s="227">
        <v>1050</v>
      </c>
      <c r="BJ802" s="227">
        <v>800</v>
      </c>
      <c r="BK802" s="227">
        <v>1800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140</v>
      </c>
      <c r="BW802" s="227">
        <v>50</v>
      </c>
      <c r="BX802" s="227">
        <v>650</v>
      </c>
      <c r="BY802" s="227">
        <v>1100</v>
      </c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1127.1428571428571</v>
      </c>
      <c r="CD802" s="1348" t="str">
        <f t="shared" si="2679"/>
        <v/>
      </c>
      <c r="CE802" s="1349" t="str">
        <f t="shared" si="2657"/>
        <v/>
      </c>
      <c r="CF802" s="1350" t="str">
        <f t="shared" si="2657"/>
        <v/>
      </c>
      <c r="CG802" s="1350" t="str">
        <f t="shared" si="2657"/>
        <v/>
      </c>
      <c r="CH802" s="1350">
        <f t="shared" si="2657"/>
        <v>48</v>
      </c>
      <c r="CI802" s="1350">
        <f t="shared" si="2657"/>
        <v>50</v>
      </c>
      <c r="CJ802" s="1350">
        <f t="shared" si="2657"/>
        <v>120</v>
      </c>
      <c r="CK802" s="1351">
        <f t="shared" si="2657"/>
        <v>120</v>
      </c>
      <c r="CL802" s="1351">
        <f t="shared" si="2657"/>
        <v>120</v>
      </c>
      <c r="CM802" s="1351">
        <f t="shared" si="2657"/>
        <v>120</v>
      </c>
      <c r="CN802" s="1350">
        <f t="shared" si="2657"/>
        <v>240</v>
      </c>
      <c r="CO802" s="1350">
        <f t="shared" si="2657"/>
        <v>240</v>
      </c>
      <c r="CP802" s="1350">
        <f t="shared" si="2657"/>
        <v>480</v>
      </c>
      <c r="CQ802" s="1350" t="str">
        <f t="shared" si="2657"/>
        <v/>
      </c>
      <c r="CR802" s="1350" t="str">
        <f t="shared" si="2657"/>
        <v/>
      </c>
      <c r="CS802" s="1349" t="str">
        <f t="shared" si="2657"/>
        <v/>
      </c>
      <c r="CT802" s="1352" t="str">
        <f t="shared" si="2657"/>
        <v/>
      </c>
      <c r="CU802" s="553" t="str">
        <f t="shared" si="2658"/>
        <v/>
      </c>
      <c r="CV802" s="554" t="str">
        <f t="shared" si="2659"/>
        <v/>
      </c>
      <c r="CW802" s="555" t="str">
        <f t="shared" si="2660"/>
        <v/>
      </c>
      <c r="CX802" s="555" t="str">
        <f t="shared" si="2661"/>
        <v/>
      </c>
      <c r="CY802" s="555" t="str">
        <f t="shared" si="2662"/>
        <v/>
      </c>
      <c r="CZ802" s="555">
        <f t="shared" si="2663"/>
        <v>5</v>
      </c>
      <c r="DA802" s="555">
        <f t="shared" si="2664"/>
        <v>5</v>
      </c>
      <c r="DB802" s="556">
        <f t="shared" si="2665"/>
        <v>18</v>
      </c>
      <c r="DC802" s="556">
        <f t="shared" si="2666"/>
        <v>20</v>
      </c>
      <c r="DD802" s="556">
        <f t="shared" si="2667"/>
        <v>60</v>
      </c>
      <c r="DE802" s="555">
        <f t="shared" si="2668"/>
        <v>100</v>
      </c>
      <c r="DF802" s="555">
        <f t="shared" si="2669"/>
        <v>120</v>
      </c>
      <c r="DG802" s="555" t="str">
        <f t="shared" si="2670"/>
        <v/>
      </c>
      <c r="DH802" s="555" t="str">
        <f t="shared" si="2671"/>
        <v/>
      </c>
      <c r="DI802" s="555" t="str">
        <f t="shared" si="2672"/>
        <v/>
      </c>
      <c r="DJ802" s="554" t="str">
        <f t="shared" si="2673"/>
        <v/>
      </c>
      <c r="DK802" s="553" t="str">
        <f t="shared" si="2674"/>
        <v/>
      </c>
      <c r="DL802" s="658">
        <f t="shared" ref="DL802:DL810" si="2684">COUNT(B802:R802)</f>
        <v>9</v>
      </c>
      <c r="DM802" s="106">
        <f t="shared" ref="DM802:DM810" si="2685">COUNT(T802:AJ802)</f>
        <v>7</v>
      </c>
      <c r="DN802" s="106">
        <f t="shared" ref="DN802:DN810" si="2686">COUNT(AL802:BB802)</f>
        <v>9</v>
      </c>
      <c r="DO802" s="106">
        <f t="shared" ref="DO802:DO810" si="2687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45</v>
      </c>
      <c r="C803" s="227">
        <v>50</v>
      </c>
      <c r="D803" s="227">
        <v>20</v>
      </c>
      <c r="E803" s="227">
        <v>20</v>
      </c>
      <c r="F803" s="227">
        <v>35</v>
      </c>
      <c r="G803" s="227">
        <v>200</v>
      </c>
      <c r="H803" s="227">
        <v>40</v>
      </c>
      <c r="I803" s="227">
        <v>50</v>
      </c>
      <c r="J803" s="227">
        <v>120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180</v>
      </c>
      <c r="U803" s="227">
        <v>250</v>
      </c>
      <c r="V803" s="227">
        <v>200</v>
      </c>
      <c r="W803" s="227">
        <v>200</v>
      </c>
      <c r="X803" s="227">
        <v>300</v>
      </c>
      <c r="Y803" s="227">
        <v>350</v>
      </c>
      <c r="Z803" s="227">
        <v>150</v>
      </c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1000</v>
      </c>
      <c r="BE803" s="227">
        <v>900</v>
      </c>
      <c r="BF803" s="227">
        <v>1200</v>
      </c>
      <c r="BG803" s="227">
        <v>2600</v>
      </c>
      <c r="BH803" s="227">
        <v>1800</v>
      </c>
      <c r="BI803" s="227">
        <v>1000</v>
      </c>
      <c r="BJ803" s="227">
        <v>1500</v>
      </c>
      <c r="BK803" s="227">
        <v>500</v>
      </c>
      <c r="BL803" s="227">
        <v>1500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50</v>
      </c>
      <c r="BW803" s="227">
        <v>200</v>
      </c>
      <c r="BX803" s="227">
        <v>450</v>
      </c>
      <c r="BY803" s="227">
        <v>1271</v>
      </c>
      <c r="BZ803" s="602">
        <f t="shared" ref="BZ803:BZ810" si="2688">IF(DL803&lt;3,"",(SUM(B803:R803)-MIN(B803:R803)-MAX(B803:R803))/(DL803-2))</f>
        <v>51.428571428571431</v>
      </c>
      <c r="CA803" s="602">
        <f t="shared" ref="CA803:CA810" si="2689">IF(DM803&lt;3,"",(SUM(T803:AJ803)-MIN(T803:AJ803)-MAX(T803:AJ803))/(DM803-2))</f>
        <v>208.57142857142858</v>
      </c>
      <c r="CB803" s="602">
        <f t="shared" ref="CB803:CB810" si="2690">IF(DN803&lt;3,"",(SUM(AL803:BB803)-MIN(AL803:BB803)-MAX(AL803:BB803))/(DN803-2))</f>
        <v>500</v>
      </c>
      <c r="CC803" s="692">
        <f t="shared" ref="CC803:CC810" si="2691">IF(DO803&lt;3,"",(SUM(BD803:BT803)-MIN(BD803:BT803)-MAX(BD803:BT803))/(DO803-2))</f>
        <v>1271.4285714285713</v>
      </c>
      <c r="CD803" s="1348" t="str">
        <f t="shared" si="2679"/>
        <v/>
      </c>
      <c r="CE803" s="1349" t="str">
        <f t="shared" si="2657"/>
        <v/>
      </c>
      <c r="CF803" s="1350" t="str">
        <f t="shared" si="2657"/>
        <v/>
      </c>
      <c r="CG803" s="1350" t="str">
        <f t="shared" si="2657"/>
        <v/>
      </c>
      <c r="CH803" s="1350">
        <f t="shared" si="2657"/>
        <v>20</v>
      </c>
      <c r="CI803" s="1350">
        <f t="shared" si="2657"/>
        <v>20</v>
      </c>
      <c r="CJ803" s="1350">
        <f t="shared" si="2657"/>
        <v>35</v>
      </c>
      <c r="CK803" s="1351">
        <f t="shared" si="2657"/>
        <v>40</v>
      </c>
      <c r="CL803" s="1351">
        <f t="shared" si="2657"/>
        <v>45</v>
      </c>
      <c r="CM803" s="1351">
        <f t="shared" si="2657"/>
        <v>50</v>
      </c>
      <c r="CN803" s="1350">
        <f t="shared" si="2657"/>
        <v>50</v>
      </c>
      <c r="CO803" s="1350">
        <f t="shared" si="2657"/>
        <v>120</v>
      </c>
      <c r="CP803" s="1350">
        <f t="shared" si="2657"/>
        <v>200</v>
      </c>
      <c r="CQ803" s="1350" t="str">
        <f t="shared" si="2657"/>
        <v/>
      </c>
      <c r="CR803" s="1350" t="str">
        <f t="shared" si="2657"/>
        <v/>
      </c>
      <c r="CS803" s="1349" t="str">
        <f t="shared" ref="CE803:CT810" si="269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92"/>
        <v/>
      </c>
      <c r="CU803" s="553" t="str">
        <f t="shared" si="2658"/>
        <v/>
      </c>
      <c r="CV803" s="554" t="str">
        <f t="shared" si="2659"/>
        <v/>
      </c>
      <c r="CW803" s="555" t="str">
        <f t="shared" si="2660"/>
        <v/>
      </c>
      <c r="CX803" s="555" t="str">
        <f t="shared" si="2661"/>
        <v/>
      </c>
      <c r="CY803" s="555">
        <f t="shared" si="2662"/>
        <v>100</v>
      </c>
      <c r="CZ803" s="555">
        <f t="shared" si="2663"/>
        <v>150</v>
      </c>
      <c r="DA803" s="555">
        <f t="shared" si="2664"/>
        <v>180</v>
      </c>
      <c r="DB803" s="556">
        <f t="shared" si="2665"/>
        <v>180</v>
      </c>
      <c r="DC803" s="556">
        <f t="shared" si="2666"/>
        <v>200</v>
      </c>
      <c r="DD803" s="556">
        <f t="shared" si="2667"/>
        <v>200</v>
      </c>
      <c r="DE803" s="555">
        <f t="shared" si="2668"/>
        <v>250</v>
      </c>
      <c r="DF803" s="555">
        <f t="shared" si="2669"/>
        <v>300</v>
      </c>
      <c r="DG803" s="555">
        <f t="shared" si="2670"/>
        <v>350</v>
      </c>
      <c r="DH803" s="555" t="str">
        <f t="shared" si="2671"/>
        <v/>
      </c>
      <c r="DI803" s="555" t="str">
        <f t="shared" si="2672"/>
        <v/>
      </c>
      <c r="DJ803" s="554" t="str">
        <f t="shared" si="2673"/>
        <v/>
      </c>
      <c r="DK803" s="553" t="str">
        <f t="shared" si="2674"/>
        <v/>
      </c>
      <c r="DL803" s="658">
        <f t="shared" si="2684"/>
        <v>9</v>
      </c>
      <c r="DM803" s="106">
        <f t="shared" si="2685"/>
        <v>9</v>
      </c>
      <c r="DN803" s="106">
        <f t="shared" si="2686"/>
        <v>8</v>
      </c>
      <c r="DO803" s="106">
        <f t="shared" si="2687"/>
        <v>9</v>
      </c>
      <c r="DP803" s="487"/>
      <c r="DQ803" s="622"/>
      <c r="DR803" s="604" t="s">
        <v>364</v>
      </c>
      <c r="DS803" s="605"/>
      <c r="DT803" s="798">
        <f>DT794*DT795+DT796*DT797+DT798*DT799+DT800*DT801</f>
        <v>125</v>
      </c>
      <c r="DU803" s="798">
        <f>DU794*DU795+DU796*DU797+DU798*DU799+DU800*DU801</f>
        <v>2000</v>
      </c>
      <c r="DV803" s="798">
        <f>DV794*DV795+DV796*DV797+DV798*DV799+DV800*DV801</f>
        <v>125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1020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8"/>
        <v/>
      </c>
      <c r="CA804" s="602" t="str">
        <f t="shared" si="2689"/>
        <v/>
      </c>
      <c r="CB804" s="602" t="str">
        <f t="shared" si="2690"/>
        <v/>
      </c>
      <c r="CC804" s="692" t="str">
        <f t="shared" si="2691"/>
        <v/>
      </c>
      <c r="CD804" s="1348" t="str">
        <f t="shared" si="2679"/>
        <v/>
      </c>
      <c r="CE804" s="1349" t="str">
        <f t="shared" si="2692"/>
        <v/>
      </c>
      <c r="CF804" s="1350" t="str">
        <f t="shared" si="2692"/>
        <v/>
      </c>
      <c r="CG804" s="1350" t="str">
        <f t="shared" si="2692"/>
        <v/>
      </c>
      <c r="CH804" s="1350" t="str">
        <f t="shared" si="2692"/>
        <v/>
      </c>
      <c r="CI804" s="1350" t="str">
        <f t="shared" si="2692"/>
        <v/>
      </c>
      <c r="CJ804" s="1350" t="str">
        <f t="shared" si="2692"/>
        <v/>
      </c>
      <c r="CK804" s="1351" t="str">
        <f t="shared" si="2692"/>
        <v/>
      </c>
      <c r="CL804" s="1351" t="str">
        <f t="shared" si="2692"/>
        <v/>
      </c>
      <c r="CM804" s="1351" t="str">
        <f t="shared" si="2692"/>
        <v/>
      </c>
      <c r="CN804" s="1350" t="str">
        <f t="shared" si="2692"/>
        <v/>
      </c>
      <c r="CO804" s="1350" t="str">
        <f t="shared" si="2692"/>
        <v/>
      </c>
      <c r="CP804" s="1350" t="str">
        <f t="shared" si="2692"/>
        <v/>
      </c>
      <c r="CQ804" s="1350" t="str">
        <f t="shared" si="2692"/>
        <v/>
      </c>
      <c r="CR804" s="1350" t="str">
        <f t="shared" si="2692"/>
        <v/>
      </c>
      <c r="CS804" s="1349" t="str">
        <f t="shared" si="2692"/>
        <v/>
      </c>
      <c r="CT804" s="1352" t="str">
        <f t="shared" si="2692"/>
        <v/>
      </c>
      <c r="CU804" s="553" t="str">
        <f t="shared" si="2658"/>
        <v/>
      </c>
      <c r="CV804" s="554" t="str">
        <f t="shared" si="2659"/>
        <v/>
      </c>
      <c r="CW804" s="555" t="str">
        <f t="shared" si="2660"/>
        <v/>
      </c>
      <c r="CX804" s="555" t="str">
        <f t="shared" si="2661"/>
        <v/>
      </c>
      <c r="CY804" s="555" t="str">
        <f t="shared" si="2662"/>
        <v/>
      </c>
      <c r="CZ804" s="555" t="str">
        <f t="shared" si="2663"/>
        <v/>
      </c>
      <c r="DA804" s="555" t="str">
        <f t="shared" si="2664"/>
        <v/>
      </c>
      <c r="DB804" s="556" t="str">
        <f t="shared" si="2665"/>
        <v/>
      </c>
      <c r="DC804" s="556" t="str">
        <f t="shared" si="2666"/>
        <v/>
      </c>
      <c r="DD804" s="556" t="str">
        <f t="shared" si="2667"/>
        <v/>
      </c>
      <c r="DE804" s="555" t="str">
        <f t="shared" si="2668"/>
        <v/>
      </c>
      <c r="DF804" s="555" t="str">
        <f t="shared" si="2669"/>
        <v/>
      </c>
      <c r="DG804" s="555" t="str">
        <f t="shared" si="2670"/>
        <v/>
      </c>
      <c r="DH804" s="555" t="str">
        <f t="shared" si="2671"/>
        <v/>
      </c>
      <c r="DI804" s="555" t="str">
        <f t="shared" si="2672"/>
        <v/>
      </c>
      <c r="DJ804" s="554" t="str">
        <f t="shared" si="2673"/>
        <v/>
      </c>
      <c r="DK804" s="553" t="str">
        <f t="shared" si="2674"/>
        <v/>
      </c>
      <c r="DL804" s="658">
        <f t="shared" si="2684"/>
        <v>0</v>
      </c>
      <c r="DM804" s="106">
        <f t="shared" si="2685"/>
        <v>0</v>
      </c>
      <c r="DN804" s="106">
        <f t="shared" si="2686"/>
        <v>0</v>
      </c>
      <c r="DO804" s="106">
        <f t="shared" si="2687"/>
        <v>0</v>
      </c>
      <c r="DP804" s="487"/>
      <c r="DQ804" s="622"/>
      <c r="DR804" s="604" t="s">
        <v>366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1400</v>
      </c>
      <c r="DX804" s="623" t="s">
        <v>367</v>
      </c>
      <c r="DY804" s="488"/>
    </row>
    <row r="805" spans="1:129" s="490" customFormat="1" ht="15.75" customHeight="1">
      <c r="A805" s="793" t="s">
        <v>368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550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400</v>
      </c>
      <c r="BW805" s="227">
        <v>300</v>
      </c>
      <c r="BX805" s="227"/>
      <c r="BY805" s="227"/>
      <c r="BZ805" s="602">
        <f t="shared" si="2688"/>
        <v>437.5</v>
      </c>
      <c r="CA805" s="602">
        <f t="shared" si="2689"/>
        <v>66.666666666666671</v>
      </c>
      <c r="CB805" s="602" t="str">
        <f t="shared" si="2690"/>
        <v/>
      </c>
      <c r="CC805" s="692" t="str">
        <f t="shared" si="2691"/>
        <v/>
      </c>
      <c r="CD805" s="1348" t="str">
        <f t="shared" si="2679"/>
        <v/>
      </c>
      <c r="CE805" s="1349" t="str">
        <f t="shared" si="2692"/>
        <v/>
      </c>
      <c r="CF805" s="1350" t="str">
        <f t="shared" si="2692"/>
        <v/>
      </c>
      <c r="CG805" s="1350" t="str">
        <f t="shared" si="2692"/>
        <v/>
      </c>
      <c r="CH805" s="1350" t="str">
        <f t="shared" si="2692"/>
        <v/>
      </c>
      <c r="CI805" s="1350" t="str">
        <f t="shared" si="2692"/>
        <v/>
      </c>
      <c r="CJ805" s="1350">
        <f t="shared" si="2692"/>
        <v>240</v>
      </c>
      <c r="CK805" s="1351">
        <f t="shared" si="2692"/>
        <v>300</v>
      </c>
      <c r="CL805" s="1351">
        <f t="shared" si="2692"/>
        <v>420</v>
      </c>
      <c r="CM805" s="1351">
        <f t="shared" si="2692"/>
        <v>480</v>
      </c>
      <c r="CN805" s="1350">
        <f t="shared" si="2692"/>
        <v>550</v>
      </c>
      <c r="CO805" s="1350">
        <f t="shared" si="2692"/>
        <v>576</v>
      </c>
      <c r="CP805" s="1350" t="str">
        <f t="shared" si="2692"/>
        <v/>
      </c>
      <c r="CQ805" s="1350" t="str">
        <f t="shared" si="2692"/>
        <v/>
      </c>
      <c r="CR805" s="1350" t="str">
        <f t="shared" si="2692"/>
        <v/>
      </c>
      <c r="CS805" s="1349" t="str">
        <f t="shared" si="2692"/>
        <v/>
      </c>
      <c r="CT805" s="1352" t="str">
        <f t="shared" si="2692"/>
        <v/>
      </c>
      <c r="CU805" s="553" t="str">
        <f t="shared" si="2658"/>
        <v/>
      </c>
      <c r="CV805" s="554" t="str">
        <f t="shared" si="2659"/>
        <v/>
      </c>
      <c r="CW805" s="555" t="str">
        <f t="shared" si="2660"/>
        <v/>
      </c>
      <c r="CX805" s="555" t="str">
        <f t="shared" si="2661"/>
        <v/>
      </c>
      <c r="CY805" s="555" t="str">
        <f t="shared" si="2662"/>
        <v/>
      </c>
      <c r="CZ805" s="555" t="str">
        <f t="shared" si="2663"/>
        <v/>
      </c>
      <c r="DA805" s="555">
        <f t="shared" si="2664"/>
        <v>50</v>
      </c>
      <c r="DB805" s="556">
        <f t="shared" si="2665"/>
        <v>50</v>
      </c>
      <c r="DC805" s="556">
        <f t="shared" si="2666"/>
        <v>50</v>
      </c>
      <c r="DD805" s="556">
        <f t="shared" si="2667"/>
        <v>100</v>
      </c>
      <c r="DE805" s="555">
        <f t="shared" si="2668"/>
        <v>100</v>
      </c>
      <c r="DF805" s="555" t="str">
        <f t="shared" si="2669"/>
        <v/>
      </c>
      <c r="DG805" s="555" t="str">
        <f t="shared" si="2670"/>
        <v/>
      </c>
      <c r="DH805" s="555" t="str">
        <f t="shared" si="2671"/>
        <v/>
      </c>
      <c r="DI805" s="555" t="str">
        <f t="shared" si="2672"/>
        <v/>
      </c>
      <c r="DJ805" s="554" t="str">
        <f t="shared" si="2673"/>
        <v/>
      </c>
      <c r="DK805" s="553" t="str">
        <f t="shared" si="2674"/>
        <v/>
      </c>
      <c r="DL805" s="658">
        <f t="shared" si="2684"/>
        <v>6</v>
      </c>
      <c r="DM805" s="106">
        <f t="shared" si="2685"/>
        <v>5</v>
      </c>
      <c r="DN805" s="106">
        <f t="shared" si="2686"/>
        <v>0</v>
      </c>
      <c r="DO805" s="106">
        <f t="shared" si="2687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8"/>
        <v/>
      </c>
      <c r="CA806" s="602" t="str">
        <f t="shared" si="2689"/>
        <v/>
      </c>
      <c r="CB806" s="602" t="str">
        <f t="shared" si="2690"/>
        <v/>
      </c>
      <c r="CC806" s="692" t="str">
        <f t="shared" si="2691"/>
        <v/>
      </c>
      <c r="CD806" s="1348" t="str">
        <f t="shared" si="2679"/>
        <v/>
      </c>
      <c r="CE806" s="1349" t="str">
        <f t="shared" si="2692"/>
        <v/>
      </c>
      <c r="CF806" s="1350" t="str">
        <f t="shared" si="2692"/>
        <v/>
      </c>
      <c r="CG806" s="1350" t="str">
        <f t="shared" si="2692"/>
        <v/>
      </c>
      <c r="CH806" s="1350" t="str">
        <f t="shared" si="2692"/>
        <v/>
      </c>
      <c r="CI806" s="1350" t="str">
        <f t="shared" si="2692"/>
        <v/>
      </c>
      <c r="CJ806" s="1350" t="str">
        <f t="shared" si="2692"/>
        <v/>
      </c>
      <c r="CK806" s="1351" t="str">
        <f t="shared" si="2692"/>
        <v/>
      </c>
      <c r="CL806" s="1351" t="str">
        <f t="shared" si="2692"/>
        <v/>
      </c>
      <c r="CM806" s="1351" t="str">
        <f t="shared" si="2692"/>
        <v/>
      </c>
      <c r="CN806" s="1350" t="str">
        <f t="shared" si="2692"/>
        <v/>
      </c>
      <c r="CO806" s="1350" t="str">
        <f t="shared" si="2692"/>
        <v/>
      </c>
      <c r="CP806" s="1350" t="str">
        <f t="shared" si="2692"/>
        <v/>
      </c>
      <c r="CQ806" s="1350" t="str">
        <f t="shared" si="2692"/>
        <v/>
      </c>
      <c r="CR806" s="1350" t="str">
        <f t="shared" si="2692"/>
        <v/>
      </c>
      <c r="CS806" s="1349" t="str">
        <f t="shared" si="2692"/>
        <v/>
      </c>
      <c r="CT806" s="1352" t="str">
        <f t="shared" si="2692"/>
        <v/>
      </c>
      <c r="CU806" s="553" t="str">
        <f t="shared" si="2658"/>
        <v/>
      </c>
      <c r="CV806" s="554" t="str">
        <f t="shared" si="2659"/>
        <v/>
      </c>
      <c r="CW806" s="555" t="str">
        <f t="shared" si="2660"/>
        <v/>
      </c>
      <c r="CX806" s="555" t="str">
        <f t="shared" si="2661"/>
        <v/>
      </c>
      <c r="CY806" s="555" t="str">
        <f t="shared" si="2662"/>
        <v/>
      </c>
      <c r="CZ806" s="555" t="str">
        <f t="shared" si="2663"/>
        <v/>
      </c>
      <c r="DA806" s="555" t="str">
        <f t="shared" si="2664"/>
        <v/>
      </c>
      <c r="DB806" s="556" t="str">
        <f t="shared" si="2665"/>
        <v/>
      </c>
      <c r="DC806" s="556" t="str">
        <f t="shared" si="2666"/>
        <v/>
      </c>
      <c r="DD806" s="556" t="str">
        <f t="shared" si="2667"/>
        <v/>
      </c>
      <c r="DE806" s="555" t="str">
        <f t="shared" si="2668"/>
        <v/>
      </c>
      <c r="DF806" s="555" t="str">
        <f t="shared" si="2669"/>
        <v/>
      </c>
      <c r="DG806" s="555" t="str">
        <f t="shared" si="2670"/>
        <v/>
      </c>
      <c r="DH806" s="555" t="str">
        <f t="shared" si="2671"/>
        <v/>
      </c>
      <c r="DI806" s="555" t="str">
        <f t="shared" si="2672"/>
        <v/>
      </c>
      <c r="DJ806" s="554" t="str">
        <f t="shared" si="2673"/>
        <v/>
      </c>
      <c r="DK806" s="553" t="str">
        <f t="shared" si="2674"/>
        <v/>
      </c>
      <c r="DL806" s="658">
        <f t="shared" si="2684"/>
        <v>0</v>
      </c>
      <c r="DM806" s="106">
        <f t="shared" si="2685"/>
        <v>0</v>
      </c>
      <c r="DN806" s="106">
        <f t="shared" si="2686"/>
        <v>0</v>
      </c>
      <c r="DO806" s="106">
        <f t="shared" si="2687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90"/>
        <v/>
      </c>
      <c r="CC807" s="692"/>
      <c r="CD807" s="1348" t="str">
        <f t="shared" si="2679"/>
        <v/>
      </c>
      <c r="CE807" s="1349" t="str">
        <f t="shared" si="2692"/>
        <v/>
      </c>
      <c r="CF807" s="1350" t="str">
        <f t="shared" si="2692"/>
        <v/>
      </c>
      <c r="CG807" s="1350" t="str">
        <f t="shared" si="2692"/>
        <v/>
      </c>
      <c r="CH807" s="1350" t="str">
        <f t="shared" si="2692"/>
        <v/>
      </c>
      <c r="CI807" s="1350" t="str">
        <f t="shared" si="2692"/>
        <v/>
      </c>
      <c r="CJ807" s="1350" t="str">
        <f t="shared" si="2692"/>
        <v/>
      </c>
      <c r="CK807" s="1351" t="str">
        <f t="shared" si="2692"/>
        <v/>
      </c>
      <c r="CL807" s="1351" t="str">
        <f t="shared" si="2692"/>
        <v/>
      </c>
      <c r="CM807" s="1351" t="str">
        <f t="shared" si="2692"/>
        <v/>
      </c>
      <c r="CN807" s="1350" t="str">
        <f t="shared" si="2692"/>
        <v/>
      </c>
      <c r="CO807" s="1350" t="str">
        <f t="shared" si="2692"/>
        <v/>
      </c>
      <c r="CP807" s="1350" t="str">
        <f t="shared" si="2692"/>
        <v/>
      </c>
      <c r="CQ807" s="1350" t="str">
        <f t="shared" si="2692"/>
        <v/>
      </c>
      <c r="CR807" s="1350" t="str">
        <f t="shared" si="2692"/>
        <v/>
      </c>
      <c r="CS807" s="1349" t="str">
        <f t="shared" si="2692"/>
        <v/>
      </c>
      <c r="CT807" s="1352" t="str">
        <f t="shared" si="2692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86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90"/>
        <v/>
      </c>
      <c r="CC808" s="692"/>
      <c r="CD808" s="1348" t="str">
        <f t="shared" si="2679"/>
        <v/>
      </c>
      <c r="CE808" s="1349" t="str">
        <f t="shared" si="2692"/>
        <v/>
      </c>
      <c r="CF808" s="1350" t="str">
        <f t="shared" si="2692"/>
        <v/>
      </c>
      <c r="CG808" s="1350" t="str">
        <f t="shared" si="2692"/>
        <v/>
      </c>
      <c r="CH808" s="1350" t="str">
        <f t="shared" si="2692"/>
        <v/>
      </c>
      <c r="CI808" s="1350" t="str">
        <f t="shared" si="2692"/>
        <v/>
      </c>
      <c r="CJ808" s="1350" t="str">
        <f t="shared" si="2692"/>
        <v/>
      </c>
      <c r="CK808" s="1351" t="str">
        <f t="shared" si="2692"/>
        <v/>
      </c>
      <c r="CL808" s="1351" t="str">
        <f t="shared" si="2692"/>
        <v/>
      </c>
      <c r="CM808" s="1351" t="str">
        <f t="shared" si="2692"/>
        <v/>
      </c>
      <c r="CN808" s="1350" t="str">
        <f t="shared" si="2692"/>
        <v/>
      </c>
      <c r="CO808" s="1350" t="str">
        <f t="shared" si="2692"/>
        <v/>
      </c>
      <c r="CP808" s="1350" t="str">
        <f t="shared" si="2692"/>
        <v/>
      </c>
      <c r="CQ808" s="1350" t="str">
        <f t="shared" si="2692"/>
        <v/>
      </c>
      <c r="CR808" s="1350" t="str">
        <f t="shared" si="2692"/>
        <v/>
      </c>
      <c r="CS808" s="1349" t="str">
        <f t="shared" si="2692"/>
        <v/>
      </c>
      <c r="CT808" s="1352" t="str">
        <f t="shared" si="2692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86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8"/>
        <v/>
      </c>
      <c r="CA809" s="602" t="str">
        <f t="shared" si="2689"/>
        <v/>
      </c>
      <c r="CB809" s="602" t="str">
        <f t="shared" si="2690"/>
        <v/>
      </c>
      <c r="CC809" s="692" t="str">
        <f t="shared" si="2691"/>
        <v/>
      </c>
      <c r="CD809" s="1348" t="str">
        <f t="shared" si="2679"/>
        <v/>
      </c>
      <c r="CE809" s="1349" t="str">
        <f t="shared" si="2692"/>
        <v/>
      </c>
      <c r="CF809" s="1350" t="str">
        <f t="shared" si="2692"/>
        <v/>
      </c>
      <c r="CG809" s="1350" t="str">
        <f t="shared" si="2692"/>
        <v/>
      </c>
      <c r="CH809" s="1350" t="str">
        <f t="shared" si="2692"/>
        <v/>
      </c>
      <c r="CI809" s="1350" t="str">
        <f t="shared" si="2692"/>
        <v/>
      </c>
      <c r="CJ809" s="1350" t="str">
        <f t="shared" si="2692"/>
        <v/>
      </c>
      <c r="CK809" s="1351" t="str">
        <f t="shared" si="2692"/>
        <v/>
      </c>
      <c r="CL809" s="1351" t="str">
        <f t="shared" si="2692"/>
        <v/>
      </c>
      <c r="CM809" s="1351" t="str">
        <f t="shared" si="2692"/>
        <v/>
      </c>
      <c r="CN809" s="1350" t="str">
        <f t="shared" si="2692"/>
        <v/>
      </c>
      <c r="CO809" s="1350" t="str">
        <f t="shared" si="2692"/>
        <v/>
      </c>
      <c r="CP809" s="1350" t="str">
        <f t="shared" si="2692"/>
        <v/>
      </c>
      <c r="CQ809" s="1350" t="str">
        <f t="shared" si="2692"/>
        <v/>
      </c>
      <c r="CR809" s="1350" t="str">
        <f t="shared" si="2692"/>
        <v/>
      </c>
      <c r="CS809" s="1349" t="str">
        <f t="shared" si="2692"/>
        <v/>
      </c>
      <c r="CT809" s="1352" t="str">
        <f t="shared" si="2692"/>
        <v/>
      </c>
      <c r="CU809" s="553" t="str">
        <f t="shared" si="2658"/>
        <v/>
      </c>
      <c r="CV809" s="554" t="str">
        <f t="shared" si="2659"/>
        <v/>
      </c>
      <c r="CW809" s="555" t="str">
        <f t="shared" si="2660"/>
        <v/>
      </c>
      <c r="CX809" s="555" t="str">
        <f t="shared" si="2661"/>
        <v/>
      </c>
      <c r="CY809" s="555" t="str">
        <f t="shared" si="2662"/>
        <v/>
      </c>
      <c r="CZ809" s="555" t="str">
        <f t="shared" si="2663"/>
        <v/>
      </c>
      <c r="DA809" s="555" t="str">
        <f t="shared" si="2664"/>
        <v/>
      </c>
      <c r="DB809" s="556" t="str">
        <f t="shared" si="2665"/>
        <v/>
      </c>
      <c r="DC809" s="556" t="str">
        <f t="shared" si="2666"/>
        <v/>
      </c>
      <c r="DD809" s="556" t="str">
        <f t="shared" si="2667"/>
        <v/>
      </c>
      <c r="DE809" s="555" t="str">
        <f t="shared" si="2668"/>
        <v/>
      </c>
      <c r="DF809" s="555" t="str">
        <f t="shared" si="2669"/>
        <v/>
      </c>
      <c r="DG809" s="555" t="str">
        <f t="shared" si="2670"/>
        <v/>
      </c>
      <c r="DH809" s="555" t="str">
        <f t="shared" si="2671"/>
        <v/>
      </c>
      <c r="DI809" s="555" t="str">
        <f t="shared" si="2672"/>
        <v/>
      </c>
      <c r="DJ809" s="554" t="str">
        <f t="shared" si="2673"/>
        <v/>
      </c>
      <c r="DK809" s="553" t="str">
        <f t="shared" si="2674"/>
        <v/>
      </c>
      <c r="DL809" s="658">
        <f t="shared" si="2684"/>
        <v>0</v>
      </c>
      <c r="DM809" s="106">
        <f t="shared" si="2685"/>
        <v>0</v>
      </c>
      <c r="DN809" s="106">
        <f t="shared" si="2686"/>
        <v>0</v>
      </c>
      <c r="DO809" s="106">
        <f t="shared" si="2687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1023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300</v>
      </c>
      <c r="BW810" s="227"/>
      <c r="BX810" s="227">
        <v>250</v>
      </c>
      <c r="BY810" s="227">
        <v>350</v>
      </c>
      <c r="BZ810" s="602" t="str">
        <f t="shared" si="2688"/>
        <v/>
      </c>
      <c r="CA810" s="602" t="str">
        <f t="shared" si="2689"/>
        <v/>
      </c>
      <c r="CB810" s="602">
        <f t="shared" si="2690"/>
        <v>248.66666666666666</v>
      </c>
      <c r="CC810" s="692">
        <f t="shared" si="2691"/>
        <v>350</v>
      </c>
      <c r="CD810" s="1348" t="str">
        <f t="shared" si="2679"/>
        <v/>
      </c>
      <c r="CE810" s="1349" t="str">
        <f t="shared" si="2692"/>
        <v/>
      </c>
      <c r="CF810" s="1350" t="str">
        <f t="shared" si="2692"/>
        <v/>
      </c>
      <c r="CG810" s="1350" t="str">
        <f t="shared" si="2692"/>
        <v/>
      </c>
      <c r="CH810" s="1350" t="str">
        <f t="shared" si="2692"/>
        <v/>
      </c>
      <c r="CI810" s="1350" t="str">
        <f t="shared" si="2692"/>
        <v/>
      </c>
      <c r="CJ810" s="1350" t="str">
        <f t="shared" si="2692"/>
        <v/>
      </c>
      <c r="CK810" s="1351" t="str">
        <f t="shared" si="2692"/>
        <v/>
      </c>
      <c r="CL810" s="1351" t="str">
        <f t="shared" si="2692"/>
        <v/>
      </c>
      <c r="CM810" s="1351" t="str">
        <f t="shared" si="2692"/>
        <v/>
      </c>
      <c r="CN810" s="1350" t="str">
        <f t="shared" si="2692"/>
        <v/>
      </c>
      <c r="CO810" s="1350" t="str">
        <f t="shared" si="2692"/>
        <v/>
      </c>
      <c r="CP810" s="1350" t="str">
        <f t="shared" si="2692"/>
        <v/>
      </c>
      <c r="CQ810" s="1350" t="str">
        <f t="shared" si="2692"/>
        <v/>
      </c>
      <c r="CR810" s="1350" t="str">
        <f t="shared" si="2692"/>
        <v/>
      </c>
      <c r="CS810" s="1349" t="str">
        <f t="shared" si="2692"/>
        <v/>
      </c>
      <c r="CT810" s="1352" t="str">
        <f t="shared" si="2692"/>
        <v/>
      </c>
      <c r="CU810" s="553" t="str">
        <f t="shared" si="2658"/>
        <v/>
      </c>
      <c r="CV810" s="554" t="str">
        <f t="shared" si="2659"/>
        <v/>
      </c>
      <c r="CW810" s="555" t="str">
        <f t="shared" si="2660"/>
        <v/>
      </c>
      <c r="CX810" s="555" t="str">
        <f t="shared" si="2661"/>
        <v/>
      </c>
      <c r="CY810" s="555" t="str">
        <f t="shared" si="2662"/>
        <v/>
      </c>
      <c r="CZ810" s="555" t="str">
        <f t="shared" si="2663"/>
        <v/>
      </c>
      <c r="DA810" s="555" t="str">
        <f t="shared" si="2664"/>
        <v/>
      </c>
      <c r="DB810" s="556" t="str">
        <f t="shared" si="2665"/>
        <v/>
      </c>
      <c r="DC810" s="556" t="str">
        <f t="shared" si="2666"/>
        <v/>
      </c>
      <c r="DD810" s="556" t="str">
        <f t="shared" si="2667"/>
        <v/>
      </c>
      <c r="DE810" s="555" t="str">
        <f t="shared" si="2668"/>
        <v/>
      </c>
      <c r="DF810" s="555" t="str">
        <f t="shared" si="2669"/>
        <v/>
      </c>
      <c r="DG810" s="555" t="str">
        <f t="shared" si="2670"/>
        <v/>
      </c>
      <c r="DH810" s="555" t="str">
        <f t="shared" si="2671"/>
        <v/>
      </c>
      <c r="DI810" s="555" t="str">
        <f t="shared" si="2672"/>
        <v/>
      </c>
      <c r="DJ810" s="554" t="str">
        <f t="shared" si="2673"/>
        <v/>
      </c>
      <c r="DK810" s="553" t="str">
        <f t="shared" si="2674"/>
        <v/>
      </c>
      <c r="DL810" s="658">
        <f t="shared" si="2684"/>
        <v>0</v>
      </c>
      <c r="DM810" s="106">
        <f t="shared" si="2685"/>
        <v>0</v>
      </c>
      <c r="DN810" s="106">
        <f t="shared" si="2686"/>
        <v>5</v>
      </c>
      <c r="DO810" s="106">
        <f t="shared" si="2687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0"/>
      <c r="U811" s="1550"/>
      <c r="V811" s="1550"/>
      <c r="W811" s="1550"/>
      <c r="X811" s="1550"/>
      <c r="Y811" s="1550"/>
      <c r="Z811" s="1550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618</v>
      </c>
      <c r="BW811" s="802">
        <f>BW20-BW31</f>
        <v>868</v>
      </c>
      <c r="BX811" s="802">
        <f>BX20-BX31</f>
        <v>3964</v>
      </c>
      <c r="BY811" s="802">
        <f>BY20-BY31</f>
        <v>1850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373</v>
      </c>
      <c r="B812" s="803">
        <f t="shared" ref="B812:R812" si="2693">SUM(B772:B776,B781:B785,B790:B811)</f>
        <v>2207</v>
      </c>
      <c r="C812" s="803">
        <f t="shared" si="2693"/>
        <v>1708</v>
      </c>
      <c r="D812" s="803">
        <f t="shared" si="2693"/>
        <v>983</v>
      </c>
      <c r="E812" s="803">
        <f t="shared" si="2693"/>
        <v>1530</v>
      </c>
      <c r="F812" s="803">
        <f t="shared" si="2693"/>
        <v>1207</v>
      </c>
      <c r="G812" s="803">
        <f t="shared" si="2693"/>
        <v>1958</v>
      </c>
      <c r="H812" s="803">
        <f t="shared" si="2693"/>
        <v>1634</v>
      </c>
      <c r="I812" s="803">
        <f t="shared" si="2693"/>
        <v>2395</v>
      </c>
      <c r="J812" s="803">
        <f t="shared" si="2693"/>
        <v>2519</v>
      </c>
      <c r="K812" s="803">
        <f t="shared" si="2693"/>
        <v>0</v>
      </c>
      <c r="L812" s="803">
        <f t="shared" si="2693"/>
        <v>0</v>
      </c>
      <c r="M812" s="803">
        <f t="shared" si="2693"/>
        <v>0</v>
      </c>
      <c r="N812" s="803">
        <f t="shared" si="2693"/>
        <v>0</v>
      </c>
      <c r="O812" s="803">
        <f t="shared" si="2693"/>
        <v>0</v>
      </c>
      <c r="P812" s="803">
        <f t="shared" si="2693"/>
        <v>0</v>
      </c>
      <c r="Q812" s="803">
        <f t="shared" si="2693"/>
        <v>0</v>
      </c>
      <c r="R812" s="803">
        <f t="shared" si="2693"/>
        <v>0</v>
      </c>
      <c r="S812" s="804"/>
      <c r="T812" s="803">
        <f t="shared" ref="T812:AJ812" si="2694">SUM(T772:T776,T781:T785,T790:T811)</f>
        <v>4456</v>
      </c>
      <c r="U812" s="803">
        <f t="shared" si="2694"/>
        <v>2184</v>
      </c>
      <c r="V812" s="803">
        <f t="shared" si="2694"/>
        <v>2320</v>
      </c>
      <c r="W812" s="803">
        <f t="shared" si="2694"/>
        <v>2244</v>
      </c>
      <c r="X812" s="803">
        <f t="shared" si="2694"/>
        <v>2914</v>
      </c>
      <c r="Y812" s="803">
        <f t="shared" si="2694"/>
        <v>3065</v>
      </c>
      <c r="Z812" s="803">
        <f t="shared" si="2694"/>
        <v>1000</v>
      </c>
      <c r="AA812" s="803">
        <f t="shared" si="2694"/>
        <v>2746</v>
      </c>
      <c r="AB812" s="803">
        <f t="shared" si="2694"/>
        <v>2337</v>
      </c>
      <c r="AC812" s="803">
        <f t="shared" si="2694"/>
        <v>0</v>
      </c>
      <c r="AD812" s="803">
        <f t="shared" si="2694"/>
        <v>0</v>
      </c>
      <c r="AE812" s="803">
        <f t="shared" si="2694"/>
        <v>0</v>
      </c>
      <c r="AF812" s="803">
        <f t="shared" si="2694"/>
        <v>0</v>
      </c>
      <c r="AG812" s="803">
        <f t="shared" si="2694"/>
        <v>0</v>
      </c>
      <c r="AH812" s="803">
        <f t="shared" si="2694"/>
        <v>0</v>
      </c>
      <c r="AI812" s="803">
        <f t="shared" si="2694"/>
        <v>0</v>
      </c>
      <c r="AJ812" s="803">
        <f t="shared" si="2694"/>
        <v>0</v>
      </c>
      <c r="AK812" s="804"/>
      <c r="AL812" s="803">
        <f t="shared" ref="AL812:BB812" si="2695">SUM(AL772:AL776,AL781:AL785,AL790:AL811)</f>
        <v>7477</v>
      </c>
      <c r="AM812" s="803">
        <f t="shared" si="2695"/>
        <v>5103</v>
      </c>
      <c r="AN812" s="803">
        <f t="shared" si="2695"/>
        <v>8180</v>
      </c>
      <c r="AO812" s="803">
        <f t="shared" si="2695"/>
        <v>3085</v>
      </c>
      <c r="AP812" s="803">
        <f t="shared" si="2695"/>
        <v>5971</v>
      </c>
      <c r="AQ812" s="803">
        <f t="shared" si="2695"/>
        <v>3770</v>
      </c>
      <c r="AR812" s="803">
        <f t="shared" si="2695"/>
        <v>11286</v>
      </c>
      <c r="AS812" s="803">
        <f t="shared" si="2695"/>
        <v>7900</v>
      </c>
      <c r="AT812" s="803">
        <f t="shared" si="2695"/>
        <v>5294</v>
      </c>
      <c r="AU812" s="803">
        <f t="shared" si="2695"/>
        <v>0</v>
      </c>
      <c r="AV812" s="803">
        <f t="shared" si="2695"/>
        <v>0</v>
      </c>
      <c r="AW812" s="803">
        <f t="shared" si="2695"/>
        <v>0</v>
      </c>
      <c r="AX812" s="803">
        <f t="shared" si="2695"/>
        <v>0</v>
      </c>
      <c r="AY812" s="803">
        <f t="shared" si="2695"/>
        <v>0</v>
      </c>
      <c r="AZ812" s="803">
        <f t="shared" si="2695"/>
        <v>0</v>
      </c>
      <c r="BA812" s="803">
        <f t="shared" si="2695"/>
        <v>0</v>
      </c>
      <c r="BB812" s="803">
        <f t="shared" si="2695"/>
        <v>0</v>
      </c>
      <c r="BC812" s="804"/>
      <c r="BD812" s="803">
        <f t="shared" ref="BD812:BT812" si="2696">SUM(BD772:BD776,BD781:BD785,BD790:BD811)</f>
        <v>17546</v>
      </c>
      <c r="BE812" s="803">
        <f t="shared" si="2696"/>
        <v>11932</v>
      </c>
      <c r="BF812" s="803">
        <f t="shared" si="2696"/>
        <v>9960</v>
      </c>
      <c r="BG812" s="803">
        <f t="shared" si="2696"/>
        <v>19456</v>
      </c>
      <c r="BH812" s="803">
        <f t="shared" si="2696"/>
        <v>15520</v>
      </c>
      <c r="BI812" s="803">
        <f t="shared" si="2696"/>
        <v>14776</v>
      </c>
      <c r="BJ812" s="803">
        <f t="shared" si="2696"/>
        <v>21324</v>
      </c>
      <c r="BK812" s="803">
        <f t="shared" si="2696"/>
        <v>18670</v>
      </c>
      <c r="BL812" s="803">
        <f t="shared" si="2696"/>
        <v>13936</v>
      </c>
      <c r="BM812" s="803">
        <f t="shared" si="2696"/>
        <v>0</v>
      </c>
      <c r="BN812" s="803">
        <f t="shared" si="2696"/>
        <v>0</v>
      </c>
      <c r="BO812" s="803">
        <f t="shared" si="2696"/>
        <v>0</v>
      </c>
      <c r="BP812" s="803">
        <f t="shared" si="2696"/>
        <v>0</v>
      </c>
      <c r="BQ812" s="803">
        <f t="shared" si="2696"/>
        <v>0</v>
      </c>
      <c r="BR812" s="803">
        <f t="shared" si="2696"/>
        <v>0</v>
      </c>
      <c r="BS812" s="803">
        <f t="shared" si="2696"/>
        <v>0</v>
      </c>
      <c r="BT812" s="803">
        <f t="shared" si="2696"/>
        <v>0</v>
      </c>
      <c r="BU812" s="804"/>
      <c r="BV812" s="805">
        <f>SUM(BV772:BV776,BV781:BV785,BV790:BV810)</f>
        <v>1940</v>
      </c>
      <c r="BW812" s="805">
        <f>SUM(BW772:BW776,BW781:BW785,BW790:BW810)</f>
        <v>2719</v>
      </c>
      <c r="BX812" s="805">
        <f>SUM(BX772:BX776,BX781:BX785,BX790:BX810)</f>
        <v>7590</v>
      </c>
      <c r="BY812" s="805">
        <f>SUM(BY772:BY776,BY781:BY785,BY790:BY810)</f>
        <v>16261</v>
      </c>
      <c r="BZ812" s="602">
        <f>IF(DL812&lt;3,"",(SUM(B812:R812)-MIN(B812:R812)-MAX(B812:R812))/(DL812-2))</f>
        <v>908.13333333333333</v>
      </c>
      <c r="CA812" s="602">
        <f>IF(DM812&lt;3,"",(SUM(T812:AJ812)-MIN(T812:AJ812)-MAX(T812:AJ812))/(DM812-2))</f>
        <v>1254</v>
      </c>
      <c r="CB812" s="602">
        <f>IF(DN812&lt;3,"",(SUM(AL812:BB812)-MIN(AL812:BB812)-MAX(AL812:BB812))/(DN812-2))</f>
        <v>3118.6666666666665</v>
      </c>
      <c r="CC812" s="692">
        <f>IF(DO812&lt;3,"",(SUM(BD812:BT812)-MIN(BD812:BT812)-MAX(BD812:BT812))/(DO812-2))</f>
        <v>8119.7333333333336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9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97"/>
        <v>0</v>
      </c>
      <c r="CG812" s="1350">
        <f t="shared" si="2697"/>
        <v>0</v>
      </c>
      <c r="CH812" s="1350">
        <f t="shared" si="2697"/>
        <v>0</v>
      </c>
      <c r="CI812" s="1350">
        <f t="shared" si="2697"/>
        <v>0</v>
      </c>
      <c r="CJ812" s="1350">
        <f t="shared" si="2697"/>
        <v>0</v>
      </c>
      <c r="CK812" s="1351">
        <f t="shared" si="2697"/>
        <v>0</v>
      </c>
      <c r="CL812" s="1351">
        <f t="shared" si="2697"/>
        <v>983</v>
      </c>
      <c r="CM812" s="1351">
        <f t="shared" si="2697"/>
        <v>1207</v>
      </c>
      <c r="CN812" s="1350">
        <f t="shared" si="2697"/>
        <v>1530</v>
      </c>
      <c r="CO812" s="1350">
        <f t="shared" si="2697"/>
        <v>1634</v>
      </c>
      <c r="CP812" s="1350">
        <f t="shared" si="2697"/>
        <v>1708</v>
      </c>
      <c r="CQ812" s="1350">
        <f t="shared" si="2697"/>
        <v>1958</v>
      </c>
      <c r="CR812" s="1350">
        <f t="shared" si="2697"/>
        <v>2207</v>
      </c>
      <c r="CS812" s="1349">
        <f t="shared" si="2697"/>
        <v>2395</v>
      </c>
      <c r="CT812" s="1352">
        <f t="shared" si="2697"/>
        <v>2519</v>
      </c>
      <c r="CU812" s="553">
        <f t="shared" ref="CU812:DK812" si="269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8"/>
        <v>0</v>
      </c>
      <c r="CW812" s="555">
        <f t="shared" si="2698"/>
        <v>0</v>
      </c>
      <c r="CX812" s="555">
        <f t="shared" si="2698"/>
        <v>0</v>
      </c>
      <c r="CY812" s="555">
        <f t="shared" si="2698"/>
        <v>0</v>
      </c>
      <c r="CZ812" s="555">
        <f t="shared" si="2698"/>
        <v>0</v>
      </c>
      <c r="DA812" s="555">
        <f t="shared" si="2698"/>
        <v>0</v>
      </c>
      <c r="DB812" s="556">
        <f t="shared" si="2698"/>
        <v>0</v>
      </c>
      <c r="DC812" s="556">
        <f t="shared" si="2698"/>
        <v>1000</v>
      </c>
      <c r="DD812" s="556">
        <f t="shared" si="2698"/>
        <v>2184</v>
      </c>
      <c r="DE812" s="555">
        <f t="shared" si="2698"/>
        <v>2244</v>
      </c>
      <c r="DF812" s="555">
        <f t="shared" si="2698"/>
        <v>2320</v>
      </c>
      <c r="DG812" s="555">
        <f t="shared" si="2698"/>
        <v>2337</v>
      </c>
      <c r="DH812" s="555">
        <f t="shared" si="2698"/>
        <v>2746</v>
      </c>
      <c r="DI812" s="555">
        <f t="shared" si="2698"/>
        <v>2914</v>
      </c>
      <c r="DJ812" s="554">
        <f t="shared" si="2698"/>
        <v>3065</v>
      </c>
      <c r="DK812" s="553">
        <f t="shared" si="2698"/>
        <v>4456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376</v>
      </c>
      <c r="B820" s="809">
        <f t="shared" ref="B820:R820" si="2699">SUM(B89)</f>
        <v>0</v>
      </c>
      <c r="C820" s="809">
        <f t="shared" si="2699"/>
        <v>0</v>
      </c>
      <c r="D820" s="809">
        <f t="shared" si="2699"/>
        <v>0</v>
      </c>
      <c r="E820" s="809">
        <f t="shared" si="2699"/>
        <v>0</v>
      </c>
      <c r="F820" s="809">
        <f t="shared" si="2699"/>
        <v>0</v>
      </c>
      <c r="G820" s="809">
        <f t="shared" si="2699"/>
        <v>0</v>
      </c>
      <c r="H820" s="809">
        <f t="shared" si="2699"/>
        <v>0</v>
      </c>
      <c r="I820" s="809">
        <f t="shared" si="2699"/>
        <v>0</v>
      </c>
      <c r="J820" s="809">
        <f t="shared" si="2699"/>
        <v>0</v>
      </c>
      <c r="K820" s="809">
        <f t="shared" si="2699"/>
        <v>0</v>
      </c>
      <c r="L820" s="809">
        <f t="shared" si="2699"/>
        <v>0</v>
      </c>
      <c r="M820" s="809">
        <f t="shared" si="2699"/>
        <v>0</v>
      </c>
      <c r="N820" s="809">
        <f t="shared" si="2699"/>
        <v>0</v>
      </c>
      <c r="O820" s="809">
        <f t="shared" si="2699"/>
        <v>0</v>
      </c>
      <c r="P820" s="809">
        <f t="shared" si="2699"/>
        <v>0</v>
      </c>
      <c r="Q820" s="809">
        <f t="shared" si="2699"/>
        <v>0</v>
      </c>
      <c r="R820" s="809">
        <f t="shared" si="2699"/>
        <v>0</v>
      </c>
      <c r="S820" s="815"/>
      <c r="T820" s="809">
        <f t="shared" ref="T820:AJ820" si="2700">SUM(T89)</f>
        <v>0</v>
      </c>
      <c r="U820" s="809">
        <f t="shared" si="2700"/>
        <v>0</v>
      </c>
      <c r="V820" s="809">
        <f t="shared" si="2700"/>
        <v>0</v>
      </c>
      <c r="W820" s="809">
        <f t="shared" si="2700"/>
        <v>0</v>
      </c>
      <c r="X820" s="809">
        <f t="shared" si="2700"/>
        <v>0</v>
      </c>
      <c r="Y820" s="809">
        <f t="shared" si="2700"/>
        <v>0</v>
      </c>
      <c r="Z820" s="809">
        <f t="shared" si="2700"/>
        <v>0</v>
      </c>
      <c r="AA820" s="809">
        <f t="shared" si="2700"/>
        <v>0</v>
      </c>
      <c r="AB820" s="809">
        <f t="shared" si="2700"/>
        <v>0</v>
      </c>
      <c r="AC820" s="809">
        <f t="shared" si="2700"/>
        <v>0</v>
      </c>
      <c r="AD820" s="809">
        <f t="shared" si="2700"/>
        <v>0</v>
      </c>
      <c r="AE820" s="809">
        <f t="shared" si="2700"/>
        <v>0</v>
      </c>
      <c r="AF820" s="809">
        <f t="shared" si="2700"/>
        <v>0</v>
      </c>
      <c r="AG820" s="809">
        <f t="shared" si="2700"/>
        <v>0</v>
      </c>
      <c r="AH820" s="809">
        <f t="shared" si="2700"/>
        <v>0</v>
      </c>
      <c r="AI820" s="809">
        <f t="shared" si="2700"/>
        <v>0</v>
      </c>
      <c r="AJ820" s="809">
        <f t="shared" si="2700"/>
        <v>0</v>
      </c>
      <c r="AK820" s="815"/>
      <c r="AL820" s="809">
        <f t="shared" ref="AL820:BB820" si="2701">SUM(AL89)</f>
        <v>0</v>
      </c>
      <c r="AM820" s="809">
        <f t="shared" si="2701"/>
        <v>0</v>
      </c>
      <c r="AN820" s="809">
        <f t="shared" si="2701"/>
        <v>0</v>
      </c>
      <c r="AO820" s="809">
        <f t="shared" si="2701"/>
        <v>0</v>
      </c>
      <c r="AP820" s="809">
        <f t="shared" si="2701"/>
        <v>0</v>
      </c>
      <c r="AQ820" s="809">
        <f t="shared" si="2701"/>
        <v>0</v>
      </c>
      <c r="AR820" s="809">
        <f t="shared" si="2701"/>
        <v>0</v>
      </c>
      <c r="AS820" s="809">
        <f t="shared" si="2701"/>
        <v>0</v>
      </c>
      <c r="AT820" s="809">
        <f t="shared" si="2701"/>
        <v>0</v>
      </c>
      <c r="AU820" s="809">
        <f t="shared" si="2701"/>
        <v>0</v>
      </c>
      <c r="AV820" s="809">
        <f t="shared" si="2701"/>
        <v>0</v>
      </c>
      <c r="AW820" s="809">
        <f t="shared" si="2701"/>
        <v>0</v>
      </c>
      <c r="AX820" s="809">
        <f t="shared" si="2701"/>
        <v>0</v>
      </c>
      <c r="AY820" s="809">
        <f t="shared" si="2701"/>
        <v>0</v>
      </c>
      <c r="AZ820" s="809">
        <f t="shared" si="2701"/>
        <v>0</v>
      </c>
      <c r="BA820" s="809">
        <f t="shared" si="2701"/>
        <v>0</v>
      </c>
      <c r="BB820" s="809">
        <f t="shared" si="2701"/>
        <v>0</v>
      </c>
      <c r="BC820" s="815"/>
      <c r="BD820" s="809">
        <f t="shared" ref="BD820:BT820" si="2702">SUM(BD89)</f>
        <v>0</v>
      </c>
      <c r="BE820" s="809">
        <f t="shared" si="2702"/>
        <v>0</v>
      </c>
      <c r="BF820" s="809">
        <f t="shared" si="2702"/>
        <v>0</v>
      </c>
      <c r="BG820" s="809">
        <f t="shared" si="2702"/>
        <v>0</v>
      </c>
      <c r="BH820" s="809">
        <f t="shared" si="2702"/>
        <v>0</v>
      </c>
      <c r="BI820" s="809">
        <f t="shared" si="2702"/>
        <v>0</v>
      </c>
      <c r="BJ820" s="809">
        <f t="shared" si="2702"/>
        <v>0</v>
      </c>
      <c r="BK820" s="809">
        <f t="shared" si="2702"/>
        <v>0</v>
      </c>
      <c r="BL820" s="809">
        <f t="shared" si="2702"/>
        <v>0</v>
      </c>
      <c r="BM820" s="809">
        <f t="shared" si="2702"/>
        <v>0</v>
      </c>
      <c r="BN820" s="809">
        <f t="shared" si="2702"/>
        <v>0</v>
      </c>
      <c r="BO820" s="809">
        <f t="shared" si="2702"/>
        <v>0</v>
      </c>
      <c r="BP820" s="809">
        <f t="shared" si="2702"/>
        <v>0</v>
      </c>
      <c r="BQ820" s="809">
        <f t="shared" si="2702"/>
        <v>0</v>
      </c>
      <c r="BR820" s="809">
        <f t="shared" si="2702"/>
        <v>0</v>
      </c>
      <c r="BS820" s="809">
        <f t="shared" si="2702"/>
        <v>0</v>
      </c>
      <c r="BT820" s="809">
        <f t="shared" si="2702"/>
        <v>0</v>
      </c>
      <c r="BU820" s="815"/>
      <c r="BV820" s="816">
        <f t="shared" ref="BV820:BY821" si="2703">SUM(BV89)</f>
        <v>0</v>
      </c>
      <c r="BW820" s="816">
        <f t="shared" si="2703"/>
        <v>0</v>
      </c>
      <c r="BX820" s="816">
        <f t="shared" si="2703"/>
        <v>0</v>
      </c>
      <c r="BY820" s="816">
        <f t="shared" si="2703"/>
        <v>0</v>
      </c>
      <c r="BZ820" s="627">
        <f t="shared" ref="BZ820:BZ828" si="2704">IF(DL820&lt;3,"",(SUM(B820:R820)-MIN(B820:R820)-MAX(B820:R820))/(DL820-2))</f>
        <v>0</v>
      </c>
      <c r="CA820" s="627">
        <f t="shared" ref="CA820:CA828" si="2705">IF(DM820&lt;3,"",(SUM(T820:AJ820)-MIN(T820:AJ820)-MAX(T820:AJ820))/(DM820-2))</f>
        <v>0</v>
      </c>
      <c r="CB820" s="627">
        <f t="shared" ref="CB820:CB828" si="2706">IF(DN820&lt;3,"",(SUM(AL820:BB820)-MIN(AL820:BB820)-MAX(AL820:BB820))/(DN820-2))</f>
        <v>0</v>
      </c>
      <c r="CC820" s="695">
        <f t="shared" ref="CC820:CC828" si="2707">IF(DO820&lt;3,"",(SUM(BD820:BT820)-MIN(BD820:BT820)-MAX(BD820:BT820))/(DO820-2))</f>
        <v>0</v>
      </c>
      <c r="CD820" s="1353">
        <f t="shared" ref="CD820:CS820" si="270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8"/>
        <v>0</v>
      </c>
      <c r="CF820" s="1355">
        <f t="shared" si="2708"/>
        <v>0</v>
      </c>
      <c r="CG820" s="1355">
        <f t="shared" si="2708"/>
        <v>0</v>
      </c>
      <c r="CH820" s="1355">
        <f t="shared" si="2708"/>
        <v>0</v>
      </c>
      <c r="CI820" s="1355">
        <f t="shared" si="2708"/>
        <v>0</v>
      </c>
      <c r="CJ820" s="1355">
        <f t="shared" si="2708"/>
        <v>0</v>
      </c>
      <c r="CK820" s="1356">
        <f t="shared" si="2708"/>
        <v>0</v>
      </c>
      <c r="CL820" s="1356">
        <f t="shared" si="2708"/>
        <v>0</v>
      </c>
      <c r="CM820" s="1356">
        <f t="shared" si="2708"/>
        <v>0</v>
      </c>
      <c r="CN820" s="1355">
        <f t="shared" si="2708"/>
        <v>0</v>
      </c>
      <c r="CO820" s="1355">
        <f t="shared" si="2708"/>
        <v>0</v>
      </c>
      <c r="CP820" s="1355">
        <f t="shared" si="2708"/>
        <v>0</v>
      </c>
      <c r="CQ820" s="1355">
        <f t="shared" si="2708"/>
        <v>0</v>
      </c>
      <c r="CR820" s="1355">
        <f t="shared" si="2708"/>
        <v>0</v>
      </c>
      <c r="CS820" s="1354">
        <f t="shared" si="2708"/>
        <v>0</v>
      </c>
      <c r="CT820" s="1357">
        <f t="shared" ref="CE820:CT828" si="270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1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1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1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1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1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1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1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1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2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2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2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2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2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2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2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27">COUNT(B820:R820)</f>
        <v>17</v>
      </c>
      <c r="DM820" s="106">
        <f t="shared" ref="DM820:DM828" si="2728">COUNT(T820:AJ820)</f>
        <v>17</v>
      </c>
      <c r="DN820" s="106">
        <f t="shared" ref="DN820:DN828" si="2729">COUNT(AL820:BB820)</f>
        <v>17</v>
      </c>
      <c r="DO820" s="106">
        <f t="shared" ref="DO820:DO828" si="2730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377</v>
      </c>
      <c r="B821" s="809">
        <f t="shared" ref="B821:R821" si="2731">SUM(B90)</f>
        <v>0</v>
      </c>
      <c r="C821" s="809">
        <f t="shared" si="2731"/>
        <v>0</v>
      </c>
      <c r="D821" s="809">
        <f t="shared" si="2731"/>
        <v>0</v>
      </c>
      <c r="E821" s="809">
        <f t="shared" si="2731"/>
        <v>0</v>
      </c>
      <c r="F821" s="809">
        <f t="shared" si="2731"/>
        <v>0</v>
      </c>
      <c r="G821" s="809">
        <f t="shared" si="2731"/>
        <v>0</v>
      </c>
      <c r="H821" s="809">
        <f t="shared" si="2731"/>
        <v>0</v>
      </c>
      <c r="I821" s="809">
        <f t="shared" si="2731"/>
        <v>0</v>
      </c>
      <c r="J821" s="809">
        <f t="shared" si="2731"/>
        <v>0</v>
      </c>
      <c r="K821" s="809">
        <f t="shared" si="2731"/>
        <v>0</v>
      </c>
      <c r="L821" s="809">
        <f t="shared" si="2731"/>
        <v>0</v>
      </c>
      <c r="M821" s="809">
        <f t="shared" si="2731"/>
        <v>0</v>
      </c>
      <c r="N821" s="809">
        <f t="shared" si="2731"/>
        <v>0</v>
      </c>
      <c r="O821" s="809">
        <f t="shared" si="2731"/>
        <v>0</v>
      </c>
      <c r="P821" s="809">
        <f t="shared" si="2731"/>
        <v>0</v>
      </c>
      <c r="Q821" s="809">
        <f t="shared" si="2731"/>
        <v>0</v>
      </c>
      <c r="R821" s="809">
        <f t="shared" si="2731"/>
        <v>0</v>
      </c>
      <c r="S821" s="815"/>
      <c r="T821" s="809">
        <f t="shared" ref="T821:AJ821" si="2732">SUM(T90)</f>
        <v>0</v>
      </c>
      <c r="U821" s="809">
        <f t="shared" si="2732"/>
        <v>0</v>
      </c>
      <c r="V821" s="809">
        <f t="shared" si="2732"/>
        <v>0</v>
      </c>
      <c r="W821" s="809">
        <f t="shared" si="2732"/>
        <v>0</v>
      </c>
      <c r="X821" s="809">
        <f t="shared" si="2732"/>
        <v>0</v>
      </c>
      <c r="Y821" s="809">
        <f t="shared" si="2732"/>
        <v>0</v>
      </c>
      <c r="Z821" s="809">
        <f t="shared" si="2732"/>
        <v>0</v>
      </c>
      <c r="AA821" s="809">
        <f t="shared" si="2732"/>
        <v>0</v>
      </c>
      <c r="AB821" s="809">
        <f t="shared" si="2732"/>
        <v>0</v>
      </c>
      <c r="AC821" s="809">
        <f t="shared" si="2732"/>
        <v>0</v>
      </c>
      <c r="AD821" s="809">
        <f t="shared" si="2732"/>
        <v>0</v>
      </c>
      <c r="AE821" s="809">
        <f t="shared" si="2732"/>
        <v>0</v>
      </c>
      <c r="AF821" s="809">
        <f t="shared" si="2732"/>
        <v>0</v>
      </c>
      <c r="AG821" s="809">
        <f t="shared" si="2732"/>
        <v>0</v>
      </c>
      <c r="AH821" s="809">
        <f t="shared" si="2732"/>
        <v>0</v>
      </c>
      <c r="AI821" s="809">
        <f t="shared" si="2732"/>
        <v>0</v>
      </c>
      <c r="AJ821" s="809">
        <f t="shared" si="2732"/>
        <v>0</v>
      </c>
      <c r="AK821" s="815"/>
      <c r="AL821" s="809">
        <f t="shared" ref="AL821:BB821" si="2733">SUM(AL90)</f>
        <v>0</v>
      </c>
      <c r="AM821" s="809">
        <f t="shared" si="2733"/>
        <v>0</v>
      </c>
      <c r="AN821" s="809">
        <f t="shared" si="2733"/>
        <v>0</v>
      </c>
      <c r="AO821" s="809">
        <f t="shared" si="2733"/>
        <v>0</v>
      </c>
      <c r="AP821" s="809">
        <f t="shared" si="2733"/>
        <v>0</v>
      </c>
      <c r="AQ821" s="809">
        <f t="shared" si="2733"/>
        <v>0</v>
      </c>
      <c r="AR821" s="809">
        <f t="shared" si="2733"/>
        <v>0</v>
      </c>
      <c r="AS821" s="809">
        <f t="shared" si="2733"/>
        <v>0</v>
      </c>
      <c r="AT821" s="809">
        <f t="shared" si="2733"/>
        <v>0</v>
      </c>
      <c r="AU821" s="809">
        <f t="shared" si="2733"/>
        <v>0</v>
      </c>
      <c r="AV821" s="809">
        <f t="shared" si="2733"/>
        <v>0</v>
      </c>
      <c r="AW821" s="809">
        <f t="shared" si="2733"/>
        <v>0</v>
      </c>
      <c r="AX821" s="809">
        <f t="shared" si="2733"/>
        <v>0</v>
      </c>
      <c r="AY821" s="809">
        <f t="shared" si="2733"/>
        <v>0</v>
      </c>
      <c r="AZ821" s="809">
        <f t="shared" si="2733"/>
        <v>0</v>
      </c>
      <c r="BA821" s="809">
        <f t="shared" si="2733"/>
        <v>0</v>
      </c>
      <c r="BB821" s="809">
        <f t="shared" si="2733"/>
        <v>0</v>
      </c>
      <c r="BC821" s="815"/>
      <c r="BD821" s="809">
        <f t="shared" ref="BD821:BT821" si="2734">SUM(BD90)</f>
        <v>0</v>
      </c>
      <c r="BE821" s="809">
        <f t="shared" si="2734"/>
        <v>0</v>
      </c>
      <c r="BF821" s="809">
        <f t="shared" si="2734"/>
        <v>0</v>
      </c>
      <c r="BG821" s="809">
        <f t="shared" si="2734"/>
        <v>0</v>
      </c>
      <c r="BH821" s="809">
        <f t="shared" si="2734"/>
        <v>0</v>
      </c>
      <c r="BI821" s="809">
        <f t="shared" si="2734"/>
        <v>0</v>
      </c>
      <c r="BJ821" s="809">
        <f t="shared" si="2734"/>
        <v>0</v>
      </c>
      <c r="BK821" s="809">
        <f t="shared" si="2734"/>
        <v>0</v>
      </c>
      <c r="BL821" s="809">
        <f t="shared" si="2734"/>
        <v>0</v>
      </c>
      <c r="BM821" s="809">
        <f t="shared" si="2734"/>
        <v>0</v>
      </c>
      <c r="BN821" s="809">
        <f t="shared" si="2734"/>
        <v>0</v>
      </c>
      <c r="BO821" s="809">
        <f t="shared" si="2734"/>
        <v>0</v>
      </c>
      <c r="BP821" s="809">
        <f t="shared" si="2734"/>
        <v>0</v>
      </c>
      <c r="BQ821" s="809">
        <f t="shared" si="2734"/>
        <v>0</v>
      </c>
      <c r="BR821" s="809">
        <f t="shared" si="2734"/>
        <v>0</v>
      </c>
      <c r="BS821" s="809">
        <f t="shared" si="2734"/>
        <v>0</v>
      </c>
      <c r="BT821" s="809">
        <f t="shared" si="2734"/>
        <v>0</v>
      </c>
      <c r="BU821" s="815"/>
      <c r="BV821" s="816">
        <f t="shared" si="2703"/>
        <v>0</v>
      </c>
      <c r="BW821" s="816">
        <f t="shared" si="2703"/>
        <v>0</v>
      </c>
      <c r="BX821" s="816">
        <f t="shared" si="2703"/>
        <v>0</v>
      </c>
      <c r="BY821" s="816">
        <f t="shared" si="2703"/>
        <v>0</v>
      </c>
      <c r="BZ821" s="627">
        <f t="shared" si="2704"/>
        <v>0</v>
      </c>
      <c r="CA821" s="627">
        <f t="shared" si="2705"/>
        <v>0</v>
      </c>
      <c r="CB821" s="627">
        <f t="shared" si="2706"/>
        <v>0</v>
      </c>
      <c r="CC821" s="695">
        <f t="shared" si="2707"/>
        <v>0</v>
      </c>
      <c r="CD821" s="1353">
        <f t="shared" ref="CD821:CD828" si="273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9"/>
        <v>0</v>
      </c>
      <c r="CF821" s="1355">
        <f t="shared" si="2709"/>
        <v>0</v>
      </c>
      <c r="CG821" s="1355">
        <f t="shared" si="2709"/>
        <v>0</v>
      </c>
      <c r="CH821" s="1355">
        <f t="shared" si="2709"/>
        <v>0</v>
      </c>
      <c r="CI821" s="1355">
        <f t="shared" si="2709"/>
        <v>0</v>
      </c>
      <c r="CJ821" s="1355">
        <f t="shared" si="2709"/>
        <v>0</v>
      </c>
      <c r="CK821" s="1356">
        <f t="shared" si="2709"/>
        <v>0</v>
      </c>
      <c r="CL821" s="1356">
        <f t="shared" si="2709"/>
        <v>0</v>
      </c>
      <c r="CM821" s="1356">
        <f t="shared" si="2709"/>
        <v>0</v>
      </c>
      <c r="CN821" s="1355">
        <f t="shared" si="2709"/>
        <v>0</v>
      </c>
      <c r="CO821" s="1355">
        <f t="shared" si="2709"/>
        <v>0</v>
      </c>
      <c r="CP821" s="1355">
        <f t="shared" si="2709"/>
        <v>0</v>
      </c>
      <c r="CQ821" s="1355">
        <f t="shared" si="2709"/>
        <v>0</v>
      </c>
      <c r="CR821" s="1355">
        <f t="shared" si="2709"/>
        <v>0</v>
      </c>
      <c r="CS821" s="1354">
        <f t="shared" si="2709"/>
        <v>0</v>
      </c>
      <c r="CT821" s="1357">
        <f t="shared" si="2709"/>
        <v>0</v>
      </c>
      <c r="CU821" s="541">
        <f t="shared" si="2710"/>
        <v>0</v>
      </c>
      <c r="CV821" s="542">
        <f t="shared" si="2711"/>
        <v>0</v>
      </c>
      <c r="CW821" s="543">
        <f t="shared" si="2712"/>
        <v>0</v>
      </c>
      <c r="CX821" s="543">
        <f t="shared" si="2713"/>
        <v>0</v>
      </c>
      <c r="CY821" s="543">
        <f t="shared" si="2714"/>
        <v>0</v>
      </c>
      <c r="CZ821" s="543">
        <f t="shared" si="2715"/>
        <v>0</v>
      </c>
      <c r="DA821" s="543">
        <f t="shared" si="2716"/>
        <v>0</v>
      </c>
      <c r="DB821" s="544">
        <f t="shared" si="2717"/>
        <v>0</v>
      </c>
      <c r="DC821" s="544">
        <f t="shared" si="2718"/>
        <v>0</v>
      </c>
      <c r="DD821" s="544">
        <f t="shared" si="2719"/>
        <v>0</v>
      </c>
      <c r="DE821" s="543">
        <f t="shared" si="2720"/>
        <v>0</v>
      </c>
      <c r="DF821" s="543">
        <f t="shared" si="2721"/>
        <v>0</v>
      </c>
      <c r="DG821" s="543">
        <f t="shared" si="2722"/>
        <v>0</v>
      </c>
      <c r="DH821" s="543">
        <f t="shared" si="2723"/>
        <v>0</v>
      </c>
      <c r="DI821" s="543">
        <f t="shared" si="2724"/>
        <v>0</v>
      </c>
      <c r="DJ821" s="542">
        <f t="shared" si="2725"/>
        <v>0</v>
      </c>
      <c r="DK821" s="541">
        <f t="shared" si="2726"/>
        <v>0</v>
      </c>
      <c r="DL821" s="658">
        <f t="shared" si="2727"/>
        <v>17</v>
      </c>
      <c r="DM821" s="106">
        <f t="shared" si="2728"/>
        <v>17</v>
      </c>
      <c r="DN821" s="106">
        <f t="shared" si="2729"/>
        <v>17</v>
      </c>
      <c r="DO821" s="106">
        <f t="shared" si="2730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378</v>
      </c>
      <c r="B822" s="809">
        <f t="shared" ref="B822:R822" si="2736">SUM(B116)</f>
        <v>0</v>
      </c>
      <c r="C822" s="809">
        <f t="shared" si="2736"/>
        <v>0</v>
      </c>
      <c r="D822" s="809">
        <f t="shared" si="2736"/>
        <v>0</v>
      </c>
      <c r="E822" s="809">
        <f t="shared" si="2736"/>
        <v>0</v>
      </c>
      <c r="F822" s="809">
        <f t="shared" si="2736"/>
        <v>0</v>
      </c>
      <c r="G822" s="809">
        <f t="shared" si="2736"/>
        <v>0</v>
      </c>
      <c r="H822" s="809">
        <f t="shared" si="2736"/>
        <v>0</v>
      </c>
      <c r="I822" s="809">
        <f t="shared" si="2736"/>
        <v>0</v>
      </c>
      <c r="J822" s="809">
        <f t="shared" si="2736"/>
        <v>0</v>
      </c>
      <c r="K822" s="809">
        <f t="shared" si="2736"/>
        <v>0</v>
      </c>
      <c r="L822" s="809">
        <f t="shared" si="2736"/>
        <v>0</v>
      </c>
      <c r="M822" s="809">
        <f t="shared" si="2736"/>
        <v>0</v>
      </c>
      <c r="N822" s="809">
        <f t="shared" si="2736"/>
        <v>0</v>
      </c>
      <c r="O822" s="809">
        <f t="shared" si="2736"/>
        <v>0</v>
      </c>
      <c r="P822" s="809">
        <f t="shared" si="2736"/>
        <v>0</v>
      </c>
      <c r="Q822" s="809">
        <f t="shared" si="2736"/>
        <v>0</v>
      </c>
      <c r="R822" s="809">
        <f t="shared" si="2736"/>
        <v>0</v>
      </c>
      <c r="S822" s="815"/>
      <c r="T822" s="809">
        <f t="shared" ref="T822:AJ822" si="2737">SUM(T116)</f>
        <v>0</v>
      </c>
      <c r="U822" s="809">
        <f t="shared" si="2737"/>
        <v>0</v>
      </c>
      <c r="V822" s="809">
        <f t="shared" si="2737"/>
        <v>0</v>
      </c>
      <c r="W822" s="809">
        <f t="shared" si="2737"/>
        <v>0</v>
      </c>
      <c r="X822" s="809">
        <f t="shared" si="2737"/>
        <v>0</v>
      </c>
      <c r="Y822" s="809">
        <f t="shared" si="2737"/>
        <v>0</v>
      </c>
      <c r="Z822" s="809">
        <f t="shared" si="2737"/>
        <v>0</v>
      </c>
      <c r="AA822" s="809">
        <f t="shared" si="2737"/>
        <v>0</v>
      </c>
      <c r="AB822" s="809">
        <f t="shared" si="2737"/>
        <v>0</v>
      </c>
      <c r="AC822" s="809">
        <f t="shared" si="2737"/>
        <v>0</v>
      </c>
      <c r="AD822" s="809">
        <f t="shared" si="2737"/>
        <v>0</v>
      </c>
      <c r="AE822" s="809">
        <f t="shared" si="2737"/>
        <v>0</v>
      </c>
      <c r="AF822" s="809">
        <f t="shared" si="2737"/>
        <v>0</v>
      </c>
      <c r="AG822" s="809">
        <f t="shared" si="2737"/>
        <v>0</v>
      </c>
      <c r="AH822" s="809">
        <f t="shared" si="2737"/>
        <v>0</v>
      </c>
      <c r="AI822" s="809">
        <f t="shared" si="2737"/>
        <v>0</v>
      </c>
      <c r="AJ822" s="809">
        <f t="shared" si="2737"/>
        <v>0</v>
      </c>
      <c r="AK822" s="815"/>
      <c r="AL822" s="809">
        <f t="shared" ref="AL822:BB822" si="2738">SUM(AL116)</f>
        <v>3.7907371167645136E-2</v>
      </c>
      <c r="AM822" s="809">
        <f t="shared" si="2738"/>
        <v>0</v>
      </c>
      <c r="AN822" s="809">
        <f t="shared" si="2738"/>
        <v>0</v>
      </c>
      <c r="AO822" s="809">
        <f t="shared" si="2738"/>
        <v>0</v>
      </c>
      <c r="AP822" s="809">
        <f t="shared" si="2738"/>
        <v>0</v>
      </c>
      <c r="AQ822" s="809">
        <f t="shared" si="2738"/>
        <v>0</v>
      </c>
      <c r="AR822" s="809">
        <f t="shared" si="2738"/>
        <v>0</v>
      </c>
      <c r="AS822" s="809">
        <f t="shared" si="2738"/>
        <v>0</v>
      </c>
      <c r="AT822" s="809">
        <f t="shared" si="2738"/>
        <v>0</v>
      </c>
      <c r="AU822" s="809">
        <f t="shared" si="2738"/>
        <v>0</v>
      </c>
      <c r="AV822" s="809">
        <f t="shared" si="2738"/>
        <v>0</v>
      </c>
      <c r="AW822" s="809">
        <f t="shared" si="2738"/>
        <v>0</v>
      </c>
      <c r="AX822" s="809">
        <f t="shared" si="2738"/>
        <v>0</v>
      </c>
      <c r="AY822" s="809">
        <f t="shared" si="2738"/>
        <v>0</v>
      </c>
      <c r="AZ822" s="809">
        <f t="shared" si="2738"/>
        <v>0</v>
      </c>
      <c r="BA822" s="809">
        <f t="shared" si="2738"/>
        <v>0</v>
      </c>
      <c r="BB822" s="809">
        <f t="shared" si="2738"/>
        <v>0</v>
      </c>
      <c r="BC822" s="815"/>
      <c r="BD822" s="809">
        <f t="shared" ref="BD822:BT822" si="2739">SUM(BD116)</f>
        <v>5.6151337247227651E-2</v>
      </c>
      <c r="BE822" s="809">
        <f t="shared" si="2739"/>
        <v>0</v>
      </c>
      <c r="BF822" s="809">
        <f t="shared" si="2739"/>
        <v>0</v>
      </c>
      <c r="BG822" s="809">
        <f t="shared" si="2739"/>
        <v>0</v>
      </c>
      <c r="BH822" s="809">
        <f t="shared" si="2739"/>
        <v>0</v>
      </c>
      <c r="BI822" s="809">
        <f t="shared" si="2739"/>
        <v>0</v>
      </c>
      <c r="BJ822" s="809">
        <f t="shared" si="2739"/>
        <v>0</v>
      </c>
      <c r="BK822" s="809">
        <f t="shared" si="2739"/>
        <v>0</v>
      </c>
      <c r="BL822" s="809">
        <f t="shared" si="2739"/>
        <v>0</v>
      </c>
      <c r="BM822" s="809">
        <f t="shared" si="2739"/>
        <v>0</v>
      </c>
      <c r="BN822" s="809">
        <f t="shared" si="2739"/>
        <v>0</v>
      </c>
      <c r="BO822" s="809">
        <f t="shared" si="2739"/>
        <v>0</v>
      </c>
      <c r="BP822" s="809">
        <f t="shared" si="2739"/>
        <v>0</v>
      </c>
      <c r="BQ822" s="809">
        <f t="shared" si="2739"/>
        <v>0</v>
      </c>
      <c r="BR822" s="809">
        <f t="shared" si="2739"/>
        <v>0</v>
      </c>
      <c r="BS822" s="809">
        <f t="shared" si="2739"/>
        <v>0</v>
      </c>
      <c r="BT822" s="809">
        <f t="shared" si="2739"/>
        <v>0</v>
      </c>
      <c r="BU822" s="815"/>
      <c r="BV822" s="816">
        <f t="shared" ref="BV822:BY823" si="2740">SUM(BV116)</f>
        <v>0</v>
      </c>
      <c r="BW822" s="816">
        <f t="shared" si="2740"/>
        <v>0</v>
      </c>
      <c r="BX822" s="816">
        <f t="shared" si="2740"/>
        <v>0</v>
      </c>
      <c r="BY822" s="816">
        <f t="shared" si="2740"/>
        <v>0</v>
      </c>
      <c r="BZ822" s="627">
        <f t="shared" si="2704"/>
        <v>0</v>
      </c>
      <c r="CA822" s="627">
        <f t="shared" si="2705"/>
        <v>0</v>
      </c>
      <c r="CB822" s="627">
        <f t="shared" si="2706"/>
        <v>0</v>
      </c>
      <c r="CC822" s="695">
        <f t="shared" si="2707"/>
        <v>0</v>
      </c>
      <c r="CD822" s="1353">
        <f t="shared" si="2735"/>
        <v>0</v>
      </c>
      <c r="CE822" s="1354">
        <f t="shared" si="2709"/>
        <v>0</v>
      </c>
      <c r="CF822" s="1355">
        <f t="shared" si="2709"/>
        <v>0</v>
      </c>
      <c r="CG822" s="1355">
        <f t="shared" si="2709"/>
        <v>0</v>
      </c>
      <c r="CH822" s="1355">
        <f t="shared" si="2709"/>
        <v>0</v>
      </c>
      <c r="CI822" s="1355">
        <f t="shared" si="2709"/>
        <v>0</v>
      </c>
      <c r="CJ822" s="1355">
        <f t="shared" si="2709"/>
        <v>0</v>
      </c>
      <c r="CK822" s="1356">
        <f t="shared" si="2709"/>
        <v>0</v>
      </c>
      <c r="CL822" s="1356">
        <f t="shared" si="2709"/>
        <v>0</v>
      </c>
      <c r="CM822" s="1356">
        <f t="shared" si="2709"/>
        <v>0</v>
      </c>
      <c r="CN822" s="1355">
        <f t="shared" si="2709"/>
        <v>0</v>
      </c>
      <c r="CO822" s="1355">
        <f t="shared" si="2709"/>
        <v>0</v>
      </c>
      <c r="CP822" s="1355">
        <f t="shared" si="2709"/>
        <v>0</v>
      </c>
      <c r="CQ822" s="1355">
        <f t="shared" si="2709"/>
        <v>0</v>
      </c>
      <c r="CR822" s="1355">
        <f t="shared" si="2709"/>
        <v>0</v>
      </c>
      <c r="CS822" s="1354">
        <f t="shared" si="2709"/>
        <v>0</v>
      </c>
      <c r="CT822" s="1357">
        <f t="shared" si="2709"/>
        <v>0</v>
      </c>
      <c r="CU822" s="541">
        <f t="shared" si="2710"/>
        <v>0</v>
      </c>
      <c r="CV822" s="542">
        <f t="shared" si="2711"/>
        <v>0</v>
      </c>
      <c r="CW822" s="543">
        <f t="shared" si="2712"/>
        <v>0</v>
      </c>
      <c r="CX822" s="543">
        <f t="shared" si="2713"/>
        <v>0</v>
      </c>
      <c r="CY822" s="543">
        <f t="shared" si="2714"/>
        <v>0</v>
      </c>
      <c r="CZ822" s="543">
        <f t="shared" si="2715"/>
        <v>0</v>
      </c>
      <c r="DA822" s="543">
        <f t="shared" si="2716"/>
        <v>0</v>
      </c>
      <c r="DB822" s="544">
        <f t="shared" si="2717"/>
        <v>0</v>
      </c>
      <c r="DC822" s="544">
        <f t="shared" si="2718"/>
        <v>0</v>
      </c>
      <c r="DD822" s="544">
        <f t="shared" si="2719"/>
        <v>0</v>
      </c>
      <c r="DE822" s="543">
        <f t="shared" si="2720"/>
        <v>0</v>
      </c>
      <c r="DF822" s="543">
        <f t="shared" si="2721"/>
        <v>0</v>
      </c>
      <c r="DG822" s="543">
        <f t="shared" si="2722"/>
        <v>0</v>
      </c>
      <c r="DH822" s="543">
        <f t="shared" si="2723"/>
        <v>0</v>
      </c>
      <c r="DI822" s="543">
        <f t="shared" si="2724"/>
        <v>0</v>
      </c>
      <c r="DJ822" s="542">
        <f t="shared" si="2725"/>
        <v>0</v>
      </c>
      <c r="DK822" s="541">
        <f t="shared" si="2726"/>
        <v>0</v>
      </c>
      <c r="DL822" s="658">
        <f t="shared" si="2727"/>
        <v>17</v>
      </c>
      <c r="DM822" s="106">
        <f t="shared" si="2728"/>
        <v>17</v>
      </c>
      <c r="DN822" s="106">
        <f t="shared" si="2729"/>
        <v>17</v>
      </c>
      <c r="DO822" s="106">
        <f t="shared" si="2730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379</v>
      </c>
      <c r="B823" s="809">
        <f t="shared" ref="B823:R823" si="2741">SUM(B117)</f>
        <v>0</v>
      </c>
      <c r="C823" s="809">
        <f t="shared" si="2741"/>
        <v>0</v>
      </c>
      <c r="D823" s="809">
        <f t="shared" si="2741"/>
        <v>0</v>
      </c>
      <c r="E823" s="809">
        <f t="shared" si="2741"/>
        <v>0</v>
      </c>
      <c r="F823" s="809">
        <f t="shared" si="2741"/>
        <v>0</v>
      </c>
      <c r="G823" s="809">
        <f t="shared" si="2741"/>
        <v>0</v>
      </c>
      <c r="H823" s="809">
        <f t="shared" si="2741"/>
        <v>0</v>
      </c>
      <c r="I823" s="809">
        <f t="shared" si="2741"/>
        <v>0</v>
      </c>
      <c r="J823" s="809">
        <f t="shared" si="2741"/>
        <v>0</v>
      </c>
      <c r="K823" s="809">
        <f t="shared" si="2741"/>
        <v>0</v>
      </c>
      <c r="L823" s="809">
        <f t="shared" si="2741"/>
        <v>0</v>
      </c>
      <c r="M823" s="809">
        <f t="shared" si="2741"/>
        <v>0</v>
      </c>
      <c r="N823" s="809">
        <f t="shared" si="2741"/>
        <v>0</v>
      </c>
      <c r="O823" s="809">
        <f t="shared" si="2741"/>
        <v>0</v>
      </c>
      <c r="P823" s="809">
        <f t="shared" si="2741"/>
        <v>0</v>
      </c>
      <c r="Q823" s="809">
        <f t="shared" si="2741"/>
        <v>0</v>
      </c>
      <c r="R823" s="809">
        <f t="shared" si="2741"/>
        <v>0</v>
      </c>
      <c r="S823" s="815"/>
      <c r="T823" s="809">
        <f t="shared" ref="T823:AJ823" si="2742">SUM(T117)</f>
        <v>0</v>
      </c>
      <c r="U823" s="809">
        <f t="shared" si="2742"/>
        <v>0</v>
      </c>
      <c r="V823" s="809">
        <f t="shared" si="2742"/>
        <v>0</v>
      </c>
      <c r="W823" s="809">
        <f t="shared" si="2742"/>
        <v>0</v>
      </c>
      <c r="X823" s="809">
        <f t="shared" si="2742"/>
        <v>0</v>
      </c>
      <c r="Y823" s="809">
        <f t="shared" si="2742"/>
        <v>0</v>
      </c>
      <c r="Z823" s="809">
        <f t="shared" si="2742"/>
        <v>0</v>
      </c>
      <c r="AA823" s="809">
        <f t="shared" si="2742"/>
        <v>0</v>
      </c>
      <c r="AB823" s="809">
        <f t="shared" si="2742"/>
        <v>0</v>
      </c>
      <c r="AC823" s="809">
        <f t="shared" si="2742"/>
        <v>0</v>
      </c>
      <c r="AD823" s="809">
        <f t="shared" si="2742"/>
        <v>0</v>
      </c>
      <c r="AE823" s="809">
        <f t="shared" si="2742"/>
        <v>0</v>
      </c>
      <c r="AF823" s="809">
        <f t="shared" si="2742"/>
        <v>0</v>
      </c>
      <c r="AG823" s="809">
        <f t="shared" si="2742"/>
        <v>0</v>
      </c>
      <c r="AH823" s="809">
        <f t="shared" si="2742"/>
        <v>0</v>
      </c>
      <c r="AI823" s="809">
        <f t="shared" si="2742"/>
        <v>0</v>
      </c>
      <c r="AJ823" s="809">
        <f t="shared" si="2742"/>
        <v>0</v>
      </c>
      <c r="AK823" s="815"/>
      <c r="AL823" s="809">
        <f t="shared" ref="AL823:BB823" si="2743">SUM(AL117)</f>
        <v>1.4987606001304632E-2</v>
      </c>
      <c r="AM823" s="809">
        <f t="shared" si="2743"/>
        <v>0</v>
      </c>
      <c r="AN823" s="809">
        <f t="shared" si="2743"/>
        <v>0</v>
      </c>
      <c r="AO823" s="809">
        <f t="shared" si="2743"/>
        <v>0</v>
      </c>
      <c r="AP823" s="809">
        <f t="shared" si="2743"/>
        <v>0</v>
      </c>
      <c r="AQ823" s="809">
        <f t="shared" si="2743"/>
        <v>0</v>
      </c>
      <c r="AR823" s="809">
        <f t="shared" si="2743"/>
        <v>0</v>
      </c>
      <c r="AS823" s="809">
        <f t="shared" si="2743"/>
        <v>0</v>
      </c>
      <c r="AT823" s="809">
        <f t="shared" si="2743"/>
        <v>0</v>
      </c>
      <c r="AU823" s="809">
        <f t="shared" si="2743"/>
        <v>0</v>
      </c>
      <c r="AV823" s="809">
        <f t="shared" si="2743"/>
        <v>0</v>
      </c>
      <c r="AW823" s="809">
        <f t="shared" si="2743"/>
        <v>0</v>
      </c>
      <c r="AX823" s="809">
        <f t="shared" si="2743"/>
        <v>0</v>
      </c>
      <c r="AY823" s="809">
        <f t="shared" si="2743"/>
        <v>0</v>
      </c>
      <c r="AZ823" s="809">
        <f t="shared" si="2743"/>
        <v>0</v>
      </c>
      <c r="BA823" s="809">
        <f t="shared" si="2743"/>
        <v>0</v>
      </c>
      <c r="BB823" s="809">
        <f t="shared" si="2743"/>
        <v>0</v>
      </c>
      <c r="BC823" s="815"/>
      <c r="BD823" s="809">
        <f t="shared" ref="BD823:BT823" si="2744">SUM(BD117)</f>
        <v>2.8075668623613825E-2</v>
      </c>
      <c r="BE823" s="809">
        <f t="shared" si="2744"/>
        <v>0</v>
      </c>
      <c r="BF823" s="809">
        <f t="shared" si="2744"/>
        <v>0</v>
      </c>
      <c r="BG823" s="809">
        <f t="shared" si="2744"/>
        <v>0</v>
      </c>
      <c r="BH823" s="809">
        <f t="shared" si="2744"/>
        <v>0</v>
      </c>
      <c r="BI823" s="809">
        <f t="shared" si="2744"/>
        <v>0</v>
      </c>
      <c r="BJ823" s="809">
        <f t="shared" si="2744"/>
        <v>0</v>
      </c>
      <c r="BK823" s="809">
        <f t="shared" si="2744"/>
        <v>0</v>
      </c>
      <c r="BL823" s="809">
        <f t="shared" si="2744"/>
        <v>0</v>
      </c>
      <c r="BM823" s="809">
        <f t="shared" si="2744"/>
        <v>0</v>
      </c>
      <c r="BN823" s="809">
        <f t="shared" si="2744"/>
        <v>0</v>
      </c>
      <c r="BO823" s="809">
        <f t="shared" si="2744"/>
        <v>0</v>
      </c>
      <c r="BP823" s="809">
        <f t="shared" si="2744"/>
        <v>0</v>
      </c>
      <c r="BQ823" s="809">
        <f t="shared" si="2744"/>
        <v>0</v>
      </c>
      <c r="BR823" s="809">
        <f t="shared" si="2744"/>
        <v>0</v>
      </c>
      <c r="BS823" s="809">
        <f t="shared" si="2744"/>
        <v>0</v>
      </c>
      <c r="BT823" s="809">
        <f t="shared" si="2744"/>
        <v>0</v>
      </c>
      <c r="BU823" s="815"/>
      <c r="BV823" s="816">
        <f t="shared" si="2740"/>
        <v>0</v>
      </c>
      <c r="BW823" s="816">
        <f t="shared" si="2740"/>
        <v>0</v>
      </c>
      <c r="BX823" s="816">
        <f t="shared" si="2740"/>
        <v>0</v>
      </c>
      <c r="BY823" s="816">
        <f t="shared" si="2740"/>
        <v>0</v>
      </c>
      <c r="BZ823" s="627">
        <f t="shared" si="2704"/>
        <v>0</v>
      </c>
      <c r="CA823" s="627">
        <f t="shared" si="2705"/>
        <v>0</v>
      </c>
      <c r="CB823" s="627">
        <f t="shared" si="2706"/>
        <v>0</v>
      </c>
      <c r="CC823" s="695">
        <f t="shared" si="2707"/>
        <v>0</v>
      </c>
      <c r="CD823" s="1353">
        <f t="shared" si="2735"/>
        <v>0</v>
      </c>
      <c r="CE823" s="1354">
        <f t="shared" si="2709"/>
        <v>0</v>
      </c>
      <c r="CF823" s="1355">
        <f t="shared" si="2709"/>
        <v>0</v>
      </c>
      <c r="CG823" s="1355">
        <f t="shared" si="2709"/>
        <v>0</v>
      </c>
      <c r="CH823" s="1355">
        <f t="shared" si="2709"/>
        <v>0</v>
      </c>
      <c r="CI823" s="1355">
        <f t="shared" si="2709"/>
        <v>0</v>
      </c>
      <c r="CJ823" s="1355">
        <f t="shared" si="2709"/>
        <v>0</v>
      </c>
      <c r="CK823" s="1356">
        <f t="shared" si="2709"/>
        <v>0</v>
      </c>
      <c r="CL823" s="1356">
        <f t="shared" si="2709"/>
        <v>0</v>
      </c>
      <c r="CM823" s="1356">
        <f t="shared" si="2709"/>
        <v>0</v>
      </c>
      <c r="CN823" s="1355">
        <f t="shared" si="2709"/>
        <v>0</v>
      </c>
      <c r="CO823" s="1355">
        <f t="shared" si="2709"/>
        <v>0</v>
      </c>
      <c r="CP823" s="1355">
        <f t="shared" si="2709"/>
        <v>0</v>
      </c>
      <c r="CQ823" s="1355">
        <f t="shared" si="2709"/>
        <v>0</v>
      </c>
      <c r="CR823" s="1355">
        <f t="shared" si="2709"/>
        <v>0</v>
      </c>
      <c r="CS823" s="1354">
        <f t="shared" si="2709"/>
        <v>0</v>
      </c>
      <c r="CT823" s="1357">
        <f t="shared" si="2709"/>
        <v>0</v>
      </c>
      <c r="CU823" s="541">
        <f t="shared" si="2710"/>
        <v>0</v>
      </c>
      <c r="CV823" s="542">
        <f t="shared" si="2711"/>
        <v>0</v>
      </c>
      <c r="CW823" s="543">
        <f t="shared" si="2712"/>
        <v>0</v>
      </c>
      <c r="CX823" s="543">
        <f t="shared" si="2713"/>
        <v>0</v>
      </c>
      <c r="CY823" s="543">
        <f t="shared" si="2714"/>
        <v>0</v>
      </c>
      <c r="CZ823" s="543">
        <f t="shared" si="2715"/>
        <v>0</v>
      </c>
      <c r="DA823" s="543">
        <f t="shared" si="2716"/>
        <v>0</v>
      </c>
      <c r="DB823" s="544">
        <f t="shared" si="2717"/>
        <v>0</v>
      </c>
      <c r="DC823" s="544">
        <f t="shared" si="2718"/>
        <v>0</v>
      </c>
      <c r="DD823" s="544">
        <f t="shared" si="2719"/>
        <v>0</v>
      </c>
      <c r="DE823" s="543">
        <f t="shared" si="2720"/>
        <v>0</v>
      </c>
      <c r="DF823" s="543">
        <f t="shared" si="2721"/>
        <v>0</v>
      </c>
      <c r="DG823" s="543">
        <f t="shared" si="2722"/>
        <v>0</v>
      </c>
      <c r="DH823" s="543">
        <f t="shared" si="2723"/>
        <v>0</v>
      </c>
      <c r="DI823" s="543">
        <f t="shared" si="2724"/>
        <v>0</v>
      </c>
      <c r="DJ823" s="542">
        <f t="shared" si="2725"/>
        <v>0</v>
      </c>
      <c r="DK823" s="541">
        <f t="shared" si="2726"/>
        <v>0</v>
      </c>
      <c r="DL823" s="658">
        <f t="shared" si="2727"/>
        <v>17</v>
      </c>
      <c r="DM823" s="106">
        <f t="shared" si="2728"/>
        <v>17</v>
      </c>
      <c r="DN823" s="106">
        <f t="shared" si="2729"/>
        <v>17</v>
      </c>
      <c r="DO823" s="106">
        <f t="shared" si="2730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380</v>
      </c>
      <c r="B824" s="809">
        <f t="shared" ref="B824:R824" si="2745">SUM(B144)</f>
        <v>0</v>
      </c>
      <c r="C824" s="809">
        <f t="shared" si="2745"/>
        <v>0</v>
      </c>
      <c r="D824" s="809">
        <f t="shared" si="2745"/>
        <v>0</v>
      </c>
      <c r="E824" s="809">
        <f t="shared" si="2745"/>
        <v>0</v>
      </c>
      <c r="F824" s="809">
        <f t="shared" si="2745"/>
        <v>0</v>
      </c>
      <c r="G824" s="809">
        <f t="shared" si="2745"/>
        <v>0</v>
      </c>
      <c r="H824" s="809">
        <f t="shared" si="2745"/>
        <v>0</v>
      </c>
      <c r="I824" s="809">
        <f t="shared" si="2745"/>
        <v>0</v>
      </c>
      <c r="J824" s="809">
        <f t="shared" si="2745"/>
        <v>0</v>
      </c>
      <c r="K824" s="809">
        <f t="shared" si="2745"/>
        <v>0</v>
      </c>
      <c r="L824" s="809">
        <f t="shared" si="2745"/>
        <v>0</v>
      </c>
      <c r="M824" s="809">
        <f t="shared" si="2745"/>
        <v>0</v>
      </c>
      <c r="N824" s="809">
        <f t="shared" si="2745"/>
        <v>0</v>
      </c>
      <c r="O824" s="809">
        <f t="shared" si="2745"/>
        <v>0</v>
      </c>
      <c r="P824" s="809">
        <f t="shared" si="2745"/>
        <v>0</v>
      </c>
      <c r="Q824" s="809">
        <f t="shared" si="2745"/>
        <v>0</v>
      </c>
      <c r="R824" s="809">
        <f t="shared" si="2745"/>
        <v>0</v>
      </c>
      <c r="S824" s="815"/>
      <c r="T824" s="809">
        <f t="shared" ref="T824:AJ824" si="2746">SUM(T144)</f>
        <v>0</v>
      </c>
      <c r="U824" s="809">
        <f t="shared" si="2746"/>
        <v>0</v>
      </c>
      <c r="V824" s="809">
        <f t="shared" si="2746"/>
        <v>0</v>
      </c>
      <c r="W824" s="809">
        <f t="shared" si="2746"/>
        <v>0</v>
      </c>
      <c r="X824" s="809">
        <f t="shared" si="2746"/>
        <v>0</v>
      </c>
      <c r="Y824" s="809">
        <f t="shared" si="2746"/>
        <v>0</v>
      </c>
      <c r="Z824" s="809">
        <f t="shared" si="2746"/>
        <v>0</v>
      </c>
      <c r="AA824" s="809">
        <f t="shared" si="2746"/>
        <v>0</v>
      </c>
      <c r="AB824" s="809">
        <f t="shared" si="2746"/>
        <v>0</v>
      </c>
      <c r="AC824" s="809">
        <f t="shared" si="2746"/>
        <v>0</v>
      </c>
      <c r="AD824" s="809">
        <f t="shared" si="2746"/>
        <v>0</v>
      </c>
      <c r="AE824" s="809">
        <f t="shared" si="2746"/>
        <v>0</v>
      </c>
      <c r="AF824" s="809">
        <f t="shared" si="2746"/>
        <v>0</v>
      </c>
      <c r="AG824" s="809">
        <f t="shared" si="2746"/>
        <v>0</v>
      </c>
      <c r="AH824" s="809">
        <f t="shared" si="2746"/>
        <v>0</v>
      </c>
      <c r="AI824" s="809">
        <f t="shared" si="2746"/>
        <v>0</v>
      </c>
      <c r="AJ824" s="809">
        <f t="shared" si="2746"/>
        <v>0</v>
      </c>
      <c r="AK824" s="815"/>
      <c r="AL824" s="809">
        <f t="shared" ref="AL824:BB824" si="2747">SUM(AL144)</f>
        <v>0</v>
      </c>
      <c r="AM824" s="809">
        <f t="shared" si="2747"/>
        <v>0</v>
      </c>
      <c r="AN824" s="809">
        <f t="shared" si="2747"/>
        <v>0</v>
      </c>
      <c r="AO824" s="809">
        <f t="shared" si="2747"/>
        <v>0</v>
      </c>
      <c r="AP824" s="809">
        <f t="shared" si="2747"/>
        <v>0</v>
      </c>
      <c r="AQ824" s="809">
        <f t="shared" si="2747"/>
        <v>0</v>
      </c>
      <c r="AR824" s="809">
        <f t="shared" si="2747"/>
        <v>0</v>
      </c>
      <c r="AS824" s="809">
        <f t="shared" si="2747"/>
        <v>0</v>
      </c>
      <c r="AT824" s="809">
        <f t="shared" si="2747"/>
        <v>0</v>
      </c>
      <c r="AU824" s="809">
        <f t="shared" si="2747"/>
        <v>0</v>
      </c>
      <c r="AV824" s="809">
        <f t="shared" si="2747"/>
        <v>0</v>
      </c>
      <c r="AW824" s="809">
        <f t="shared" si="2747"/>
        <v>0</v>
      </c>
      <c r="AX824" s="809">
        <f t="shared" si="2747"/>
        <v>0</v>
      </c>
      <c r="AY824" s="809">
        <f t="shared" si="2747"/>
        <v>0</v>
      </c>
      <c r="AZ824" s="809">
        <f t="shared" si="2747"/>
        <v>0</v>
      </c>
      <c r="BA824" s="809">
        <f t="shared" si="2747"/>
        <v>0</v>
      </c>
      <c r="BB824" s="809">
        <f t="shared" si="2747"/>
        <v>0</v>
      </c>
      <c r="BC824" s="815"/>
      <c r="BD824" s="809">
        <f t="shared" ref="BD824:BT824" si="2748">SUM(BD144)</f>
        <v>0</v>
      </c>
      <c r="BE824" s="809">
        <f t="shared" si="2748"/>
        <v>0</v>
      </c>
      <c r="BF824" s="809">
        <f t="shared" si="2748"/>
        <v>0</v>
      </c>
      <c r="BG824" s="809">
        <f t="shared" si="2748"/>
        <v>0</v>
      </c>
      <c r="BH824" s="809">
        <f t="shared" si="2748"/>
        <v>0</v>
      </c>
      <c r="BI824" s="809">
        <f t="shared" si="2748"/>
        <v>0</v>
      </c>
      <c r="BJ824" s="809">
        <f t="shared" si="2748"/>
        <v>0</v>
      </c>
      <c r="BK824" s="809">
        <f t="shared" si="2748"/>
        <v>0</v>
      </c>
      <c r="BL824" s="809">
        <f t="shared" si="2748"/>
        <v>0</v>
      </c>
      <c r="BM824" s="809">
        <f t="shared" si="2748"/>
        <v>0</v>
      </c>
      <c r="BN824" s="809">
        <f t="shared" si="2748"/>
        <v>0</v>
      </c>
      <c r="BO824" s="809">
        <f t="shared" si="2748"/>
        <v>0</v>
      </c>
      <c r="BP824" s="809">
        <f t="shared" si="2748"/>
        <v>0</v>
      </c>
      <c r="BQ824" s="809">
        <f t="shared" si="2748"/>
        <v>0</v>
      </c>
      <c r="BR824" s="809">
        <f t="shared" si="2748"/>
        <v>0</v>
      </c>
      <c r="BS824" s="809">
        <f t="shared" si="2748"/>
        <v>0</v>
      </c>
      <c r="BT824" s="809">
        <f t="shared" si="2748"/>
        <v>0</v>
      </c>
      <c r="BU824" s="815"/>
      <c r="BV824" s="816">
        <f t="shared" ref="BV824:BY825" si="2749">SUM(BV144)</f>
        <v>0</v>
      </c>
      <c r="BW824" s="816">
        <f t="shared" si="2749"/>
        <v>0</v>
      </c>
      <c r="BX824" s="816">
        <f t="shared" si="2749"/>
        <v>0</v>
      </c>
      <c r="BY824" s="816">
        <f t="shared" si="2749"/>
        <v>0</v>
      </c>
      <c r="BZ824" s="627">
        <f t="shared" si="2704"/>
        <v>0</v>
      </c>
      <c r="CA824" s="627">
        <f t="shared" si="2705"/>
        <v>0</v>
      </c>
      <c r="CB824" s="627">
        <f t="shared" si="2706"/>
        <v>0</v>
      </c>
      <c r="CC824" s="695">
        <f t="shared" si="2707"/>
        <v>0</v>
      </c>
      <c r="CD824" s="1353">
        <f t="shared" si="2735"/>
        <v>0</v>
      </c>
      <c r="CE824" s="1354">
        <f t="shared" si="2709"/>
        <v>0</v>
      </c>
      <c r="CF824" s="1355">
        <f t="shared" si="2709"/>
        <v>0</v>
      </c>
      <c r="CG824" s="1355">
        <f t="shared" si="2709"/>
        <v>0</v>
      </c>
      <c r="CH824" s="1355">
        <f t="shared" si="2709"/>
        <v>0</v>
      </c>
      <c r="CI824" s="1355">
        <f t="shared" si="2709"/>
        <v>0</v>
      </c>
      <c r="CJ824" s="1355">
        <f t="shared" si="2709"/>
        <v>0</v>
      </c>
      <c r="CK824" s="1356">
        <f t="shared" si="2709"/>
        <v>0</v>
      </c>
      <c r="CL824" s="1356">
        <f t="shared" si="2709"/>
        <v>0</v>
      </c>
      <c r="CM824" s="1356">
        <f t="shared" si="2709"/>
        <v>0</v>
      </c>
      <c r="CN824" s="1355">
        <f t="shared" si="2709"/>
        <v>0</v>
      </c>
      <c r="CO824" s="1355">
        <f t="shared" si="2709"/>
        <v>0</v>
      </c>
      <c r="CP824" s="1355">
        <f t="shared" si="2709"/>
        <v>0</v>
      </c>
      <c r="CQ824" s="1355">
        <f t="shared" si="2709"/>
        <v>0</v>
      </c>
      <c r="CR824" s="1355">
        <f t="shared" si="2709"/>
        <v>0</v>
      </c>
      <c r="CS824" s="1354">
        <f t="shared" si="2709"/>
        <v>0</v>
      </c>
      <c r="CT824" s="1357">
        <f t="shared" si="2709"/>
        <v>0</v>
      </c>
      <c r="CU824" s="541">
        <f t="shared" si="2710"/>
        <v>0</v>
      </c>
      <c r="CV824" s="542">
        <f t="shared" si="2711"/>
        <v>0</v>
      </c>
      <c r="CW824" s="543">
        <f t="shared" si="2712"/>
        <v>0</v>
      </c>
      <c r="CX824" s="543">
        <f t="shared" si="2713"/>
        <v>0</v>
      </c>
      <c r="CY824" s="543">
        <f t="shared" si="2714"/>
        <v>0</v>
      </c>
      <c r="CZ824" s="543">
        <f t="shared" si="2715"/>
        <v>0</v>
      </c>
      <c r="DA824" s="543">
        <f t="shared" si="2716"/>
        <v>0</v>
      </c>
      <c r="DB824" s="544">
        <f t="shared" si="2717"/>
        <v>0</v>
      </c>
      <c r="DC824" s="544">
        <f t="shared" si="2718"/>
        <v>0</v>
      </c>
      <c r="DD824" s="544">
        <f t="shared" si="2719"/>
        <v>0</v>
      </c>
      <c r="DE824" s="543">
        <f t="shared" si="2720"/>
        <v>0</v>
      </c>
      <c r="DF824" s="543">
        <f t="shared" si="2721"/>
        <v>0</v>
      </c>
      <c r="DG824" s="543">
        <f t="shared" si="2722"/>
        <v>0</v>
      </c>
      <c r="DH824" s="543">
        <f t="shared" si="2723"/>
        <v>0</v>
      </c>
      <c r="DI824" s="543">
        <f t="shared" si="2724"/>
        <v>0</v>
      </c>
      <c r="DJ824" s="542">
        <f t="shared" si="2725"/>
        <v>0</v>
      </c>
      <c r="DK824" s="541">
        <f t="shared" si="2726"/>
        <v>0</v>
      </c>
      <c r="DL824" s="658">
        <f t="shared" si="2727"/>
        <v>17</v>
      </c>
      <c r="DM824" s="106">
        <f t="shared" si="2728"/>
        <v>17</v>
      </c>
      <c r="DN824" s="106">
        <f t="shared" si="2729"/>
        <v>17</v>
      </c>
      <c r="DO824" s="106">
        <f t="shared" si="2730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381</v>
      </c>
      <c r="B825" s="809">
        <f t="shared" ref="B825:R825" si="2750">SUM(B145)</f>
        <v>0</v>
      </c>
      <c r="C825" s="809">
        <f t="shared" si="2750"/>
        <v>0</v>
      </c>
      <c r="D825" s="809">
        <f t="shared" si="2750"/>
        <v>0</v>
      </c>
      <c r="E825" s="809">
        <f t="shared" si="2750"/>
        <v>0</v>
      </c>
      <c r="F825" s="809">
        <f t="shared" si="2750"/>
        <v>0</v>
      </c>
      <c r="G825" s="809">
        <f t="shared" si="2750"/>
        <v>0</v>
      </c>
      <c r="H825" s="809">
        <f t="shared" si="2750"/>
        <v>0</v>
      </c>
      <c r="I825" s="809">
        <f t="shared" si="2750"/>
        <v>0</v>
      </c>
      <c r="J825" s="809">
        <f t="shared" si="2750"/>
        <v>0</v>
      </c>
      <c r="K825" s="809">
        <f t="shared" si="2750"/>
        <v>0</v>
      </c>
      <c r="L825" s="809">
        <f t="shared" si="2750"/>
        <v>0</v>
      </c>
      <c r="M825" s="809">
        <f t="shared" si="2750"/>
        <v>0</v>
      </c>
      <c r="N825" s="809">
        <f t="shared" si="2750"/>
        <v>0</v>
      </c>
      <c r="O825" s="809">
        <f t="shared" si="2750"/>
        <v>0</v>
      </c>
      <c r="P825" s="809">
        <f t="shared" si="2750"/>
        <v>0</v>
      </c>
      <c r="Q825" s="809">
        <f t="shared" si="2750"/>
        <v>0</v>
      </c>
      <c r="R825" s="809">
        <f t="shared" si="2750"/>
        <v>0</v>
      </c>
      <c r="S825" s="815"/>
      <c r="T825" s="809">
        <f t="shared" ref="T825:AJ825" si="2751">SUM(T145)</f>
        <v>0</v>
      </c>
      <c r="U825" s="809">
        <f t="shared" si="2751"/>
        <v>0</v>
      </c>
      <c r="V825" s="809">
        <f t="shared" si="2751"/>
        <v>0</v>
      </c>
      <c r="W825" s="809">
        <f t="shared" si="2751"/>
        <v>0</v>
      </c>
      <c r="X825" s="809">
        <f t="shared" si="2751"/>
        <v>0</v>
      </c>
      <c r="Y825" s="809">
        <f t="shared" si="2751"/>
        <v>0</v>
      </c>
      <c r="Z825" s="809">
        <f t="shared" si="2751"/>
        <v>0</v>
      </c>
      <c r="AA825" s="809">
        <f t="shared" si="2751"/>
        <v>0</v>
      </c>
      <c r="AB825" s="809">
        <f t="shared" si="2751"/>
        <v>0</v>
      </c>
      <c r="AC825" s="809">
        <f t="shared" si="2751"/>
        <v>0</v>
      </c>
      <c r="AD825" s="809">
        <f t="shared" si="2751"/>
        <v>0</v>
      </c>
      <c r="AE825" s="809">
        <f t="shared" si="2751"/>
        <v>0</v>
      </c>
      <c r="AF825" s="809">
        <f t="shared" si="2751"/>
        <v>0</v>
      </c>
      <c r="AG825" s="809">
        <f t="shared" si="2751"/>
        <v>0</v>
      </c>
      <c r="AH825" s="809">
        <f t="shared" si="2751"/>
        <v>0</v>
      </c>
      <c r="AI825" s="809">
        <f t="shared" si="2751"/>
        <v>0</v>
      </c>
      <c r="AJ825" s="809">
        <f t="shared" si="2751"/>
        <v>0</v>
      </c>
      <c r="AK825" s="815"/>
      <c r="AL825" s="809">
        <f t="shared" ref="AL825:BB825" si="2752">SUM(AL145)</f>
        <v>0</v>
      </c>
      <c r="AM825" s="809">
        <f t="shared" si="2752"/>
        <v>0</v>
      </c>
      <c r="AN825" s="809">
        <f t="shared" si="2752"/>
        <v>0</v>
      </c>
      <c r="AO825" s="809">
        <f t="shared" si="2752"/>
        <v>0</v>
      </c>
      <c r="AP825" s="809">
        <f t="shared" si="2752"/>
        <v>0</v>
      </c>
      <c r="AQ825" s="809">
        <f t="shared" si="2752"/>
        <v>0</v>
      </c>
      <c r="AR825" s="809">
        <f t="shared" si="2752"/>
        <v>0</v>
      </c>
      <c r="AS825" s="809">
        <f t="shared" si="2752"/>
        <v>0</v>
      </c>
      <c r="AT825" s="809">
        <f t="shared" si="2752"/>
        <v>0</v>
      </c>
      <c r="AU825" s="809">
        <f t="shared" si="2752"/>
        <v>0</v>
      </c>
      <c r="AV825" s="809">
        <f t="shared" si="2752"/>
        <v>0</v>
      </c>
      <c r="AW825" s="809">
        <f t="shared" si="2752"/>
        <v>0</v>
      </c>
      <c r="AX825" s="809">
        <f t="shared" si="2752"/>
        <v>0</v>
      </c>
      <c r="AY825" s="809">
        <f t="shared" si="2752"/>
        <v>0</v>
      </c>
      <c r="AZ825" s="809">
        <f t="shared" si="2752"/>
        <v>0</v>
      </c>
      <c r="BA825" s="809">
        <f t="shared" si="2752"/>
        <v>0</v>
      </c>
      <c r="BB825" s="809">
        <f t="shared" si="2752"/>
        <v>0</v>
      </c>
      <c r="BC825" s="815"/>
      <c r="BD825" s="809">
        <f t="shared" ref="BD825:BT825" si="2753">SUM(BD145)</f>
        <v>0</v>
      </c>
      <c r="BE825" s="809">
        <f t="shared" si="2753"/>
        <v>0</v>
      </c>
      <c r="BF825" s="809">
        <f t="shared" si="2753"/>
        <v>0</v>
      </c>
      <c r="BG825" s="809">
        <f t="shared" si="2753"/>
        <v>0</v>
      </c>
      <c r="BH825" s="809">
        <f t="shared" si="2753"/>
        <v>0</v>
      </c>
      <c r="BI825" s="809">
        <f t="shared" si="2753"/>
        <v>0</v>
      </c>
      <c r="BJ825" s="809">
        <f t="shared" si="2753"/>
        <v>0</v>
      </c>
      <c r="BK825" s="809">
        <f t="shared" si="2753"/>
        <v>0</v>
      </c>
      <c r="BL825" s="809">
        <f t="shared" si="2753"/>
        <v>0</v>
      </c>
      <c r="BM825" s="809">
        <f t="shared" si="2753"/>
        <v>0</v>
      </c>
      <c r="BN825" s="809">
        <f t="shared" si="2753"/>
        <v>0</v>
      </c>
      <c r="BO825" s="809">
        <f t="shared" si="2753"/>
        <v>0</v>
      </c>
      <c r="BP825" s="809">
        <f t="shared" si="2753"/>
        <v>0</v>
      </c>
      <c r="BQ825" s="809">
        <f t="shared" si="2753"/>
        <v>0</v>
      </c>
      <c r="BR825" s="809">
        <f t="shared" si="2753"/>
        <v>0</v>
      </c>
      <c r="BS825" s="809">
        <f t="shared" si="2753"/>
        <v>0</v>
      </c>
      <c r="BT825" s="809">
        <f t="shared" si="2753"/>
        <v>0</v>
      </c>
      <c r="BU825" s="815"/>
      <c r="BV825" s="816">
        <f t="shared" si="2749"/>
        <v>0</v>
      </c>
      <c r="BW825" s="816">
        <f t="shared" si="2749"/>
        <v>0</v>
      </c>
      <c r="BX825" s="816">
        <f t="shared" si="2749"/>
        <v>0</v>
      </c>
      <c r="BY825" s="816">
        <f t="shared" si="2749"/>
        <v>0</v>
      </c>
      <c r="BZ825" s="627">
        <f t="shared" si="2704"/>
        <v>0</v>
      </c>
      <c r="CA825" s="627">
        <f t="shared" si="2705"/>
        <v>0</v>
      </c>
      <c r="CB825" s="627">
        <f t="shared" si="2706"/>
        <v>0</v>
      </c>
      <c r="CC825" s="695">
        <f t="shared" si="2707"/>
        <v>0</v>
      </c>
      <c r="CD825" s="1353">
        <f t="shared" si="2735"/>
        <v>0</v>
      </c>
      <c r="CE825" s="1354">
        <f t="shared" si="2709"/>
        <v>0</v>
      </c>
      <c r="CF825" s="1355">
        <f t="shared" si="2709"/>
        <v>0</v>
      </c>
      <c r="CG825" s="1355">
        <f t="shared" si="2709"/>
        <v>0</v>
      </c>
      <c r="CH825" s="1355">
        <f t="shared" si="2709"/>
        <v>0</v>
      </c>
      <c r="CI825" s="1355">
        <f t="shared" si="2709"/>
        <v>0</v>
      </c>
      <c r="CJ825" s="1355">
        <f t="shared" si="2709"/>
        <v>0</v>
      </c>
      <c r="CK825" s="1356">
        <f t="shared" si="2709"/>
        <v>0</v>
      </c>
      <c r="CL825" s="1356">
        <f t="shared" si="2709"/>
        <v>0</v>
      </c>
      <c r="CM825" s="1356">
        <f t="shared" si="2709"/>
        <v>0</v>
      </c>
      <c r="CN825" s="1355">
        <f t="shared" si="2709"/>
        <v>0</v>
      </c>
      <c r="CO825" s="1355">
        <f t="shared" si="2709"/>
        <v>0</v>
      </c>
      <c r="CP825" s="1355">
        <f t="shared" si="2709"/>
        <v>0</v>
      </c>
      <c r="CQ825" s="1355">
        <f t="shared" si="2709"/>
        <v>0</v>
      </c>
      <c r="CR825" s="1355">
        <f t="shared" si="2709"/>
        <v>0</v>
      </c>
      <c r="CS825" s="1354">
        <f t="shared" si="2709"/>
        <v>0</v>
      </c>
      <c r="CT825" s="1357">
        <f t="shared" si="2709"/>
        <v>0</v>
      </c>
      <c r="CU825" s="541">
        <f t="shared" si="2710"/>
        <v>0</v>
      </c>
      <c r="CV825" s="542">
        <f t="shared" si="2711"/>
        <v>0</v>
      </c>
      <c r="CW825" s="543">
        <f t="shared" si="2712"/>
        <v>0</v>
      </c>
      <c r="CX825" s="543">
        <f t="shared" si="2713"/>
        <v>0</v>
      </c>
      <c r="CY825" s="543">
        <f t="shared" si="2714"/>
        <v>0</v>
      </c>
      <c r="CZ825" s="543">
        <f t="shared" si="2715"/>
        <v>0</v>
      </c>
      <c r="DA825" s="543">
        <f t="shared" si="2716"/>
        <v>0</v>
      </c>
      <c r="DB825" s="544">
        <f t="shared" si="2717"/>
        <v>0</v>
      </c>
      <c r="DC825" s="544">
        <f t="shared" si="2718"/>
        <v>0</v>
      </c>
      <c r="DD825" s="544">
        <f t="shared" si="2719"/>
        <v>0</v>
      </c>
      <c r="DE825" s="543">
        <f t="shared" si="2720"/>
        <v>0</v>
      </c>
      <c r="DF825" s="543">
        <f t="shared" si="2721"/>
        <v>0</v>
      </c>
      <c r="DG825" s="543">
        <f t="shared" si="2722"/>
        <v>0</v>
      </c>
      <c r="DH825" s="543">
        <f t="shared" si="2723"/>
        <v>0</v>
      </c>
      <c r="DI825" s="543">
        <f t="shared" si="2724"/>
        <v>0</v>
      </c>
      <c r="DJ825" s="542">
        <f t="shared" si="2725"/>
        <v>0</v>
      </c>
      <c r="DK825" s="541">
        <f t="shared" si="2726"/>
        <v>0</v>
      </c>
      <c r="DL825" s="658">
        <f t="shared" si="2727"/>
        <v>17</v>
      </c>
      <c r="DM825" s="106">
        <f t="shared" si="2728"/>
        <v>17</v>
      </c>
      <c r="DN825" s="106">
        <f t="shared" si="2729"/>
        <v>17</v>
      </c>
      <c r="DO825" s="106">
        <f t="shared" si="2730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382</v>
      </c>
      <c r="B826" s="809">
        <f t="shared" ref="B826:R826" si="2754">SUM(B172)</f>
        <v>0</v>
      </c>
      <c r="C826" s="809">
        <f t="shared" si="2754"/>
        <v>0</v>
      </c>
      <c r="D826" s="809">
        <f t="shared" si="2754"/>
        <v>0</v>
      </c>
      <c r="E826" s="809">
        <f t="shared" si="2754"/>
        <v>0</v>
      </c>
      <c r="F826" s="809">
        <f t="shared" si="2754"/>
        <v>0</v>
      </c>
      <c r="G826" s="809">
        <f t="shared" si="2754"/>
        <v>0</v>
      </c>
      <c r="H826" s="809">
        <f t="shared" si="2754"/>
        <v>0</v>
      </c>
      <c r="I826" s="809">
        <f t="shared" si="2754"/>
        <v>0</v>
      </c>
      <c r="J826" s="809">
        <f t="shared" si="2754"/>
        <v>0</v>
      </c>
      <c r="K826" s="809">
        <f t="shared" si="2754"/>
        <v>0</v>
      </c>
      <c r="L826" s="809">
        <f t="shared" si="2754"/>
        <v>0</v>
      </c>
      <c r="M826" s="809">
        <f t="shared" si="2754"/>
        <v>0</v>
      </c>
      <c r="N826" s="809">
        <f t="shared" si="2754"/>
        <v>0</v>
      </c>
      <c r="O826" s="809">
        <f t="shared" si="2754"/>
        <v>0</v>
      </c>
      <c r="P826" s="809">
        <f t="shared" si="2754"/>
        <v>0</v>
      </c>
      <c r="Q826" s="809">
        <f t="shared" si="2754"/>
        <v>0</v>
      </c>
      <c r="R826" s="809">
        <f t="shared" si="2754"/>
        <v>0</v>
      </c>
      <c r="S826" s="815"/>
      <c r="T826" s="809">
        <f t="shared" ref="T826:AJ826" si="2755">SUM(T172)</f>
        <v>0</v>
      </c>
      <c r="U826" s="809">
        <f t="shared" si="2755"/>
        <v>0</v>
      </c>
      <c r="V826" s="809">
        <f t="shared" si="2755"/>
        <v>0</v>
      </c>
      <c r="W826" s="809">
        <f t="shared" si="2755"/>
        <v>0</v>
      </c>
      <c r="X826" s="809">
        <f t="shared" si="2755"/>
        <v>0</v>
      </c>
      <c r="Y826" s="809">
        <f t="shared" si="2755"/>
        <v>0</v>
      </c>
      <c r="Z826" s="809">
        <f t="shared" si="2755"/>
        <v>0</v>
      </c>
      <c r="AA826" s="809">
        <f t="shared" si="2755"/>
        <v>0</v>
      </c>
      <c r="AB826" s="809">
        <f t="shared" si="2755"/>
        <v>0</v>
      </c>
      <c r="AC826" s="809">
        <f t="shared" si="2755"/>
        <v>0</v>
      </c>
      <c r="AD826" s="809">
        <f t="shared" si="2755"/>
        <v>0</v>
      </c>
      <c r="AE826" s="809">
        <f t="shared" si="2755"/>
        <v>0</v>
      </c>
      <c r="AF826" s="809">
        <f t="shared" si="2755"/>
        <v>0</v>
      </c>
      <c r="AG826" s="809">
        <f t="shared" si="2755"/>
        <v>0</v>
      </c>
      <c r="AH826" s="809">
        <f t="shared" si="2755"/>
        <v>0</v>
      </c>
      <c r="AI826" s="809">
        <f t="shared" si="2755"/>
        <v>0</v>
      </c>
      <c r="AJ826" s="809">
        <f t="shared" si="2755"/>
        <v>0</v>
      </c>
      <c r="AK826" s="815"/>
      <c r="AL826" s="809">
        <f t="shared" ref="AL826:BB826" si="2756">SUM(AL172)</f>
        <v>0</v>
      </c>
      <c r="AM826" s="809">
        <f t="shared" si="2756"/>
        <v>0</v>
      </c>
      <c r="AN826" s="809">
        <f t="shared" si="2756"/>
        <v>0</v>
      </c>
      <c r="AO826" s="809">
        <f t="shared" si="2756"/>
        <v>0</v>
      </c>
      <c r="AP826" s="809">
        <f t="shared" si="2756"/>
        <v>0</v>
      </c>
      <c r="AQ826" s="809">
        <f t="shared" si="2756"/>
        <v>0</v>
      </c>
      <c r="AR826" s="809">
        <f t="shared" si="2756"/>
        <v>0</v>
      </c>
      <c r="AS826" s="809">
        <f t="shared" si="2756"/>
        <v>0</v>
      </c>
      <c r="AT826" s="809">
        <f t="shared" si="2756"/>
        <v>0</v>
      </c>
      <c r="AU826" s="809">
        <f t="shared" si="2756"/>
        <v>0</v>
      </c>
      <c r="AV826" s="809">
        <f t="shared" si="2756"/>
        <v>0</v>
      </c>
      <c r="AW826" s="809">
        <f t="shared" si="2756"/>
        <v>0</v>
      </c>
      <c r="AX826" s="809">
        <f t="shared" si="2756"/>
        <v>0</v>
      </c>
      <c r="AY826" s="809">
        <f t="shared" si="2756"/>
        <v>0</v>
      </c>
      <c r="AZ826" s="809">
        <f t="shared" si="2756"/>
        <v>0</v>
      </c>
      <c r="BA826" s="809">
        <f t="shared" si="2756"/>
        <v>0</v>
      </c>
      <c r="BB826" s="809">
        <f t="shared" si="2756"/>
        <v>0</v>
      </c>
      <c r="BC826" s="815"/>
      <c r="BD826" s="809">
        <f t="shared" ref="BD826:BT826" si="2757">SUM(BD172)</f>
        <v>0</v>
      </c>
      <c r="BE826" s="809">
        <f t="shared" si="2757"/>
        <v>0</v>
      </c>
      <c r="BF826" s="809">
        <f t="shared" si="2757"/>
        <v>0</v>
      </c>
      <c r="BG826" s="809">
        <f t="shared" si="2757"/>
        <v>0</v>
      </c>
      <c r="BH826" s="809">
        <f t="shared" si="2757"/>
        <v>0</v>
      </c>
      <c r="BI826" s="809">
        <f t="shared" si="2757"/>
        <v>0</v>
      </c>
      <c r="BJ826" s="809">
        <f t="shared" si="2757"/>
        <v>0</v>
      </c>
      <c r="BK826" s="809">
        <f t="shared" si="2757"/>
        <v>0</v>
      </c>
      <c r="BL826" s="809">
        <f t="shared" si="2757"/>
        <v>0</v>
      </c>
      <c r="BM826" s="809">
        <f t="shared" si="2757"/>
        <v>0</v>
      </c>
      <c r="BN826" s="809">
        <f t="shared" si="2757"/>
        <v>0</v>
      </c>
      <c r="BO826" s="809">
        <f t="shared" si="2757"/>
        <v>0</v>
      </c>
      <c r="BP826" s="809">
        <f t="shared" si="2757"/>
        <v>0</v>
      </c>
      <c r="BQ826" s="809">
        <f t="shared" si="2757"/>
        <v>0</v>
      </c>
      <c r="BR826" s="809">
        <f t="shared" si="2757"/>
        <v>0</v>
      </c>
      <c r="BS826" s="809">
        <f t="shared" si="2757"/>
        <v>0</v>
      </c>
      <c r="BT826" s="809">
        <f t="shared" si="2757"/>
        <v>0</v>
      </c>
      <c r="BU826" s="815"/>
      <c r="BV826" s="816">
        <f t="shared" ref="BV826:BY827" si="2758">SUM(BV172)</f>
        <v>0</v>
      </c>
      <c r="BW826" s="816">
        <f t="shared" si="2758"/>
        <v>0</v>
      </c>
      <c r="BX826" s="816">
        <f t="shared" si="2758"/>
        <v>0</v>
      </c>
      <c r="BY826" s="816">
        <f t="shared" si="2758"/>
        <v>0</v>
      </c>
      <c r="BZ826" s="627">
        <f t="shared" si="2704"/>
        <v>0</v>
      </c>
      <c r="CA826" s="627">
        <f t="shared" si="2705"/>
        <v>0</v>
      </c>
      <c r="CB826" s="627">
        <f t="shared" si="2706"/>
        <v>0</v>
      </c>
      <c r="CC826" s="695">
        <f t="shared" si="2707"/>
        <v>0</v>
      </c>
      <c r="CD826" s="1353">
        <f t="shared" si="2735"/>
        <v>0</v>
      </c>
      <c r="CE826" s="1354">
        <f t="shared" si="2709"/>
        <v>0</v>
      </c>
      <c r="CF826" s="1355">
        <f t="shared" si="2709"/>
        <v>0</v>
      </c>
      <c r="CG826" s="1355">
        <f t="shared" si="2709"/>
        <v>0</v>
      </c>
      <c r="CH826" s="1355">
        <f t="shared" si="2709"/>
        <v>0</v>
      </c>
      <c r="CI826" s="1355">
        <f t="shared" si="2709"/>
        <v>0</v>
      </c>
      <c r="CJ826" s="1355">
        <f t="shared" si="2709"/>
        <v>0</v>
      </c>
      <c r="CK826" s="1356">
        <f t="shared" si="2709"/>
        <v>0</v>
      </c>
      <c r="CL826" s="1356">
        <f t="shared" si="2709"/>
        <v>0</v>
      </c>
      <c r="CM826" s="1356">
        <f t="shared" si="2709"/>
        <v>0</v>
      </c>
      <c r="CN826" s="1355">
        <f t="shared" si="2709"/>
        <v>0</v>
      </c>
      <c r="CO826" s="1355">
        <f t="shared" si="2709"/>
        <v>0</v>
      </c>
      <c r="CP826" s="1355">
        <f t="shared" si="2709"/>
        <v>0</v>
      </c>
      <c r="CQ826" s="1355">
        <f t="shared" si="2709"/>
        <v>0</v>
      </c>
      <c r="CR826" s="1355">
        <f t="shared" si="2709"/>
        <v>0</v>
      </c>
      <c r="CS826" s="1354">
        <f t="shared" si="2709"/>
        <v>0</v>
      </c>
      <c r="CT826" s="1357">
        <f t="shared" si="2709"/>
        <v>0</v>
      </c>
      <c r="CU826" s="541">
        <f t="shared" si="2710"/>
        <v>0</v>
      </c>
      <c r="CV826" s="542">
        <f t="shared" si="2711"/>
        <v>0</v>
      </c>
      <c r="CW826" s="543">
        <f t="shared" si="2712"/>
        <v>0</v>
      </c>
      <c r="CX826" s="543">
        <f t="shared" si="2713"/>
        <v>0</v>
      </c>
      <c r="CY826" s="543">
        <f t="shared" si="2714"/>
        <v>0</v>
      </c>
      <c r="CZ826" s="543">
        <f t="shared" si="2715"/>
        <v>0</v>
      </c>
      <c r="DA826" s="543">
        <f t="shared" si="2716"/>
        <v>0</v>
      </c>
      <c r="DB826" s="544">
        <f t="shared" si="2717"/>
        <v>0</v>
      </c>
      <c r="DC826" s="544">
        <f t="shared" si="2718"/>
        <v>0</v>
      </c>
      <c r="DD826" s="544">
        <f t="shared" si="2719"/>
        <v>0</v>
      </c>
      <c r="DE826" s="543">
        <f t="shared" si="2720"/>
        <v>0</v>
      </c>
      <c r="DF826" s="543">
        <f t="shared" si="2721"/>
        <v>0</v>
      </c>
      <c r="DG826" s="543">
        <f t="shared" si="2722"/>
        <v>0</v>
      </c>
      <c r="DH826" s="543">
        <f t="shared" si="2723"/>
        <v>0</v>
      </c>
      <c r="DI826" s="543">
        <f t="shared" si="2724"/>
        <v>0</v>
      </c>
      <c r="DJ826" s="542">
        <f t="shared" si="2725"/>
        <v>0</v>
      </c>
      <c r="DK826" s="541">
        <f t="shared" si="2726"/>
        <v>0</v>
      </c>
      <c r="DL826" s="658">
        <f t="shared" si="2727"/>
        <v>17</v>
      </c>
      <c r="DM826" s="106">
        <f t="shared" si="2728"/>
        <v>17</v>
      </c>
      <c r="DN826" s="106">
        <f t="shared" si="2729"/>
        <v>17</v>
      </c>
      <c r="DO826" s="106">
        <f t="shared" si="2730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383</v>
      </c>
      <c r="B827" s="809">
        <f t="shared" ref="B827:R827" si="2759">SUM(B173)</f>
        <v>0</v>
      </c>
      <c r="C827" s="809">
        <f t="shared" si="2759"/>
        <v>0</v>
      </c>
      <c r="D827" s="809">
        <f t="shared" si="2759"/>
        <v>0</v>
      </c>
      <c r="E827" s="809">
        <f t="shared" si="2759"/>
        <v>0</v>
      </c>
      <c r="F827" s="809">
        <f t="shared" si="2759"/>
        <v>0</v>
      </c>
      <c r="G827" s="809">
        <f t="shared" si="2759"/>
        <v>0</v>
      </c>
      <c r="H827" s="809">
        <f t="shared" si="2759"/>
        <v>0</v>
      </c>
      <c r="I827" s="809">
        <f t="shared" si="2759"/>
        <v>0</v>
      </c>
      <c r="J827" s="809">
        <f t="shared" si="2759"/>
        <v>0</v>
      </c>
      <c r="K827" s="809">
        <f t="shared" si="2759"/>
        <v>0</v>
      </c>
      <c r="L827" s="809">
        <f t="shared" si="2759"/>
        <v>0</v>
      </c>
      <c r="M827" s="809">
        <f t="shared" si="2759"/>
        <v>0</v>
      </c>
      <c r="N827" s="809">
        <f t="shared" si="2759"/>
        <v>0</v>
      </c>
      <c r="O827" s="809">
        <f t="shared" si="2759"/>
        <v>0</v>
      </c>
      <c r="P827" s="809">
        <f t="shared" si="2759"/>
        <v>0</v>
      </c>
      <c r="Q827" s="809">
        <f t="shared" si="2759"/>
        <v>0</v>
      </c>
      <c r="R827" s="809">
        <f t="shared" si="2759"/>
        <v>0</v>
      </c>
      <c r="S827" s="815"/>
      <c r="T827" s="809">
        <f t="shared" ref="T827:AJ827" si="2760">SUM(T173)</f>
        <v>0</v>
      </c>
      <c r="U827" s="809">
        <f t="shared" si="2760"/>
        <v>0</v>
      </c>
      <c r="V827" s="809">
        <f t="shared" si="2760"/>
        <v>0</v>
      </c>
      <c r="W827" s="809">
        <f t="shared" si="2760"/>
        <v>0</v>
      </c>
      <c r="X827" s="809">
        <f t="shared" si="2760"/>
        <v>0</v>
      </c>
      <c r="Y827" s="809">
        <f t="shared" si="2760"/>
        <v>0</v>
      </c>
      <c r="Z827" s="809">
        <f t="shared" si="2760"/>
        <v>0</v>
      </c>
      <c r="AA827" s="809">
        <f t="shared" si="2760"/>
        <v>0</v>
      </c>
      <c r="AB827" s="809">
        <f t="shared" si="2760"/>
        <v>0</v>
      </c>
      <c r="AC827" s="809">
        <f t="shared" si="2760"/>
        <v>0</v>
      </c>
      <c r="AD827" s="809">
        <f t="shared" si="2760"/>
        <v>0</v>
      </c>
      <c r="AE827" s="809">
        <f t="shared" si="2760"/>
        <v>0</v>
      </c>
      <c r="AF827" s="809">
        <f t="shared" si="2760"/>
        <v>0</v>
      </c>
      <c r="AG827" s="809">
        <f t="shared" si="2760"/>
        <v>0</v>
      </c>
      <c r="AH827" s="809">
        <f t="shared" si="2760"/>
        <v>0</v>
      </c>
      <c r="AI827" s="809">
        <f t="shared" si="2760"/>
        <v>0</v>
      </c>
      <c r="AJ827" s="809">
        <f t="shared" si="2760"/>
        <v>0</v>
      </c>
      <c r="AK827" s="815"/>
      <c r="AL827" s="809">
        <f t="shared" ref="AL827:BB827" si="2761">SUM(AL173)</f>
        <v>0</v>
      </c>
      <c r="AM827" s="809">
        <f t="shared" si="2761"/>
        <v>0</v>
      </c>
      <c r="AN827" s="809">
        <f t="shared" si="2761"/>
        <v>0</v>
      </c>
      <c r="AO827" s="809">
        <f t="shared" si="2761"/>
        <v>0</v>
      </c>
      <c r="AP827" s="809">
        <f t="shared" si="2761"/>
        <v>0</v>
      </c>
      <c r="AQ827" s="809">
        <f t="shared" si="2761"/>
        <v>0</v>
      </c>
      <c r="AR827" s="809">
        <f t="shared" si="2761"/>
        <v>0</v>
      </c>
      <c r="AS827" s="809">
        <f t="shared" si="2761"/>
        <v>0</v>
      </c>
      <c r="AT827" s="809">
        <f t="shared" si="2761"/>
        <v>0</v>
      </c>
      <c r="AU827" s="809">
        <f t="shared" si="2761"/>
        <v>0</v>
      </c>
      <c r="AV827" s="809">
        <f t="shared" si="2761"/>
        <v>0</v>
      </c>
      <c r="AW827" s="809">
        <f t="shared" si="2761"/>
        <v>0</v>
      </c>
      <c r="AX827" s="809">
        <f t="shared" si="2761"/>
        <v>0</v>
      </c>
      <c r="AY827" s="809">
        <f t="shared" si="2761"/>
        <v>0</v>
      </c>
      <c r="AZ827" s="809">
        <f t="shared" si="2761"/>
        <v>0</v>
      </c>
      <c r="BA827" s="809">
        <f t="shared" si="2761"/>
        <v>0</v>
      </c>
      <c r="BB827" s="809">
        <f t="shared" si="2761"/>
        <v>0</v>
      </c>
      <c r="BC827" s="815"/>
      <c r="BD827" s="809">
        <f t="shared" ref="BD827:BT827" si="2762">SUM(BD173)</f>
        <v>0</v>
      </c>
      <c r="BE827" s="809">
        <f t="shared" si="2762"/>
        <v>0</v>
      </c>
      <c r="BF827" s="809">
        <f t="shared" si="2762"/>
        <v>0</v>
      </c>
      <c r="BG827" s="809">
        <f t="shared" si="2762"/>
        <v>0</v>
      </c>
      <c r="BH827" s="809">
        <f t="shared" si="2762"/>
        <v>0</v>
      </c>
      <c r="BI827" s="809">
        <f t="shared" si="2762"/>
        <v>0</v>
      </c>
      <c r="BJ827" s="809">
        <f t="shared" si="2762"/>
        <v>0</v>
      </c>
      <c r="BK827" s="809">
        <f t="shared" si="2762"/>
        <v>0</v>
      </c>
      <c r="BL827" s="809">
        <f t="shared" si="2762"/>
        <v>0</v>
      </c>
      <c r="BM827" s="809">
        <f t="shared" si="2762"/>
        <v>0</v>
      </c>
      <c r="BN827" s="809">
        <f t="shared" si="2762"/>
        <v>0</v>
      </c>
      <c r="BO827" s="809">
        <f t="shared" si="2762"/>
        <v>0</v>
      </c>
      <c r="BP827" s="809">
        <f t="shared" si="2762"/>
        <v>0</v>
      </c>
      <c r="BQ827" s="809">
        <f t="shared" si="2762"/>
        <v>0</v>
      </c>
      <c r="BR827" s="809">
        <f t="shared" si="2762"/>
        <v>0</v>
      </c>
      <c r="BS827" s="809">
        <f t="shared" si="2762"/>
        <v>0</v>
      </c>
      <c r="BT827" s="809">
        <f t="shared" si="2762"/>
        <v>0</v>
      </c>
      <c r="BU827" s="815"/>
      <c r="BV827" s="816">
        <f t="shared" si="2758"/>
        <v>0</v>
      </c>
      <c r="BW827" s="816">
        <f t="shared" si="2758"/>
        <v>0</v>
      </c>
      <c r="BX827" s="816">
        <f t="shared" si="2758"/>
        <v>0</v>
      </c>
      <c r="BY827" s="816">
        <f t="shared" si="2758"/>
        <v>0</v>
      </c>
      <c r="BZ827" s="627">
        <f t="shared" si="2704"/>
        <v>0</v>
      </c>
      <c r="CA827" s="627">
        <f t="shared" si="2705"/>
        <v>0</v>
      </c>
      <c r="CB827" s="627">
        <f t="shared" si="2706"/>
        <v>0</v>
      </c>
      <c r="CC827" s="695">
        <f t="shared" si="2707"/>
        <v>0</v>
      </c>
      <c r="CD827" s="1353">
        <f t="shared" si="2735"/>
        <v>0</v>
      </c>
      <c r="CE827" s="1354">
        <f t="shared" si="2709"/>
        <v>0</v>
      </c>
      <c r="CF827" s="1355">
        <f t="shared" si="2709"/>
        <v>0</v>
      </c>
      <c r="CG827" s="1355">
        <f t="shared" si="2709"/>
        <v>0</v>
      </c>
      <c r="CH827" s="1355">
        <f t="shared" si="2709"/>
        <v>0</v>
      </c>
      <c r="CI827" s="1355">
        <f t="shared" si="2709"/>
        <v>0</v>
      </c>
      <c r="CJ827" s="1355">
        <f t="shared" si="2709"/>
        <v>0</v>
      </c>
      <c r="CK827" s="1356">
        <f t="shared" si="2709"/>
        <v>0</v>
      </c>
      <c r="CL827" s="1356">
        <f t="shared" si="2709"/>
        <v>0</v>
      </c>
      <c r="CM827" s="1356">
        <f t="shared" si="2709"/>
        <v>0</v>
      </c>
      <c r="CN827" s="1355">
        <f t="shared" si="2709"/>
        <v>0</v>
      </c>
      <c r="CO827" s="1355">
        <f t="shared" si="2709"/>
        <v>0</v>
      </c>
      <c r="CP827" s="1355">
        <f t="shared" si="2709"/>
        <v>0</v>
      </c>
      <c r="CQ827" s="1355">
        <f t="shared" si="2709"/>
        <v>0</v>
      </c>
      <c r="CR827" s="1355">
        <f t="shared" si="2709"/>
        <v>0</v>
      </c>
      <c r="CS827" s="1354">
        <f t="shared" si="2709"/>
        <v>0</v>
      </c>
      <c r="CT827" s="1357">
        <f t="shared" si="2709"/>
        <v>0</v>
      </c>
      <c r="CU827" s="541">
        <f t="shared" si="2710"/>
        <v>0</v>
      </c>
      <c r="CV827" s="542">
        <f t="shared" si="2711"/>
        <v>0</v>
      </c>
      <c r="CW827" s="543">
        <f t="shared" si="2712"/>
        <v>0</v>
      </c>
      <c r="CX827" s="543">
        <f t="shared" si="2713"/>
        <v>0</v>
      </c>
      <c r="CY827" s="543">
        <f t="shared" si="2714"/>
        <v>0</v>
      </c>
      <c r="CZ827" s="543">
        <f t="shared" si="2715"/>
        <v>0</v>
      </c>
      <c r="DA827" s="543">
        <f t="shared" si="2716"/>
        <v>0</v>
      </c>
      <c r="DB827" s="544">
        <f t="shared" si="2717"/>
        <v>0</v>
      </c>
      <c r="DC827" s="544">
        <f t="shared" si="2718"/>
        <v>0</v>
      </c>
      <c r="DD827" s="544">
        <f t="shared" si="2719"/>
        <v>0</v>
      </c>
      <c r="DE827" s="543">
        <f t="shared" si="2720"/>
        <v>0</v>
      </c>
      <c r="DF827" s="543">
        <f t="shared" si="2721"/>
        <v>0</v>
      </c>
      <c r="DG827" s="543">
        <f t="shared" si="2722"/>
        <v>0</v>
      </c>
      <c r="DH827" s="543">
        <f t="shared" si="2723"/>
        <v>0</v>
      </c>
      <c r="DI827" s="543">
        <f t="shared" si="2724"/>
        <v>0</v>
      </c>
      <c r="DJ827" s="542">
        <f t="shared" si="2725"/>
        <v>0</v>
      </c>
      <c r="DK827" s="541">
        <f t="shared" si="2726"/>
        <v>0</v>
      </c>
      <c r="DL827" s="658">
        <f t="shared" si="2727"/>
        <v>17</v>
      </c>
      <c r="DM827" s="106">
        <f t="shared" si="2728"/>
        <v>17</v>
      </c>
      <c r="DN827" s="106">
        <f t="shared" si="2729"/>
        <v>17</v>
      </c>
      <c r="DO827" s="106">
        <f t="shared" si="2730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384</v>
      </c>
      <c r="B828" s="809">
        <f t="shared" ref="B828:R828" si="2763">SUM(B183,B180,B177)</f>
        <v>0</v>
      </c>
      <c r="C828" s="809">
        <f t="shared" si="2763"/>
        <v>0</v>
      </c>
      <c r="D828" s="809">
        <f t="shared" si="2763"/>
        <v>0</v>
      </c>
      <c r="E828" s="809">
        <f t="shared" si="2763"/>
        <v>0</v>
      </c>
      <c r="F828" s="809">
        <f t="shared" si="2763"/>
        <v>2.8375733855185908E-2</v>
      </c>
      <c r="G828" s="809">
        <f t="shared" si="2763"/>
        <v>0</v>
      </c>
      <c r="H828" s="809">
        <f t="shared" si="2763"/>
        <v>1.4187866927592956E-2</v>
      </c>
      <c r="I828" s="809">
        <f t="shared" si="2763"/>
        <v>0</v>
      </c>
      <c r="J828" s="809">
        <f t="shared" si="2763"/>
        <v>0</v>
      </c>
      <c r="K828" s="809">
        <f t="shared" si="2763"/>
        <v>0</v>
      </c>
      <c r="L828" s="809">
        <f t="shared" si="2763"/>
        <v>0</v>
      </c>
      <c r="M828" s="809">
        <f t="shared" si="2763"/>
        <v>0</v>
      </c>
      <c r="N828" s="809">
        <f t="shared" si="2763"/>
        <v>0</v>
      </c>
      <c r="O828" s="809">
        <f t="shared" si="2763"/>
        <v>0</v>
      </c>
      <c r="P828" s="809">
        <f t="shared" si="2763"/>
        <v>0</v>
      </c>
      <c r="Q828" s="809">
        <f t="shared" si="2763"/>
        <v>0</v>
      </c>
      <c r="R828" s="809">
        <f t="shared" si="2763"/>
        <v>0</v>
      </c>
      <c r="S828" s="815"/>
      <c r="T828" s="809">
        <f t="shared" ref="T828:AJ828" si="2764">SUM(T183,T180,T177)</f>
        <v>0</v>
      </c>
      <c r="U828" s="809">
        <f t="shared" si="2764"/>
        <v>0</v>
      </c>
      <c r="V828" s="809">
        <f t="shared" si="2764"/>
        <v>7.8821482931071985E-3</v>
      </c>
      <c r="W828" s="809">
        <f t="shared" si="2764"/>
        <v>1.1823222439660797E-2</v>
      </c>
      <c r="X828" s="809">
        <f t="shared" si="2764"/>
        <v>1.1823222439660797E-2</v>
      </c>
      <c r="Y828" s="809">
        <f t="shared" si="2764"/>
        <v>0</v>
      </c>
      <c r="Z828" s="809">
        <f t="shared" si="2764"/>
        <v>8.1073525300531177E-3</v>
      </c>
      <c r="AA828" s="809">
        <f t="shared" si="2764"/>
        <v>2.0268381325132791E-2</v>
      </c>
      <c r="AB828" s="809">
        <f t="shared" si="2764"/>
        <v>0</v>
      </c>
      <c r="AC828" s="809">
        <f t="shared" si="2764"/>
        <v>0</v>
      </c>
      <c r="AD828" s="809">
        <f t="shared" si="2764"/>
        <v>0</v>
      </c>
      <c r="AE828" s="809">
        <f t="shared" si="2764"/>
        <v>0</v>
      </c>
      <c r="AF828" s="809">
        <f t="shared" si="2764"/>
        <v>0</v>
      </c>
      <c r="AG828" s="809">
        <f t="shared" si="2764"/>
        <v>0</v>
      </c>
      <c r="AH828" s="809">
        <f t="shared" si="2764"/>
        <v>0</v>
      </c>
      <c r="AI828" s="809">
        <f t="shared" si="2764"/>
        <v>0</v>
      </c>
      <c r="AJ828" s="809">
        <f t="shared" si="2764"/>
        <v>0</v>
      </c>
      <c r="AK828" s="815"/>
      <c r="AL828" s="809">
        <f t="shared" ref="AL828:BB828" si="2765">SUM(AL183,AL180,AL177)</f>
        <v>5.5446836268754081E-2</v>
      </c>
      <c r="AM828" s="809">
        <f t="shared" si="2765"/>
        <v>0</v>
      </c>
      <c r="AN828" s="809">
        <f t="shared" si="2765"/>
        <v>7.8821482931071985E-3</v>
      </c>
      <c r="AO828" s="809">
        <f t="shared" si="2765"/>
        <v>7.664709719504241E-2</v>
      </c>
      <c r="AP828" s="809">
        <f t="shared" si="2765"/>
        <v>7.8821482931071985E-3</v>
      </c>
      <c r="AQ828" s="809">
        <f t="shared" si="2765"/>
        <v>9.4585779517286379E-3</v>
      </c>
      <c r="AR828" s="809">
        <f t="shared" si="2765"/>
        <v>1.1823222439660797E-2</v>
      </c>
      <c r="AS828" s="809">
        <f t="shared" si="2765"/>
        <v>9.4585779517286379E-3</v>
      </c>
      <c r="AT828" s="809">
        <f t="shared" si="2765"/>
        <v>1.8917155903457276E-2</v>
      </c>
      <c r="AU828" s="809">
        <f t="shared" si="2765"/>
        <v>0</v>
      </c>
      <c r="AV828" s="809">
        <f t="shared" si="2765"/>
        <v>0</v>
      </c>
      <c r="AW828" s="809">
        <f t="shared" si="2765"/>
        <v>0</v>
      </c>
      <c r="AX828" s="809">
        <f t="shared" si="2765"/>
        <v>0</v>
      </c>
      <c r="AY828" s="809">
        <f t="shared" si="2765"/>
        <v>0</v>
      </c>
      <c r="AZ828" s="809">
        <f t="shared" si="2765"/>
        <v>0</v>
      </c>
      <c r="BA828" s="809">
        <f t="shared" si="2765"/>
        <v>0</v>
      </c>
      <c r="BB828" s="809">
        <f t="shared" si="2765"/>
        <v>0</v>
      </c>
      <c r="BC828" s="815"/>
      <c r="BD828" s="809">
        <f t="shared" ref="BD828:BT828" si="2766">SUM(BD183,BD180,BD177)</f>
        <v>8.0112524461839543E-2</v>
      </c>
      <c r="BE828" s="809">
        <f t="shared" si="2766"/>
        <v>6.5697511881464915E-2</v>
      </c>
      <c r="BF828" s="809">
        <f t="shared" si="2766"/>
        <v>0</v>
      </c>
      <c r="BG828" s="809">
        <f t="shared" si="2766"/>
        <v>5.6466079582517946E-2</v>
      </c>
      <c r="BH828" s="809">
        <f t="shared" si="2766"/>
        <v>6.3396934116112205E-2</v>
      </c>
      <c r="BI828" s="809">
        <f t="shared" si="2766"/>
        <v>7.9209766098220113E-2</v>
      </c>
      <c r="BJ828" s="809">
        <f t="shared" si="2766"/>
        <v>0.11382909328114808</v>
      </c>
      <c r="BK828" s="809">
        <f t="shared" si="2766"/>
        <v>0.45988258317025443</v>
      </c>
      <c r="BL828" s="809">
        <f t="shared" si="2766"/>
        <v>0.12679386823222441</v>
      </c>
      <c r="BM828" s="809">
        <f t="shared" si="2766"/>
        <v>0</v>
      </c>
      <c r="BN828" s="809">
        <f t="shared" si="2766"/>
        <v>0</v>
      </c>
      <c r="BO828" s="809">
        <f t="shared" si="2766"/>
        <v>0</v>
      </c>
      <c r="BP828" s="809">
        <f t="shared" si="2766"/>
        <v>0</v>
      </c>
      <c r="BQ828" s="809">
        <f t="shared" si="2766"/>
        <v>0</v>
      </c>
      <c r="BR828" s="809">
        <f t="shared" si="2766"/>
        <v>0</v>
      </c>
      <c r="BS828" s="809">
        <f t="shared" si="2766"/>
        <v>0</v>
      </c>
      <c r="BT828" s="809">
        <f t="shared" si="2766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1.6797129810828444E-2</v>
      </c>
      <c r="BY828" s="816">
        <f>SUM(BY183,BY180,BY177)</f>
        <v>1.5655577299412915E-2</v>
      </c>
      <c r="BZ828" s="627">
        <f t="shared" si="2704"/>
        <v>9.4585779517286357E-4</v>
      </c>
      <c r="CA828" s="627">
        <f t="shared" si="2705"/>
        <v>2.6423963801654607E-3</v>
      </c>
      <c r="CB828" s="627">
        <f t="shared" si="2706"/>
        <v>8.0579111401029215E-3</v>
      </c>
      <c r="CC828" s="695">
        <f t="shared" si="2707"/>
        <v>3.9033718510235155E-2</v>
      </c>
      <c r="CD828" s="1353">
        <f t="shared" si="2735"/>
        <v>0</v>
      </c>
      <c r="CE828" s="1354">
        <f t="shared" si="2709"/>
        <v>0</v>
      </c>
      <c r="CF828" s="1355">
        <f t="shared" si="2709"/>
        <v>0</v>
      </c>
      <c r="CG828" s="1355">
        <f t="shared" si="2709"/>
        <v>0</v>
      </c>
      <c r="CH828" s="1355">
        <f t="shared" si="2709"/>
        <v>0</v>
      </c>
      <c r="CI828" s="1355">
        <f t="shared" si="2709"/>
        <v>0</v>
      </c>
      <c r="CJ828" s="1355">
        <f t="shared" si="2709"/>
        <v>0</v>
      </c>
      <c r="CK828" s="1356">
        <f t="shared" si="2709"/>
        <v>0</v>
      </c>
      <c r="CL828" s="1356">
        <f t="shared" si="2709"/>
        <v>0</v>
      </c>
      <c r="CM828" s="1356">
        <f t="shared" si="2709"/>
        <v>0</v>
      </c>
      <c r="CN828" s="1355">
        <f t="shared" si="2709"/>
        <v>0</v>
      </c>
      <c r="CO828" s="1355">
        <f t="shared" si="2709"/>
        <v>0</v>
      </c>
      <c r="CP828" s="1355">
        <f t="shared" si="2709"/>
        <v>0</v>
      </c>
      <c r="CQ828" s="1355">
        <f t="shared" si="2709"/>
        <v>0</v>
      </c>
      <c r="CR828" s="1355">
        <f t="shared" si="2709"/>
        <v>0</v>
      </c>
      <c r="CS828" s="1354">
        <f t="shared" si="2709"/>
        <v>1.4187866927592956E-2</v>
      </c>
      <c r="CT828" s="1357">
        <f t="shared" si="2709"/>
        <v>2.8375733855185908E-2</v>
      </c>
      <c r="CU828" s="541">
        <f t="shared" si="2710"/>
        <v>0</v>
      </c>
      <c r="CV828" s="542">
        <f t="shared" si="2711"/>
        <v>0</v>
      </c>
      <c r="CW828" s="543">
        <f t="shared" si="2712"/>
        <v>0</v>
      </c>
      <c r="CX828" s="543">
        <f t="shared" si="2713"/>
        <v>0</v>
      </c>
      <c r="CY828" s="543">
        <f t="shared" si="2714"/>
        <v>0</v>
      </c>
      <c r="CZ828" s="543">
        <f t="shared" si="2715"/>
        <v>0</v>
      </c>
      <c r="DA828" s="543">
        <f t="shared" si="2716"/>
        <v>0</v>
      </c>
      <c r="DB828" s="544">
        <f t="shared" si="2717"/>
        <v>0</v>
      </c>
      <c r="DC828" s="544">
        <f t="shared" si="2718"/>
        <v>0</v>
      </c>
      <c r="DD828" s="544">
        <f t="shared" si="2719"/>
        <v>0</v>
      </c>
      <c r="DE828" s="543">
        <f t="shared" si="2720"/>
        <v>0</v>
      </c>
      <c r="DF828" s="543">
        <f t="shared" si="2721"/>
        <v>0</v>
      </c>
      <c r="DG828" s="543">
        <f t="shared" si="2722"/>
        <v>7.8821482931071985E-3</v>
      </c>
      <c r="DH828" s="543">
        <f t="shared" si="2723"/>
        <v>8.1073525300531177E-3</v>
      </c>
      <c r="DI828" s="543">
        <f t="shared" si="2724"/>
        <v>1.1823222439660797E-2</v>
      </c>
      <c r="DJ828" s="542">
        <f t="shared" si="2725"/>
        <v>1.1823222439660797E-2</v>
      </c>
      <c r="DK828" s="541">
        <f t="shared" si="2726"/>
        <v>2.0268381325132791E-2</v>
      </c>
      <c r="DL828" s="658">
        <f t="shared" si="2727"/>
        <v>17</v>
      </c>
      <c r="DM828" s="106">
        <f t="shared" si="2728"/>
        <v>17</v>
      </c>
      <c r="DN828" s="106">
        <f t="shared" si="2729"/>
        <v>17</v>
      </c>
      <c r="DO828" s="106">
        <f t="shared" si="2730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67">SUM(B230)</f>
        <v>0</v>
      </c>
      <c r="C830" s="816">
        <f t="shared" si="2767"/>
        <v>0</v>
      </c>
      <c r="D830" s="816">
        <f t="shared" si="2767"/>
        <v>0</v>
      </c>
      <c r="E830" s="816">
        <f t="shared" si="2767"/>
        <v>0</v>
      </c>
      <c r="F830" s="816">
        <f t="shared" si="2767"/>
        <v>0</v>
      </c>
      <c r="G830" s="816">
        <f t="shared" si="2767"/>
        <v>0</v>
      </c>
      <c r="H830" s="816">
        <f t="shared" si="2767"/>
        <v>0</v>
      </c>
      <c r="I830" s="816">
        <f t="shared" si="2767"/>
        <v>0</v>
      </c>
      <c r="J830" s="816">
        <f t="shared" si="2767"/>
        <v>0</v>
      </c>
      <c r="K830" s="816">
        <f t="shared" si="2767"/>
        <v>0</v>
      </c>
      <c r="L830" s="816">
        <f t="shared" si="2767"/>
        <v>0</v>
      </c>
      <c r="M830" s="816">
        <f t="shared" si="2767"/>
        <v>0</v>
      </c>
      <c r="N830" s="816">
        <f t="shared" si="2767"/>
        <v>0</v>
      </c>
      <c r="O830" s="816">
        <f t="shared" si="2767"/>
        <v>0</v>
      </c>
      <c r="P830" s="816">
        <f t="shared" si="2767"/>
        <v>0</v>
      </c>
      <c r="Q830" s="816">
        <f t="shared" si="2767"/>
        <v>0</v>
      </c>
      <c r="R830" s="816">
        <f t="shared" si="2767"/>
        <v>0</v>
      </c>
      <c r="S830" s="815"/>
      <c r="T830" s="816">
        <f t="shared" ref="T830:AJ830" si="2768">SUM(T230)</f>
        <v>0</v>
      </c>
      <c r="U830" s="816">
        <f t="shared" si="2768"/>
        <v>0</v>
      </c>
      <c r="V830" s="816">
        <f t="shared" si="2768"/>
        <v>0</v>
      </c>
      <c r="W830" s="816">
        <f t="shared" si="2768"/>
        <v>0</v>
      </c>
      <c r="X830" s="816">
        <f t="shared" si="2768"/>
        <v>0</v>
      </c>
      <c r="Y830" s="816">
        <f t="shared" si="2768"/>
        <v>0</v>
      </c>
      <c r="Z830" s="816">
        <f t="shared" si="2768"/>
        <v>0</v>
      </c>
      <c r="AA830" s="816">
        <f t="shared" si="2768"/>
        <v>0</v>
      </c>
      <c r="AB830" s="816">
        <f t="shared" si="2768"/>
        <v>0</v>
      </c>
      <c r="AC830" s="816">
        <f t="shared" si="2768"/>
        <v>0</v>
      </c>
      <c r="AD830" s="816">
        <f t="shared" si="2768"/>
        <v>0</v>
      </c>
      <c r="AE830" s="816">
        <f t="shared" si="2768"/>
        <v>0</v>
      </c>
      <c r="AF830" s="816">
        <f t="shared" si="2768"/>
        <v>0</v>
      </c>
      <c r="AG830" s="816">
        <f t="shared" si="2768"/>
        <v>0</v>
      </c>
      <c r="AH830" s="816">
        <f t="shared" si="2768"/>
        <v>0</v>
      </c>
      <c r="AI830" s="816">
        <f t="shared" si="2768"/>
        <v>0</v>
      </c>
      <c r="AJ830" s="816">
        <f t="shared" si="2768"/>
        <v>0</v>
      </c>
      <c r="AK830" s="815"/>
      <c r="AL830" s="816">
        <f t="shared" ref="AL830:BB830" si="2769">SUM(AL230)</f>
        <v>0</v>
      </c>
      <c r="AM830" s="816">
        <f t="shared" si="2769"/>
        <v>0</v>
      </c>
      <c r="AN830" s="816">
        <f t="shared" si="2769"/>
        <v>0</v>
      </c>
      <c r="AO830" s="816">
        <f t="shared" si="2769"/>
        <v>0</v>
      </c>
      <c r="AP830" s="816">
        <f t="shared" si="2769"/>
        <v>0</v>
      </c>
      <c r="AQ830" s="816">
        <f t="shared" si="2769"/>
        <v>0</v>
      </c>
      <c r="AR830" s="816">
        <f t="shared" si="2769"/>
        <v>0</v>
      </c>
      <c r="AS830" s="816">
        <f t="shared" si="2769"/>
        <v>0</v>
      </c>
      <c r="AT830" s="816">
        <f t="shared" si="2769"/>
        <v>0</v>
      </c>
      <c r="AU830" s="816">
        <f t="shared" si="2769"/>
        <v>0</v>
      </c>
      <c r="AV830" s="816">
        <f t="shared" si="2769"/>
        <v>0</v>
      </c>
      <c r="AW830" s="816">
        <f t="shared" si="2769"/>
        <v>0</v>
      </c>
      <c r="AX830" s="816">
        <f t="shared" si="2769"/>
        <v>0</v>
      </c>
      <c r="AY830" s="816">
        <f t="shared" si="2769"/>
        <v>0</v>
      </c>
      <c r="AZ830" s="816">
        <f t="shared" si="2769"/>
        <v>0</v>
      </c>
      <c r="BA830" s="816">
        <f t="shared" si="2769"/>
        <v>0</v>
      </c>
      <c r="BB830" s="816">
        <f t="shared" si="2769"/>
        <v>0</v>
      </c>
      <c r="BC830" s="815"/>
      <c r="BD830" s="816">
        <f t="shared" ref="BD830:BT830" si="2770">SUM(BD230)</f>
        <v>0</v>
      </c>
      <c r="BE830" s="816">
        <f t="shared" si="2770"/>
        <v>0</v>
      </c>
      <c r="BF830" s="816">
        <f t="shared" si="2770"/>
        <v>0</v>
      </c>
      <c r="BG830" s="816">
        <f t="shared" si="2770"/>
        <v>0</v>
      </c>
      <c r="BH830" s="816">
        <f t="shared" si="2770"/>
        <v>0</v>
      </c>
      <c r="BI830" s="816">
        <f t="shared" si="2770"/>
        <v>0</v>
      </c>
      <c r="BJ830" s="816">
        <f t="shared" si="2770"/>
        <v>0</v>
      </c>
      <c r="BK830" s="816">
        <f t="shared" si="2770"/>
        <v>0</v>
      </c>
      <c r="BL830" s="816">
        <f t="shared" si="2770"/>
        <v>0</v>
      </c>
      <c r="BM830" s="816">
        <f t="shared" si="2770"/>
        <v>0</v>
      </c>
      <c r="BN830" s="816">
        <f t="shared" si="2770"/>
        <v>0</v>
      </c>
      <c r="BO830" s="816">
        <f t="shared" si="2770"/>
        <v>0</v>
      </c>
      <c r="BP830" s="816">
        <f t="shared" si="2770"/>
        <v>0</v>
      </c>
      <c r="BQ830" s="816">
        <f t="shared" si="2770"/>
        <v>0</v>
      </c>
      <c r="BR830" s="816">
        <f t="shared" si="2770"/>
        <v>0</v>
      </c>
      <c r="BS830" s="816">
        <f t="shared" si="2770"/>
        <v>0</v>
      </c>
      <c r="BT830" s="816">
        <f t="shared" si="2770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71">IF(DL830&lt;3,"",(SUM(B830:R830)-MIN(B830:R830)-MAX(B830:R830))/(DL830-2))</f>
        <v>0</v>
      </c>
      <c r="CA830" s="627">
        <f t="shared" ref="CA830:CA849" si="2772">IF(DM830&lt;3,"",(SUM(T830:AJ830)-MIN(T830:AJ830)-MAX(T830:AJ830))/(DM830-2))</f>
        <v>0</v>
      </c>
      <c r="CB830" s="627">
        <f t="shared" ref="CB830:CB849" si="2773">IF(DN830&lt;3,"",(SUM(AL830:BB830)-MIN(AL830:BB830)-MAX(AL830:BB830))/(DN830-2))</f>
        <v>0</v>
      </c>
      <c r="CC830" s="695">
        <f t="shared" ref="CC830:CC849" si="2774">IF(DO830&lt;3,"",(SUM(BD830:BT830)-MIN(BD830:BT830)-MAX(BD830:BT830))/(DO830-2))</f>
        <v>0</v>
      </c>
      <c r="CD830" s="1353">
        <f t="shared" ref="CD830:CS830" si="277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75"/>
        <v>0</v>
      </c>
      <c r="CF830" s="1355">
        <f t="shared" si="2775"/>
        <v>0</v>
      </c>
      <c r="CG830" s="1355">
        <f t="shared" si="2775"/>
        <v>0</v>
      </c>
      <c r="CH830" s="1355">
        <f t="shared" si="2775"/>
        <v>0</v>
      </c>
      <c r="CI830" s="1355">
        <f t="shared" si="2775"/>
        <v>0</v>
      </c>
      <c r="CJ830" s="1355">
        <f t="shared" si="2775"/>
        <v>0</v>
      </c>
      <c r="CK830" s="1356">
        <f t="shared" si="2775"/>
        <v>0</v>
      </c>
      <c r="CL830" s="1356">
        <f t="shared" si="2775"/>
        <v>0</v>
      </c>
      <c r="CM830" s="1356">
        <f t="shared" si="2775"/>
        <v>0</v>
      </c>
      <c r="CN830" s="1355">
        <f t="shared" si="2775"/>
        <v>0</v>
      </c>
      <c r="CO830" s="1355">
        <f t="shared" si="2775"/>
        <v>0</v>
      </c>
      <c r="CP830" s="1355">
        <f t="shared" si="2775"/>
        <v>0</v>
      </c>
      <c r="CQ830" s="1355">
        <f t="shared" si="2775"/>
        <v>0</v>
      </c>
      <c r="CR830" s="1355">
        <f t="shared" si="2775"/>
        <v>0</v>
      </c>
      <c r="CS830" s="1354">
        <f t="shared" si="2775"/>
        <v>0</v>
      </c>
      <c r="CT830" s="1357">
        <f t="shared" ref="CE830:CT846" si="277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7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8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8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8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8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8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8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8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8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9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9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9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9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94">COUNT(B830:R830)</f>
        <v>17</v>
      </c>
      <c r="DM830" s="106">
        <f t="shared" ref="DM830:DM849" si="2795">COUNT(T830:AJ830)</f>
        <v>17</v>
      </c>
      <c r="DN830" s="106">
        <f t="shared" ref="DN830:DN849" si="2796">COUNT(AL830:BB830)</f>
        <v>17</v>
      </c>
      <c r="DO830" s="106">
        <f t="shared" ref="DO830:DO849" si="2797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8">SUM(B233)</f>
        <v>0</v>
      </c>
      <c r="C831" s="816">
        <f t="shared" si="2798"/>
        <v>0</v>
      </c>
      <c r="D831" s="816">
        <f t="shared" si="2798"/>
        <v>0</v>
      </c>
      <c r="E831" s="816">
        <f t="shared" si="2798"/>
        <v>0</v>
      </c>
      <c r="F831" s="816">
        <f t="shared" si="2798"/>
        <v>0</v>
      </c>
      <c r="G831" s="816">
        <f t="shared" si="2798"/>
        <v>0</v>
      </c>
      <c r="H831" s="816">
        <f t="shared" si="2798"/>
        <v>0</v>
      </c>
      <c r="I831" s="816">
        <f t="shared" si="2798"/>
        <v>0</v>
      </c>
      <c r="J831" s="816">
        <f t="shared" si="2798"/>
        <v>0</v>
      </c>
      <c r="K831" s="816">
        <f t="shared" si="2798"/>
        <v>0</v>
      </c>
      <c r="L831" s="816">
        <f t="shared" si="2798"/>
        <v>0</v>
      </c>
      <c r="M831" s="816">
        <f t="shared" si="2798"/>
        <v>0</v>
      </c>
      <c r="N831" s="816">
        <f t="shared" si="2798"/>
        <v>0</v>
      </c>
      <c r="O831" s="816">
        <f t="shared" si="2798"/>
        <v>0</v>
      </c>
      <c r="P831" s="816">
        <f t="shared" si="2798"/>
        <v>0</v>
      </c>
      <c r="Q831" s="816">
        <f t="shared" si="2798"/>
        <v>0</v>
      </c>
      <c r="R831" s="816">
        <f t="shared" si="2798"/>
        <v>0</v>
      </c>
      <c r="S831" s="815"/>
      <c r="T831" s="816">
        <f t="shared" ref="T831:AJ831" si="2799">SUM(T233)</f>
        <v>0</v>
      </c>
      <c r="U831" s="816">
        <f t="shared" si="2799"/>
        <v>0</v>
      </c>
      <c r="V831" s="816">
        <f t="shared" si="2799"/>
        <v>0</v>
      </c>
      <c r="W831" s="816">
        <f t="shared" si="2799"/>
        <v>0</v>
      </c>
      <c r="X831" s="816">
        <f t="shared" si="2799"/>
        <v>0</v>
      </c>
      <c r="Y831" s="816">
        <f t="shared" si="2799"/>
        <v>0</v>
      </c>
      <c r="Z831" s="816">
        <f t="shared" si="2799"/>
        <v>0</v>
      </c>
      <c r="AA831" s="816">
        <f t="shared" si="2799"/>
        <v>0</v>
      </c>
      <c r="AB831" s="816">
        <f t="shared" si="2799"/>
        <v>0</v>
      </c>
      <c r="AC831" s="816">
        <f t="shared" si="2799"/>
        <v>0</v>
      </c>
      <c r="AD831" s="816">
        <f t="shared" si="2799"/>
        <v>0</v>
      </c>
      <c r="AE831" s="816">
        <f t="shared" si="2799"/>
        <v>0</v>
      </c>
      <c r="AF831" s="816">
        <f t="shared" si="2799"/>
        <v>0</v>
      </c>
      <c r="AG831" s="816">
        <f t="shared" si="2799"/>
        <v>0</v>
      </c>
      <c r="AH831" s="816">
        <f t="shared" si="2799"/>
        <v>0</v>
      </c>
      <c r="AI831" s="816">
        <f t="shared" si="2799"/>
        <v>0</v>
      </c>
      <c r="AJ831" s="816">
        <f t="shared" si="2799"/>
        <v>0</v>
      </c>
      <c r="AK831" s="815"/>
      <c r="AL831" s="816">
        <f t="shared" ref="AL831:BB831" si="2800">SUM(AL233)</f>
        <v>0</v>
      </c>
      <c r="AM831" s="816">
        <f t="shared" si="2800"/>
        <v>0</v>
      </c>
      <c r="AN831" s="816">
        <f t="shared" si="2800"/>
        <v>0</v>
      </c>
      <c r="AO831" s="816">
        <f t="shared" si="2800"/>
        <v>0</v>
      </c>
      <c r="AP831" s="816">
        <f t="shared" si="2800"/>
        <v>0</v>
      </c>
      <c r="AQ831" s="816">
        <f t="shared" si="2800"/>
        <v>0</v>
      </c>
      <c r="AR831" s="816">
        <f t="shared" si="2800"/>
        <v>0</v>
      </c>
      <c r="AS831" s="816">
        <f t="shared" si="2800"/>
        <v>0</v>
      </c>
      <c r="AT831" s="816">
        <f t="shared" si="2800"/>
        <v>0</v>
      </c>
      <c r="AU831" s="816">
        <f t="shared" si="2800"/>
        <v>0</v>
      </c>
      <c r="AV831" s="816">
        <f t="shared" si="2800"/>
        <v>0</v>
      </c>
      <c r="AW831" s="816">
        <f t="shared" si="2800"/>
        <v>0</v>
      </c>
      <c r="AX831" s="816">
        <f t="shared" si="2800"/>
        <v>0</v>
      </c>
      <c r="AY831" s="816">
        <f t="shared" si="2800"/>
        <v>0</v>
      </c>
      <c r="AZ831" s="816">
        <f t="shared" si="2800"/>
        <v>0</v>
      </c>
      <c r="BA831" s="816">
        <f t="shared" si="2800"/>
        <v>0</v>
      </c>
      <c r="BB831" s="816">
        <f t="shared" si="2800"/>
        <v>0</v>
      </c>
      <c r="BC831" s="815"/>
      <c r="BD831" s="816">
        <f t="shared" ref="BD831:BT831" si="2801">SUM(BD233)</f>
        <v>0</v>
      </c>
      <c r="BE831" s="816">
        <f t="shared" si="2801"/>
        <v>0</v>
      </c>
      <c r="BF831" s="816">
        <f t="shared" si="2801"/>
        <v>0</v>
      </c>
      <c r="BG831" s="816">
        <f t="shared" si="2801"/>
        <v>0</v>
      </c>
      <c r="BH831" s="816">
        <f t="shared" si="2801"/>
        <v>0</v>
      </c>
      <c r="BI831" s="816">
        <f t="shared" si="2801"/>
        <v>0</v>
      </c>
      <c r="BJ831" s="816">
        <f t="shared" si="2801"/>
        <v>0</v>
      </c>
      <c r="BK831" s="816">
        <f t="shared" si="2801"/>
        <v>0</v>
      </c>
      <c r="BL831" s="816">
        <f t="shared" si="2801"/>
        <v>0</v>
      </c>
      <c r="BM831" s="816">
        <f t="shared" si="2801"/>
        <v>0</v>
      </c>
      <c r="BN831" s="816">
        <f t="shared" si="2801"/>
        <v>0</v>
      </c>
      <c r="BO831" s="816">
        <f t="shared" si="2801"/>
        <v>0</v>
      </c>
      <c r="BP831" s="816">
        <f t="shared" si="2801"/>
        <v>0</v>
      </c>
      <c r="BQ831" s="816">
        <f t="shared" si="2801"/>
        <v>0</v>
      </c>
      <c r="BR831" s="816">
        <f t="shared" si="2801"/>
        <v>0</v>
      </c>
      <c r="BS831" s="816">
        <f t="shared" si="2801"/>
        <v>0</v>
      </c>
      <c r="BT831" s="816">
        <f t="shared" si="2801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71"/>
        <v>0</v>
      </c>
      <c r="CA831" s="627">
        <f t="shared" si="2772"/>
        <v>0</v>
      </c>
      <c r="CB831" s="627">
        <f t="shared" si="2773"/>
        <v>0</v>
      </c>
      <c r="CC831" s="695">
        <f t="shared" si="2774"/>
        <v>0</v>
      </c>
      <c r="CD831" s="1353">
        <f t="shared" ref="CD831:CD849" si="280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76"/>
        <v>0</v>
      </c>
      <c r="CF831" s="1355">
        <f t="shared" si="2776"/>
        <v>0</v>
      </c>
      <c r="CG831" s="1355">
        <f t="shared" si="2776"/>
        <v>0</v>
      </c>
      <c r="CH831" s="1355">
        <f t="shared" si="2776"/>
        <v>0</v>
      </c>
      <c r="CI831" s="1355">
        <f t="shared" si="2776"/>
        <v>0</v>
      </c>
      <c r="CJ831" s="1355">
        <f t="shared" si="2776"/>
        <v>0</v>
      </c>
      <c r="CK831" s="1356">
        <f t="shared" si="2776"/>
        <v>0</v>
      </c>
      <c r="CL831" s="1356">
        <f t="shared" si="2776"/>
        <v>0</v>
      </c>
      <c r="CM831" s="1356">
        <f t="shared" si="2776"/>
        <v>0</v>
      </c>
      <c r="CN831" s="1355">
        <f t="shared" si="2776"/>
        <v>0</v>
      </c>
      <c r="CO831" s="1355">
        <f t="shared" si="2776"/>
        <v>0</v>
      </c>
      <c r="CP831" s="1355">
        <f t="shared" si="2776"/>
        <v>0</v>
      </c>
      <c r="CQ831" s="1355">
        <f t="shared" si="2776"/>
        <v>0</v>
      </c>
      <c r="CR831" s="1355">
        <f t="shared" si="2776"/>
        <v>0</v>
      </c>
      <c r="CS831" s="1354">
        <f t="shared" si="2776"/>
        <v>0</v>
      </c>
      <c r="CT831" s="1357">
        <f t="shared" si="2776"/>
        <v>0</v>
      </c>
      <c r="CU831" s="541">
        <f t="shared" si="2777"/>
        <v>0</v>
      </c>
      <c r="CV831" s="542">
        <f t="shared" si="2778"/>
        <v>0</v>
      </c>
      <c r="CW831" s="543">
        <f t="shared" si="2779"/>
        <v>0</v>
      </c>
      <c r="CX831" s="543">
        <f t="shared" si="2780"/>
        <v>0</v>
      </c>
      <c r="CY831" s="543">
        <f t="shared" si="2781"/>
        <v>0</v>
      </c>
      <c r="CZ831" s="543">
        <f t="shared" si="2782"/>
        <v>0</v>
      </c>
      <c r="DA831" s="543">
        <f t="shared" si="2783"/>
        <v>0</v>
      </c>
      <c r="DB831" s="544">
        <f t="shared" si="2784"/>
        <v>0</v>
      </c>
      <c r="DC831" s="544">
        <f t="shared" si="2785"/>
        <v>0</v>
      </c>
      <c r="DD831" s="544">
        <f t="shared" si="2786"/>
        <v>0</v>
      </c>
      <c r="DE831" s="543">
        <f t="shared" si="2787"/>
        <v>0</v>
      </c>
      <c r="DF831" s="543">
        <f t="shared" si="2788"/>
        <v>0</v>
      </c>
      <c r="DG831" s="543">
        <f t="shared" si="2789"/>
        <v>0</v>
      </c>
      <c r="DH831" s="543">
        <f t="shared" si="2790"/>
        <v>0</v>
      </c>
      <c r="DI831" s="543">
        <f t="shared" si="2791"/>
        <v>0</v>
      </c>
      <c r="DJ831" s="542">
        <f t="shared" si="2792"/>
        <v>0</v>
      </c>
      <c r="DK831" s="541">
        <f t="shared" si="2793"/>
        <v>0</v>
      </c>
      <c r="DL831" s="658">
        <f t="shared" si="2794"/>
        <v>17</v>
      </c>
      <c r="DM831" s="106">
        <f t="shared" si="2795"/>
        <v>17</v>
      </c>
      <c r="DN831" s="106">
        <f t="shared" si="2796"/>
        <v>17</v>
      </c>
      <c r="DO831" s="106">
        <f t="shared" si="2797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803">SUM(B243)</f>
        <v>7.893020221787346E-2</v>
      </c>
      <c r="C832" s="816">
        <f t="shared" si="2803"/>
        <v>0.59197651663405093</v>
      </c>
      <c r="D832" s="816">
        <f t="shared" si="2803"/>
        <v>0.33150684931506846</v>
      </c>
      <c r="E832" s="816">
        <f t="shared" si="2803"/>
        <v>0.39465101108936723</v>
      </c>
      <c r="F832" s="816">
        <f t="shared" si="2803"/>
        <v>0.14207436399217221</v>
      </c>
      <c r="G832" s="816">
        <f t="shared" si="2803"/>
        <v>0.35518590998043054</v>
      </c>
      <c r="H832" s="816">
        <f t="shared" si="2803"/>
        <v>0.29598825831702547</v>
      </c>
      <c r="I832" s="816">
        <f t="shared" si="2803"/>
        <v>0.33150684931506846</v>
      </c>
      <c r="J832" s="816">
        <f t="shared" si="2803"/>
        <v>0.31572080887149384</v>
      </c>
      <c r="K832" s="816">
        <f t="shared" si="2803"/>
        <v>0</v>
      </c>
      <c r="L832" s="816">
        <f t="shared" si="2803"/>
        <v>0</v>
      </c>
      <c r="M832" s="816">
        <f t="shared" si="2803"/>
        <v>0</v>
      </c>
      <c r="N832" s="816">
        <f t="shared" si="2803"/>
        <v>0</v>
      </c>
      <c r="O832" s="816">
        <f t="shared" si="2803"/>
        <v>0</v>
      </c>
      <c r="P832" s="816">
        <f t="shared" si="2803"/>
        <v>0</v>
      </c>
      <c r="Q832" s="816">
        <f t="shared" si="2803"/>
        <v>0</v>
      </c>
      <c r="R832" s="816">
        <f t="shared" si="2803"/>
        <v>0</v>
      </c>
      <c r="S832" s="815"/>
      <c r="T832" s="816">
        <f t="shared" ref="T832:AJ832" si="2804">SUM(T243)</f>
        <v>0.23679060665362037</v>
      </c>
      <c r="U832" s="816">
        <f t="shared" si="2804"/>
        <v>0.21311154598825832</v>
      </c>
      <c r="V832" s="816">
        <f t="shared" si="2804"/>
        <v>0.15786040443574692</v>
      </c>
      <c r="W832" s="816">
        <f t="shared" si="2804"/>
        <v>0.23679060665362037</v>
      </c>
      <c r="X832" s="816">
        <f t="shared" si="2804"/>
        <v>0</v>
      </c>
      <c r="Y832" s="816">
        <f t="shared" si="2804"/>
        <v>0.29598825831702547</v>
      </c>
      <c r="Z832" s="816">
        <f t="shared" si="2804"/>
        <v>0.20296337713167462</v>
      </c>
      <c r="AA832" s="816">
        <f t="shared" si="2804"/>
        <v>0.23679060665362037</v>
      </c>
      <c r="AB832" s="816">
        <f t="shared" si="2804"/>
        <v>0.23679060665362037</v>
      </c>
      <c r="AC832" s="816">
        <f t="shared" si="2804"/>
        <v>0</v>
      </c>
      <c r="AD832" s="816">
        <f t="shared" si="2804"/>
        <v>0</v>
      </c>
      <c r="AE832" s="816">
        <f t="shared" si="2804"/>
        <v>0</v>
      </c>
      <c r="AF832" s="816">
        <f t="shared" si="2804"/>
        <v>0</v>
      </c>
      <c r="AG832" s="816">
        <f t="shared" si="2804"/>
        <v>0</v>
      </c>
      <c r="AH832" s="816">
        <f t="shared" si="2804"/>
        <v>0</v>
      </c>
      <c r="AI832" s="816">
        <f t="shared" si="2804"/>
        <v>0</v>
      </c>
      <c r="AJ832" s="816">
        <f t="shared" si="2804"/>
        <v>0</v>
      </c>
      <c r="AK832" s="815"/>
      <c r="AL832" s="816">
        <f t="shared" ref="AL832:BB832" si="2805">SUM(AL243)</f>
        <v>0.35518590998043054</v>
      </c>
      <c r="AM832" s="816">
        <f t="shared" si="2805"/>
        <v>0.47358121330724073</v>
      </c>
      <c r="AN832" s="816">
        <f t="shared" si="2805"/>
        <v>0.55251141552511418</v>
      </c>
      <c r="AO832" s="816">
        <f t="shared" si="2805"/>
        <v>0.51304631441617743</v>
      </c>
      <c r="AP832" s="816">
        <f t="shared" si="2805"/>
        <v>0.31572080887149384</v>
      </c>
      <c r="AQ832" s="816">
        <f t="shared" si="2805"/>
        <v>0.47358121330724073</v>
      </c>
      <c r="AR832" s="816">
        <f t="shared" si="2805"/>
        <v>0.23679060665362037</v>
      </c>
      <c r="AS832" s="816">
        <f t="shared" si="2805"/>
        <v>0.47358121330724073</v>
      </c>
      <c r="AT832" s="816">
        <f t="shared" si="2805"/>
        <v>0.42622309197651664</v>
      </c>
      <c r="AU832" s="816">
        <f t="shared" si="2805"/>
        <v>0</v>
      </c>
      <c r="AV832" s="816">
        <f t="shared" si="2805"/>
        <v>0</v>
      </c>
      <c r="AW832" s="816">
        <f t="shared" si="2805"/>
        <v>0</v>
      </c>
      <c r="AX832" s="816">
        <f t="shared" si="2805"/>
        <v>0</v>
      </c>
      <c r="AY832" s="816">
        <f t="shared" si="2805"/>
        <v>0</v>
      </c>
      <c r="AZ832" s="816">
        <f t="shared" si="2805"/>
        <v>0</v>
      </c>
      <c r="BA832" s="816">
        <f t="shared" si="2805"/>
        <v>0</v>
      </c>
      <c r="BB832" s="816">
        <f t="shared" si="2805"/>
        <v>0</v>
      </c>
      <c r="BC832" s="815"/>
      <c r="BD832" s="816">
        <f t="shared" ref="BD832:BT832" si="2806">SUM(BD243)</f>
        <v>0.29598825831702547</v>
      </c>
      <c r="BE832" s="816">
        <f t="shared" si="2806"/>
        <v>0.33827229521945767</v>
      </c>
      <c r="BF832" s="816">
        <f t="shared" si="2806"/>
        <v>0.44398238747553814</v>
      </c>
      <c r="BG832" s="816">
        <f t="shared" si="2806"/>
        <v>0.59197651663405093</v>
      </c>
      <c r="BH832" s="816">
        <f t="shared" si="2806"/>
        <v>0.29598825831702547</v>
      </c>
      <c r="BI832" s="816">
        <f t="shared" si="2806"/>
        <v>0.67654459043891535</v>
      </c>
      <c r="BJ832" s="816">
        <f t="shared" si="2806"/>
        <v>0.41438356164383561</v>
      </c>
      <c r="BK832" s="816">
        <f t="shared" si="2806"/>
        <v>0.35518590998043054</v>
      </c>
      <c r="BL832" s="816">
        <f t="shared" si="2806"/>
        <v>0.44398238747553814</v>
      </c>
      <c r="BM832" s="816">
        <f t="shared" si="2806"/>
        <v>0</v>
      </c>
      <c r="BN832" s="816">
        <f t="shared" si="2806"/>
        <v>0</v>
      </c>
      <c r="BO832" s="816">
        <f t="shared" si="2806"/>
        <v>0</v>
      </c>
      <c r="BP832" s="816">
        <f t="shared" si="2806"/>
        <v>0</v>
      </c>
      <c r="BQ832" s="816">
        <f t="shared" si="2806"/>
        <v>0</v>
      </c>
      <c r="BR832" s="816">
        <f t="shared" si="2806"/>
        <v>0</v>
      </c>
      <c r="BS832" s="816">
        <f t="shared" si="2806"/>
        <v>0</v>
      </c>
      <c r="BT832" s="816">
        <f t="shared" si="2806"/>
        <v>0</v>
      </c>
      <c r="BU832" s="815"/>
      <c r="BV832" s="816">
        <f>SUM(BV243)</f>
        <v>0.33150684931506846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0.35518590998043054</v>
      </c>
      <c r="BZ832" s="627">
        <f t="shared" si="2771"/>
        <v>0.14970428353989998</v>
      </c>
      <c r="CA832" s="627">
        <f t="shared" si="2772"/>
        <v>0.10140651694467741</v>
      </c>
      <c r="CB832" s="627">
        <f t="shared" si="2773"/>
        <v>0.21784735812133069</v>
      </c>
      <c r="CC832" s="695">
        <f t="shared" si="2774"/>
        <v>0.21198397167086011</v>
      </c>
      <c r="CD832" s="1353">
        <f t="shared" si="2802"/>
        <v>0</v>
      </c>
      <c r="CE832" s="1354">
        <f t="shared" si="2776"/>
        <v>0</v>
      </c>
      <c r="CF832" s="1355">
        <f t="shared" si="2776"/>
        <v>0</v>
      </c>
      <c r="CG832" s="1355">
        <f t="shared" si="2776"/>
        <v>0</v>
      </c>
      <c r="CH832" s="1355">
        <f t="shared" si="2776"/>
        <v>0</v>
      </c>
      <c r="CI832" s="1355">
        <f t="shared" si="2776"/>
        <v>0</v>
      </c>
      <c r="CJ832" s="1355">
        <f t="shared" si="2776"/>
        <v>0</v>
      </c>
      <c r="CK832" s="1356">
        <f t="shared" si="2776"/>
        <v>0</v>
      </c>
      <c r="CL832" s="1356">
        <f t="shared" si="2776"/>
        <v>7.893020221787346E-2</v>
      </c>
      <c r="CM832" s="1356">
        <f t="shared" si="2776"/>
        <v>0.14207436399217221</v>
      </c>
      <c r="CN832" s="1355">
        <f t="shared" si="2776"/>
        <v>0.29598825831702547</v>
      </c>
      <c r="CO832" s="1355">
        <f t="shared" si="2776"/>
        <v>0.31572080887149384</v>
      </c>
      <c r="CP832" s="1355">
        <f t="shared" si="2776"/>
        <v>0.33150684931506846</v>
      </c>
      <c r="CQ832" s="1355">
        <f t="shared" si="2776"/>
        <v>0.33150684931506846</v>
      </c>
      <c r="CR832" s="1355">
        <f t="shared" si="2776"/>
        <v>0.35518590998043054</v>
      </c>
      <c r="CS832" s="1354">
        <f t="shared" si="2776"/>
        <v>0.39465101108936723</v>
      </c>
      <c r="CT832" s="1357">
        <f t="shared" si="2776"/>
        <v>0.59197651663405093</v>
      </c>
      <c r="CU832" s="541">
        <f t="shared" si="2777"/>
        <v>0</v>
      </c>
      <c r="CV832" s="542">
        <f t="shared" si="2778"/>
        <v>0</v>
      </c>
      <c r="CW832" s="543">
        <f t="shared" si="2779"/>
        <v>0</v>
      </c>
      <c r="CX832" s="543">
        <f t="shared" si="2780"/>
        <v>0</v>
      </c>
      <c r="CY832" s="543">
        <f t="shared" si="2781"/>
        <v>0</v>
      </c>
      <c r="CZ832" s="543">
        <f t="shared" si="2782"/>
        <v>0</v>
      </c>
      <c r="DA832" s="543">
        <f t="shared" si="2783"/>
        <v>0</v>
      </c>
      <c r="DB832" s="544">
        <f t="shared" si="2784"/>
        <v>0</v>
      </c>
      <c r="DC832" s="544">
        <f t="shared" si="2785"/>
        <v>0</v>
      </c>
      <c r="DD832" s="544">
        <f t="shared" si="2786"/>
        <v>0.15786040443574692</v>
      </c>
      <c r="DE832" s="543">
        <f t="shared" si="2787"/>
        <v>0.20296337713167462</v>
      </c>
      <c r="DF832" s="543">
        <f t="shared" si="2788"/>
        <v>0.21311154598825832</v>
      </c>
      <c r="DG832" s="543">
        <f t="shared" si="2789"/>
        <v>0.23679060665362037</v>
      </c>
      <c r="DH832" s="543">
        <f t="shared" si="2790"/>
        <v>0.23679060665362037</v>
      </c>
      <c r="DI832" s="543">
        <f t="shared" si="2791"/>
        <v>0.23679060665362037</v>
      </c>
      <c r="DJ832" s="542">
        <f t="shared" si="2792"/>
        <v>0.23679060665362037</v>
      </c>
      <c r="DK832" s="541">
        <f t="shared" si="2793"/>
        <v>0.29598825831702547</v>
      </c>
      <c r="DL832" s="658">
        <f t="shared" si="2794"/>
        <v>17</v>
      </c>
      <c r="DM832" s="106">
        <f t="shared" si="2795"/>
        <v>17</v>
      </c>
      <c r="DN832" s="106">
        <f t="shared" si="2796"/>
        <v>17</v>
      </c>
      <c r="DO832" s="106">
        <f t="shared" si="2797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807">SUM(B250)</f>
        <v>0</v>
      </c>
      <c r="C833" s="816">
        <f t="shared" si="2807"/>
        <v>0</v>
      </c>
      <c r="D833" s="816">
        <f t="shared" si="2807"/>
        <v>0</v>
      </c>
      <c r="E833" s="816">
        <f t="shared" si="2807"/>
        <v>0</v>
      </c>
      <c r="F833" s="816">
        <f t="shared" si="2807"/>
        <v>0</v>
      </c>
      <c r="G833" s="816">
        <f t="shared" si="2807"/>
        <v>0</v>
      </c>
      <c r="H833" s="816">
        <f t="shared" si="2807"/>
        <v>0</v>
      </c>
      <c r="I833" s="816">
        <f t="shared" si="2807"/>
        <v>0</v>
      </c>
      <c r="J833" s="816">
        <f t="shared" si="2807"/>
        <v>0</v>
      </c>
      <c r="K833" s="816">
        <f t="shared" si="2807"/>
        <v>0</v>
      </c>
      <c r="L833" s="816">
        <f t="shared" si="2807"/>
        <v>0</v>
      </c>
      <c r="M833" s="816">
        <f t="shared" si="2807"/>
        <v>0</v>
      </c>
      <c r="N833" s="816">
        <f t="shared" si="2807"/>
        <v>0</v>
      </c>
      <c r="O833" s="816">
        <f t="shared" si="2807"/>
        <v>0</v>
      </c>
      <c r="P833" s="816">
        <f t="shared" si="2807"/>
        <v>0</v>
      </c>
      <c r="Q833" s="816">
        <f t="shared" si="2807"/>
        <v>0</v>
      </c>
      <c r="R833" s="816">
        <f t="shared" si="2807"/>
        <v>0</v>
      </c>
      <c r="S833" s="815"/>
      <c r="T833" s="816">
        <f t="shared" ref="T833:AJ833" si="2808">SUM(T250)</f>
        <v>0</v>
      </c>
      <c r="U833" s="816">
        <f t="shared" si="2808"/>
        <v>0</v>
      </c>
      <c r="V833" s="816">
        <f t="shared" si="2808"/>
        <v>0</v>
      </c>
      <c r="W833" s="816">
        <f t="shared" si="2808"/>
        <v>0</v>
      </c>
      <c r="X833" s="816">
        <f t="shared" si="2808"/>
        <v>0</v>
      </c>
      <c r="Y833" s="816">
        <f t="shared" si="2808"/>
        <v>0</v>
      </c>
      <c r="Z833" s="816">
        <f t="shared" si="2808"/>
        <v>0</v>
      </c>
      <c r="AA833" s="816">
        <f t="shared" si="2808"/>
        <v>0</v>
      </c>
      <c r="AB833" s="816">
        <f t="shared" si="2808"/>
        <v>0</v>
      </c>
      <c r="AC833" s="816">
        <f t="shared" si="2808"/>
        <v>0</v>
      </c>
      <c r="AD833" s="816">
        <f t="shared" si="2808"/>
        <v>0</v>
      </c>
      <c r="AE833" s="816">
        <f t="shared" si="2808"/>
        <v>0</v>
      </c>
      <c r="AF833" s="816">
        <f t="shared" si="2808"/>
        <v>0</v>
      </c>
      <c r="AG833" s="816">
        <f t="shared" si="2808"/>
        <v>0</v>
      </c>
      <c r="AH833" s="816">
        <f t="shared" si="2808"/>
        <v>0</v>
      </c>
      <c r="AI833" s="816">
        <f t="shared" si="2808"/>
        <v>0</v>
      </c>
      <c r="AJ833" s="816">
        <f t="shared" si="2808"/>
        <v>0</v>
      </c>
      <c r="AK833" s="815"/>
      <c r="AL833" s="816">
        <f t="shared" ref="AL833:BB833" si="2809">SUM(AL250)</f>
        <v>0</v>
      </c>
      <c r="AM833" s="816">
        <f t="shared" si="2809"/>
        <v>0</v>
      </c>
      <c r="AN833" s="816">
        <f t="shared" si="2809"/>
        <v>0</v>
      </c>
      <c r="AO833" s="816">
        <f t="shared" si="2809"/>
        <v>0</v>
      </c>
      <c r="AP833" s="816">
        <f t="shared" si="2809"/>
        <v>0</v>
      </c>
      <c r="AQ833" s="816">
        <f t="shared" si="2809"/>
        <v>0</v>
      </c>
      <c r="AR833" s="816">
        <f t="shared" si="2809"/>
        <v>0</v>
      </c>
      <c r="AS833" s="816">
        <f t="shared" si="2809"/>
        <v>0</v>
      </c>
      <c r="AT833" s="816">
        <f t="shared" si="2809"/>
        <v>0</v>
      </c>
      <c r="AU833" s="816">
        <f t="shared" si="2809"/>
        <v>0</v>
      </c>
      <c r="AV833" s="816">
        <f t="shared" si="2809"/>
        <v>0</v>
      </c>
      <c r="AW833" s="816">
        <f t="shared" si="2809"/>
        <v>0</v>
      </c>
      <c r="AX833" s="816">
        <f t="shared" si="2809"/>
        <v>0</v>
      </c>
      <c r="AY833" s="816">
        <f t="shared" si="2809"/>
        <v>0</v>
      </c>
      <c r="AZ833" s="816">
        <f t="shared" si="2809"/>
        <v>0</v>
      </c>
      <c r="BA833" s="816">
        <f t="shared" si="2809"/>
        <v>0</v>
      </c>
      <c r="BB833" s="816">
        <f t="shared" si="2809"/>
        <v>0</v>
      </c>
      <c r="BC833" s="815"/>
      <c r="BD833" s="816">
        <f t="shared" ref="BD833:BT833" si="2810">SUM(BD250)</f>
        <v>0</v>
      </c>
      <c r="BE833" s="816">
        <f t="shared" si="2810"/>
        <v>0</v>
      </c>
      <c r="BF833" s="816">
        <f t="shared" si="2810"/>
        <v>0</v>
      </c>
      <c r="BG833" s="816">
        <f t="shared" si="2810"/>
        <v>0</v>
      </c>
      <c r="BH833" s="816">
        <f t="shared" si="2810"/>
        <v>0</v>
      </c>
      <c r="BI833" s="816">
        <f t="shared" si="2810"/>
        <v>0</v>
      </c>
      <c r="BJ833" s="816">
        <f t="shared" si="2810"/>
        <v>0</v>
      </c>
      <c r="BK833" s="816">
        <f t="shared" si="2810"/>
        <v>0</v>
      </c>
      <c r="BL833" s="816">
        <f t="shared" si="2810"/>
        <v>0</v>
      </c>
      <c r="BM833" s="816">
        <f t="shared" si="2810"/>
        <v>0</v>
      </c>
      <c r="BN833" s="816">
        <f t="shared" si="2810"/>
        <v>0</v>
      </c>
      <c r="BO833" s="816">
        <f t="shared" si="2810"/>
        <v>0</v>
      </c>
      <c r="BP833" s="816">
        <f t="shared" si="2810"/>
        <v>0</v>
      </c>
      <c r="BQ833" s="816">
        <f t="shared" si="2810"/>
        <v>0</v>
      </c>
      <c r="BR833" s="816">
        <f t="shared" si="2810"/>
        <v>0</v>
      </c>
      <c r="BS833" s="816">
        <f t="shared" si="2810"/>
        <v>0</v>
      </c>
      <c r="BT833" s="816">
        <f t="shared" si="2810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71"/>
        <v>0</v>
      </c>
      <c r="CA833" s="627">
        <f t="shared" si="2772"/>
        <v>0</v>
      </c>
      <c r="CB833" s="627">
        <f t="shared" si="2773"/>
        <v>0</v>
      </c>
      <c r="CC833" s="695">
        <f t="shared" si="2774"/>
        <v>0</v>
      </c>
      <c r="CD833" s="1353">
        <f t="shared" si="2802"/>
        <v>0</v>
      </c>
      <c r="CE833" s="1354">
        <f t="shared" si="2776"/>
        <v>0</v>
      </c>
      <c r="CF833" s="1355">
        <f t="shared" si="2776"/>
        <v>0</v>
      </c>
      <c r="CG833" s="1355">
        <f t="shared" si="2776"/>
        <v>0</v>
      </c>
      <c r="CH833" s="1355">
        <f t="shared" si="2776"/>
        <v>0</v>
      </c>
      <c r="CI833" s="1355">
        <f t="shared" si="2776"/>
        <v>0</v>
      </c>
      <c r="CJ833" s="1355">
        <f t="shared" si="2776"/>
        <v>0</v>
      </c>
      <c r="CK833" s="1356">
        <f t="shared" si="2776"/>
        <v>0</v>
      </c>
      <c r="CL833" s="1356">
        <f t="shared" si="2776"/>
        <v>0</v>
      </c>
      <c r="CM833" s="1356">
        <f t="shared" si="2776"/>
        <v>0</v>
      </c>
      <c r="CN833" s="1355">
        <f t="shared" si="2776"/>
        <v>0</v>
      </c>
      <c r="CO833" s="1355">
        <f t="shared" si="2776"/>
        <v>0</v>
      </c>
      <c r="CP833" s="1355">
        <f t="shared" si="2776"/>
        <v>0</v>
      </c>
      <c r="CQ833" s="1355">
        <f t="shared" si="2776"/>
        <v>0</v>
      </c>
      <c r="CR833" s="1355">
        <f t="shared" si="2776"/>
        <v>0</v>
      </c>
      <c r="CS833" s="1354">
        <f t="shared" si="2776"/>
        <v>0</v>
      </c>
      <c r="CT833" s="1357">
        <f t="shared" si="2776"/>
        <v>0</v>
      </c>
      <c r="CU833" s="541">
        <f t="shared" si="2777"/>
        <v>0</v>
      </c>
      <c r="CV833" s="542">
        <f t="shared" si="2778"/>
        <v>0</v>
      </c>
      <c r="CW833" s="543">
        <f t="shared" si="2779"/>
        <v>0</v>
      </c>
      <c r="CX833" s="543">
        <f t="shared" si="2780"/>
        <v>0</v>
      </c>
      <c r="CY833" s="543">
        <f t="shared" si="2781"/>
        <v>0</v>
      </c>
      <c r="CZ833" s="543">
        <f t="shared" si="2782"/>
        <v>0</v>
      </c>
      <c r="DA833" s="543">
        <f t="shared" si="2783"/>
        <v>0</v>
      </c>
      <c r="DB833" s="544">
        <f t="shared" si="2784"/>
        <v>0</v>
      </c>
      <c r="DC833" s="544">
        <f t="shared" si="2785"/>
        <v>0</v>
      </c>
      <c r="DD833" s="544">
        <f t="shared" si="2786"/>
        <v>0</v>
      </c>
      <c r="DE833" s="543">
        <f t="shared" si="2787"/>
        <v>0</v>
      </c>
      <c r="DF833" s="543">
        <f t="shared" si="2788"/>
        <v>0</v>
      </c>
      <c r="DG833" s="543">
        <f t="shared" si="2789"/>
        <v>0</v>
      </c>
      <c r="DH833" s="543">
        <f t="shared" si="2790"/>
        <v>0</v>
      </c>
      <c r="DI833" s="543">
        <f t="shared" si="2791"/>
        <v>0</v>
      </c>
      <c r="DJ833" s="542">
        <f t="shared" si="2792"/>
        <v>0</v>
      </c>
      <c r="DK833" s="541">
        <f t="shared" si="2793"/>
        <v>0</v>
      </c>
      <c r="DL833" s="658">
        <f t="shared" si="2794"/>
        <v>17</v>
      </c>
      <c r="DM833" s="106">
        <f t="shared" si="2795"/>
        <v>17</v>
      </c>
      <c r="DN833" s="106">
        <f t="shared" si="2796"/>
        <v>17</v>
      </c>
      <c r="DO833" s="106">
        <f t="shared" si="2797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11">SUM(B257)</f>
        <v>0</v>
      </c>
      <c r="C834" s="816">
        <f t="shared" si="2811"/>
        <v>0</v>
      </c>
      <c r="D834" s="816">
        <f t="shared" si="2811"/>
        <v>0</v>
      </c>
      <c r="E834" s="816">
        <f t="shared" si="2811"/>
        <v>0</v>
      </c>
      <c r="F834" s="816">
        <f t="shared" si="2811"/>
        <v>0</v>
      </c>
      <c r="G834" s="816">
        <f t="shared" si="2811"/>
        <v>0</v>
      </c>
      <c r="H834" s="816">
        <f t="shared" si="2811"/>
        <v>0</v>
      </c>
      <c r="I834" s="816">
        <f t="shared" si="2811"/>
        <v>0</v>
      </c>
      <c r="J834" s="816">
        <f t="shared" si="2811"/>
        <v>0</v>
      </c>
      <c r="K834" s="816">
        <f t="shared" si="2811"/>
        <v>0</v>
      </c>
      <c r="L834" s="816">
        <f t="shared" si="2811"/>
        <v>0</v>
      </c>
      <c r="M834" s="816">
        <f t="shared" si="2811"/>
        <v>0</v>
      </c>
      <c r="N834" s="816">
        <f t="shared" si="2811"/>
        <v>0</v>
      </c>
      <c r="O834" s="816">
        <f t="shared" si="2811"/>
        <v>0</v>
      </c>
      <c r="P834" s="816">
        <f t="shared" si="2811"/>
        <v>0</v>
      </c>
      <c r="Q834" s="816">
        <f t="shared" si="2811"/>
        <v>0</v>
      </c>
      <c r="R834" s="816">
        <f t="shared" si="2811"/>
        <v>0</v>
      </c>
      <c r="S834" s="815"/>
      <c r="T834" s="816">
        <f t="shared" ref="T834:AJ834" si="2812">SUM(T257)</f>
        <v>0</v>
      </c>
      <c r="U834" s="816">
        <f t="shared" si="2812"/>
        <v>0</v>
      </c>
      <c r="V834" s="816">
        <f t="shared" si="2812"/>
        <v>0</v>
      </c>
      <c r="W834" s="816">
        <f t="shared" si="2812"/>
        <v>0</v>
      </c>
      <c r="X834" s="816">
        <f t="shared" si="2812"/>
        <v>0</v>
      </c>
      <c r="Y834" s="816">
        <f t="shared" si="2812"/>
        <v>0</v>
      </c>
      <c r="Z834" s="816">
        <f t="shared" si="2812"/>
        <v>0</v>
      </c>
      <c r="AA834" s="816">
        <f t="shared" si="2812"/>
        <v>0</v>
      </c>
      <c r="AB834" s="816">
        <f t="shared" si="2812"/>
        <v>0</v>
      </c>
      <c r="AC834" s="816">
        <f t="shared" si="2812"/>
        <v>0</v>
      </c>
      <c r="AD834" s="816">
        <f t="shared" si="2812"/>
        <v>0</v>
      </c>
      <c r="AE834" s="816">
        <f t="shared" si="2812"/>
        <v>0</v>
      </c>
      <c r="AF834" s="816">
        <f t="shared" si="2812"/>
        <v>0</v>
      </c>
      <c r="AG834" s="816">
        <f t="shared" si="2812"/>
        <v>0</v>
      </c>
      <c r="AH834" s="816">
        <f t="shared" si="2812"/>
        <v>0</v>
      </c>
      <c r="AI834" s="816">
        <f t="shared" si="2812"/>
        <v>0</v>
      </c>
      <c r="AJ834" s="816">
        <f t="shared" si="2812"/>
        <v>0</v>
      </c>
      <c r="AK834" s="815"/>
      <c r="AL834" s="816">
        <f t="shared" ref="AL834:BB834" si="2813">SUM(AL257)</f>
        <v>0</v>
      </c>
      <c r="AM834" s="816">
        <f t="shared" si="2813"/>
        <v>0</v>
      </c>
      <c r="AN834" s="816">
        <f t="shared" si="2813"/>
        <v>0</v>
      </c>
      <c r="AO834" s="816">
        <f t="shared" si="2813"/>
        <v>0</v>
      </c>
      <c r="AP834" s="816">
        <f t="shared" si="2813"/>
        <v>0</v>
      </c>
      <c r="AQ834" s="816">
        <f t="shared" si="2813"/>
        <v>0</v>
      </c>
      <c r="AR834" s="816">
        <f t="shared" si="2813"/>
        <v>0</v>
      </c>
      <c r="AS834" s="816">
        <f t="shared" si="2813"/>
        <v>0</v>
      </c>
      <c r="AT834" s="816">
        <f t="shared" si="2813"/>
        <v>0</v>
      </c>
      <c r="AU834" s="816">
        <f t="shared" si="2813"/>
        <v>0</v>
      </c>
      <c r="AV834" s="816">
        <f t="shared" si="2813"/>
        <v>0</v>
      </c>
      <c r="AW834" s="816">
        <f t="shared" si="2813"/>
        <v>0</v>
      </c>
      <c r="AX834" s="816">
        <f t="shared" si="2813"/>
        <v>0</v>
      </c>
      <c r="AY834" s="816">
        <f t="shared" si="2813"/>
        <v>0</v>
      </c>
      <c r="AZ834" s="816">
        <f t="shared" si="2813"/>
        <v>0</v>
      </c>
      <c r="BA834" s="816">
        <f t="shared" si="2813"/>
        <v>0</v>
      </c>
      <c r="BB834" s="816">
        <f t="shared" si="2813"/>
        <v>0</v>
      </c>
      <c r="BC834" s="815"/>
      <c r="BD834" s="816">
        <f t="shared" ref="BD834:BT834" si="2814">SUM(BD257)</f>
        <v>0</v>
      </c>
      <c r="BE834" s="816">
        <f t="shared" si="2814"/>
        <v>0</v>
      </c>
      <c r="BF834" s="816">
        <f t="shared" si="2814"/>
        <v>0</v>
      </c>
      <c r="BG834" s="816">
        <f t="shared" si="2814"/>
        <v>0</v>
      </c>
      <c r="BH834" s="816">
        <f t="shared" si="2814"/>
        <v>0</v>
      </c>
      <c r="BI834" s="816">
        <f t="shared" si="2814"/>
        <v>0</v>
      </c>
      <c r="BJ834" s="816">
        <f t="shared" si="2814"/>
        <v>0</v>
      </c>
      <c r="BK834" s="816">
        <f t="shared" si="2814"/>
        <v>0</v>
      </c>
      <c r="BL834" s="816">
        <f t="shared" si="2814"/>
        <v>0</v>
      </c>
      <c r="BM834" s="816">
        <f t="shared" si="2814"/>
        <v>0</v>
      </c>
      <c r="BN834" s="816">
        <f t="shared" si="2814"/>
        <v>0</v>
      </c>
      <c r="BO834" s="816">
        <f t="shared" si="2814"/>
        <v>0</v>
      </c>
      <c r="BP834" s="816">
        <f t="shared" si="2814"/>
        <v>0</v>
      </c>
      <c r="BQ834" s="816">
        <f t="shared" si="2814"/>
        <v>0</v>
      </c>
      <c r="BR834" s="816">
        <f t="shared" si="2814"/>
        <v>0</v>
      </c>
      <c r="BS834" s="816">
        <f t="shared" si="2814"/>
        <v>0</v>
      </c>
      <c r="BT834" s="816">
        <f t="shared" si="2814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71"/>
        <v>0</v>
      </c>
      <c r="CA834" s="627">
        <f t="shared" si="2772"/>
        <v>0</v>
      </c>
      <c r="CB834" s="627">
        <f t="shared" si="2773"/>
        <v>0</v>
      </c>
      <c r="CC834" s="695">
        <f t="shared" si="2774"/>
        <v>0</v>
      </c>
      <c r="CD834" s="1353">
        <f t="shared" si="2802"/>
        <v>0</v>
      </c>
      <c r="CE834" s="1354">
        <f t="shared" si="2776"/>
        <v>0</v>
      </c>
      <c r="CF834" s="1355">
        <f t="shared" si="2776"/>
        <v>0</v>
      </c>
      <c r="CG834" s="1355">
        <f t="shared" si="2776"/>
        <v>0</v>
      </c>
      <c r="CH834" s="1355">
        <f t="shared" si="2776"/>
        <v>0</v>
      </c>
      <c r="CI834" s="1355">
        <f t="shared" si="2776"/>
        <v>0</v>
      </c>
      <c r="CJ834" s="1355">
        <f t="shared" si="2776"/>
        <v>0</v>
      </c>
      <c r="CK834" s="1356">
        <f t="shared" si="2776"/>
        <v>0</v>
      </c>
      <c r="CL834" s="1356">
        <f t="shared" si="2776"/>
        <v>0</v>
      </c>
      <c r="CM834" s="1356">
        <f t="shared" si="2776"/>
        <v>0</v>
      </c>
      <c r="CN834" s="1355">
        <f t="shared" si="2776"/>
        <v>0</v>
      </c>
      <c r="CO834" s="1355">
        <f t="shared" si="2776"/>
        <v>0</v>
      </c>
      <c r="CP834" s="1355">
        <f t="shared" si="2776"/>
        <v>0</v>
      </c>
      <c r="CQ834" s="1355">
        <f t="shared" si="2776"/>
        <v>0</v>
      </c>
      <c r="CR834" s="1355">
        <f t="shared" si="2776"/>
        <v>0</v>
      </c>
      <c r="CS834" s="1354">
        <f t="shared" si="2776"/>
        <v>0</v>
      </c>
      <c r="CT834" s="1357">
        <f t="shared" si="2776"/>
        <v>0</v>
      </c>
      <c r="CU834" s="541">
        <f t="shared" si="2777"/>
        <v>0</v>
      </c>
      <c r="CV834" s="542">
        <f t="shared" si="2778"/>
        <v>0</v>
      </c>
      <c r="CW834" s="543">
        <f t="shared" si="2779"/>
        <v>0</v>
      </c>
      <c r="CX834" s="543">
        <f t="shared" si="2780"/>
        <v>0</v>
      </c>
      <c r="CY834" s="543">
        <f t="shared" si="2781"/>
        <v>0</v>
      </c>
      <c r="CZ834" s="543">
        <f t="shared" si="2782"/>
        <v>0</v>
      </c>
      <c r="DA834" s="543">
        <f t="shared" si="2783"/>
        <v>0</v>
      </c>
      <c r="DB834" s="544">
        <f t="shared" si="2784"/>
        <v>0</v>
      </c>
      <c r="DC834" s="544">
        <f t="shared" si="2785"/>
        <v>0</v>
      </c>
      <c r="DD834" s="544">
        <f t="shared" si="2786"/>
        <v>0</v>
      </c>
      <c r="DE834" s="543">
        <f t="shared" si="2787"/>
        <v>0</v>
      </c>
      <c r="DF834" s="543">
        <f t="shared" si="2788"/>
        <v>0</v>
      </c>
      <c r="DG834" s="543">
        <f t="shared" si="2789"/>
        <v>0</v>
      </c>
      <c r="DH834" s="543">
        <f t="shared" si="2790"/>
        <v>0</v>
      </c>
      <c r="DI834" s="543">
        <f t="shared" si="2791"/>
        <v>0</v>
      </c>
      <c r="DJ834" s="542">
        <f t="shared" si="2792"/>
        <v>0</v>
      </c>
      <c r="DK834" s="541">
        <f t="shared" si="2793"/>
        <v>0</v>
      </c>
      <c r="DL834" s="658">
        <f t="shared" si="2794"/>
        <v>17</v>
      </c>
      <c r="DM834" s="106">
        <f t="shared" si="2795"/>
        <v>17</v>
      </c>
      <c r="DN834" s="106">
        <f t="shared" si="2796"/>
        <v>17</v>
      </c>
      <c r="DO834" s="106">
        <f t="shared" si="2797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15">SUM(B264)</f>
        <v>0</v>
      </c>
      <c r="C835" s="816">
        <f t="shared" si="2815"/>
        <v>0</v>
      </c>
      <c r="D835" s="816">
        <f t="shared" si="2815"/>
        <v>0</v>
      </c>
      <c r="E835" s="816">
        <f t="shared" si="2815"/>
        <v>0</v>
      </c>
      <c r="F835" s="816">
        <f t="shared" si="2815"/>
        <v>0</v>
      </c>
      <c r="G835" s="816">
        <f t="shared" si="2815"/>
        <v>0</v>
      </c>
      <c r="H835" s="816">
        <f t="shared" si="2815"/>
        <v>0</v>
      </c>
      <c r="I835" s="816">
        <f t="shared" si="2815"/>
        <v>0</v>
      </c>
      <c r="J835" s="816">
        <f t="shared" si="2815"/>
        <v>0</v>
      </c>
      <c r="K835" s="816">
        <f t="shared" si="2815"/>
        <v>0</v>
      </c>
      <c r="L835" s="816">
        <f t="shared" si="2815"/>
        <v>0</v>
      </c>
      <c r="M835" s="816">
        <f t="shared" si="2815"/>
        <v>0</v>
      </c>
      <c r="N835" s="816">
        <f t="shared" si="2815"/>
        <v>0</v>
      </c>
      <c r="O835" s="816">
        <f t="shared" si="2815"/>
        <v>0</v>
      </c>
      <c r="P835" s="816">
        <f t="shared" si="2815"/>
        <v>0</v>
      </c>
      <c r="Q835" s="816">
        <f t="shared" si="2815"/>
        <v>0</v>
      </c>
      <c r="R835" s="816">
        <f t="shared" si="2815"/>
        <v>0</v>
      </c>
      <c r="S835" s="815"/>
      <c r="T835" s="816">
        <f t="shared" ref="T835:AJ835" si="2816">SUM(T264)</f>
        <v>0</v>
      </c>
      <c r="U835" s="816">
        <f t="shared" si="2816"/>
        <v>0</v>
      </c>
      <c r="V835" s="816">
        <f t="shared" si="2816"/>
        <v>0</v>
      </c>
      <c r="W835" s="816">
        <f t="shared" si="2816"/>
        <v>0</v>
      </c>
      <c r="X835" s="816">
        <f t="shared" si="2816"/>
        <v>0</v>
      </c>
      <c r="Y835" s="816">
        <f t="shared" si="2816"/>
        <v>0</v>
      </c>
      <c r="Z835" s="816">
        <f t="shared" si="2816"/>
        <v>0</v>
      </c>
      <c r="AA835" s="816">
        <f t="shared" si="2816"/>
        <v>0</v>
      </c>
      <c r="AB835" s="816">
        <f t="shared" si="2816"/>
        <v>0</v>
      </c>
      <c r="AC835" s="816">
        <f t="shared" si="2816"/>
        <v>0</v>
      </c>
      <c r="AD835" s="816">
        <f t="shared" si="2816"/>
        <v>0</v>
      </c>
      <c r="AE835" s="816">
        <f t="shared" si="2816"/>
        <v>0</v>
      </c>
      <c r="AF835" s="816">
        <f t="shared" si="2816"/>
        <v>0</v>
      </c>
      <c r="AG835" s="816">
        <f t="shared" si="2816"/>
        <v>0</v>
      </c>
      <c r="AH835" s="816">
        <f t="shared" si="2816"/>
        <v>0</v>
      </c>
      <c r="AI835" s="816">
        <f t="shared" si="2816"/>
        <v>0</v>
      </c>
      <c r="AJ835" s="816">
        <f t="shared" si="2816"/>
        <v>0</v>
      </c>
      <c r="AK835" s="815"/>
      <c r="AL835" s="816">
        <f t="shared" ref="AL835:BB835" si="2817">SUM(AL264)</f>
        <v>0</v>
      </c>
      <c r="AM835" s="816">
        <f t="shared" si="2817"/>
        <v>0</v>
      </c>
      <c r="AN835" s="816">
        <f t="shared" si="2817"/>
        <v>0</v>
      </c>
      <c r="AO835" s="816">
        <f t="shared" si="2817"/>
        <v>0</v>
      </c>
      <c r="AP835" s="816">
        <f t="shared" si="2817"/>
        <v>0</v>
      </c>
      <c r="AQ835" s="816">
        <f t="shared" si="2817"/>
        <v>0</v>
      </c>
      <c r="AR835" s="816">
        <f t="shared" si="2817"/>
        <v>0</v>
      </c>
      <c r="AS835" s="816">
        <f t="shared" si="2817"/>
        <v>0</v>
      </c>
      <c r="AT835" s="816">
        <f t="shared" si="2817"/>
        <v>0</v>
      </c>
      <c r="AU835" s="816">
        <f t="shared" si="2817"/>
        <v>0</v>
      </c>
      <c r="AV835" s="816">
        <f t="shared" si="2817"/>
        <v>0</v>
      </c>
      <c r="AW835" s="816">
        <f t="shared" si="2817"/>
        <v>0</v>
      </c>
      <c r="AX835" s="816">
        <f t="shared" si="2817"/>
        <v>0</v>
      </c>
      <c r="AY835" s="816">
        <f t="shared" si="2817"/>
        <v>0</v>
      </c>
      <c r="AZ835" s="816">
        <f t="shared" si="2817"/>
        <v>0</v>
      </c>
      <c r="BA835" s="816">
        <f t="shared" si="2817"/>
        <v>0</v>
      </c>
      <c r="BB835" s="816">
        <f t="shared" si="2817"/>
        <v>0</v>
      </c>
      <c r="BC835" s="815"/>
      <c r="BD835" s="816">
        <f t="shared" ref="BD835:BT835" si="2818">SUM(BD264)</f>
        <v>0</v>
      </c>
      <c r="BE835" s="816">
        <f t="shared" si="2818"/>
        <v>0</v>
      </c>
      <c r="BF835" s="816">
        <f t="shared" si="2818"/>
        <v>0</v>
      </c>
      <c r="BG835" s="816">
        <f t="shared" si="2818"/>
        <v>0</v>
      </c>
      <c r="BH835" s="816">
        <f t="shared" si="2818"/>
        <v>0</v>
      </c>
      <c r="BI835" s="816">
        <f t="shared" si="2818"/>
        <v>0</v>
      </c>
      <c r="BJ835" s="816">
        <f t="shared" si="2818"/>
        <v>0</v>
      </c>
      <c r="BK835" s="816">
        <f t="shared" si="2818"/>
        <v>0</v>
      </c>
      <c r="BL835" s="816">
        <f t="shared" si="2818"/>
        <v>0</v>
      </c>
      <c r="BM835" s="816">
        <f t="shared" si="2818"/>
        <v>0</v>
      </c>
      <c r="BN835" s="816">
        <f t="shared" si="2818"/>
        <v>0</v>
      </c>
      <c r="BO835" s="816">
        <f t="shared" si="2818"/>
        <v>0</v>
      </c>
      <c r="BP835" s="816">
        <f t="shared" si="2818"/>
        <v>0</v>
      </c>
      <c r="BQ835" s="816">
        <f t="shared" si="2818"/>
        <v>0</v>
      </c>
      <c r="BR835" s="816">
        <f t="shared" si="2818"/>
        <v>0</v>
      </c>
      <c r="BS835" s="816">
        <f t="shared" si="2818"/>
        <v>0</v>
      </c>
      <c r="BT835" s="816">
        <f t="shared" si="2818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71"/>
        <v>0</v>
      </c>
      <c r="CA835" s="627">
        <f t="shared" si="2772"/>
        <v>0</v>
      </c>
      <c r="CB835" s="627">
        <f t="shared" si="2773"/>
        <v>0</v>
      </c>
      <c r="CC835" s="695">
        <f t="shared" si="2774"/>
        <v>0</v>
      </c>
      <c r="CD835" s="1353">
        <f t="shared" si="2802"/>
        <v>0</v>
      </c>
      <c r="CE835" s="1354">
        <f t="shared" si="2776"/>
        <v>0</v>
      </c>
      <c r="CF835" s="1355">
        <f t="shared" si="2776"/>
        <v>0</v>
      </c>
      <c r="CG835" s="1355">
        <f t="shared" si="2776"/>
        <v>0</v>
      </c>
      <c r="CH835" s="1355">
        <f t="shared" si="2776"/>
        <v>0</v>
      </c>
      <c r="CI835" s="1355">
        <f t="shared" si="2776"/>
        <v>0</v>
      </c>
      <c r="CJ835" s="1355">
        <f t="shared" si="2776"/>
        <v>0</v>
      </c>
      <c r="CK835" s="1356">
        <f t="shared" si="2776"/>
        <v>0</v>
      </c>
      <c r="CL835" s="1356">
        <f t="shared" si="2776"/>
        <v>0</v>
      </c>
      <c r="CM835" s="1356">
        <f t="shared" si="2776"/>
        <v>0</v>
      </c>
      <c r="CN835" s="1355">
        <f t="shared" si="2776"/>
        <v>0</v>
      </c>
      <c r="CO835" s="1355">
        <f t="shared" si="2776"/>
        <v>0</v>
      </c>
      <c r="CP835" s="1355">
        <f t="shared" si="2776"/>
        <v>0</v>
      </c>
      <c r="CQ835" s="1355">
        <f t="shared" si="2776"/>
        <v>0</v>
      </c>
      <c r="CR835" s="1355">
        <f t="shared" si="2776"/>
        <v>0</v>
      </c>
      <c r="CS835" s="1354">
        <f t="shared" si="2776"/>
        <v>0</v>
      </c>
      <c r="CT835" s="1357">
        <f t="shared" si="2776"/>
        <v>0</v>
      </c>
      <c r="CU835" s="541">
        <f t="shared" si="2777"/>
        <v>0</v>
      </c>
      <c r="CV835" s="542">
        <f t="shared" si="2778"/>
        <v>0</v>
      </c>
      <c r="CW835" s="543">
        <f t="shared" si="2779"/>
        <v>0</v>
      </c>
      <c r="CX835" s="543">
        <f t="shared" si="2780"/>
        <v>0</v>
      </c>
      <c r="CY835" s="543">
        <f t="shared" si="2781"/>
        <v>0</v>
      </c>
      <c r="CZ835" s="543">
        <f t="shared" si="2782"/>
        <v>0</v>
      </c>
      <c r="DA835" s="543">
        <f t="shared" si="2783"/>
        <v>0</v>
      </c>
      <c r="DB835" s="544">
        <f t="shared" si="2784"/>
        <v>0</v>
      </c>
      <c r="DC835" s="544">
        <f t="shared" si="2785"/>
        <v>0</v>
      </c>
      <c r="DD835" s="544">
        <f t="shared" si="2786"/>
        <v>0</v>
      </c>
      <c r="DE835" s="543">
        <f t="shared" si="2787"/>
        <v>0</v>
      </c>
      <c r="DF835" s="543">
        <f t="shared" si="2788"/>
        <v>0</v>
      </c>
      <c r="DG835" s="543">
        <f t="shared" si="2789"/>
        <v>0</v>
      </c>
      <c r="DH835" s="543">
        <f t="shared" si="2790"/>
        <v>0</v>
      </c>
      <c r="DI835" s="543">
        <f t="shared" si="2791"/>
        <v>0</v>
      </c>
      <c r="DJ835" s="542">
        <f t="shared" si="2792"/>
        <v>0</v>
      </c>
      <c r="DK835" s="541">
        <f t="shared" si="2793"/>
        <v>0</v>
      </c>
      <c r="DL835" s="658">
        <f t="shared" si="2794"/>
        <v>17</v>
      </c>
      <c r="DM835" s="106">
        <f t="shared" si="2795"/>
        <v>17</v>
      </c>
      <c r="DN835" s="106">
        <f t="shared" si="2796"/>
        <v>17</v>
      </c>
      <c r="DO835" s="106">
        <f t="shared" si="2797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9">SUM(B271)</f>
        <v>0</v>
      </c>
      <c r="C836" s="816">
        <f t="shared" si="2819"/>
        <v>0</v>
      </c>
      <c r="D836" s="816">
        <f t="shared" si="2819"/>
        <v>8.8714938030006518E-2</v>
      </c>
      <c r="E836" s="816">
        <f t="shared" si="2819"/>
        <v>0</v>
      </c>
      <c r="F836" s="816">
        <f t="shared" si="2819"/>
        <v>0</v>
      </c>
      <c r="G836" s="816">
        <f t="shared" si="2819"/>
        <v>0</v>
      </c>
      <c r="H836" s="816">
        <f t="shared" si="2819"/>
        <v>5.5446836268754081E-2</v>
      </c>
      <c r="I836" s="816">
        <f t="shared" si="2819"/>
        <v>7.0971950424005212E-2</v>
      </c>
      <c r="J836" s="816">
        <f t="shared" si="2819"/>
        <v>0</v>
      </c>
      <c r="K836" s="816">
        <f t="shared" si="2819"/>
        <v>0</v>
      </c>
      <c r="L836" s="816">
        <f t="shared" si="2819"/>
        <v>0</v>
      </c>
      <c r="M836" s="816">
        <f t="shared" si="2819"/>
        <v>0</v>
      </c>
      <c r="N836" s="816">
        <f t="shared" si="2819"/>
        <v>0</v>
      </c>
      <c r="O836" s="816">
        <f t="shared" si="2819"/>
        <v>0</v>
      </c>
      <c r="P836" s="816">
        <f t="shared" si="2819"/>
        <v>0</v>
      </c>
      <c r="Q836" s="816">
        <f t="shared" si="2819"/>
        <v>0</v>
      </c>
      <c r="R836" s="816">
        <f t="shared" si="2819"/>
        <v>0</v>
      </c>
      <c r="S836" s="815"/>
      <c r="T836" s="816">
        <f t="shared" ref="T836:AJ836" si="2820">SUM(T271)</f>
        <v>4.4357469015003259E-2</v>
      </c>
      <c r="U836" s="816">
        <f t="shared" si="2820"/>
        <v>2.217873450750163E-2</v>
      </c>
      <c r="V836" s="816">
        <f t="shared" si="2820"/>
        <v>3.6964557512502716E-2</v>
      </c>
      <c r="W836" s="816">
        <f t="shared" si="2820"/>
        <v>5.5446836268754081E-2</v>
      </c>
      <c r="X836" s="816">
        <f t="shared" si="2820"/>
        <v>2.772341813437704E-2</v>
      </c>
      <c r="Y836" s="816">
        <f t="shared" si="2820"/>
        <v>0</v>
      </c>
      <c r="Z836" s="816">
        <f t="shared" si="2820"/>
        <v>3.1683906439288041E-2</v>
      </c>
      <c r="AA836" s="816">
        <f t="shared" si="2820"/>
        <v>0</v>
      </c>
      <c r="AB836" s="816">
        <f t="shared" si="2820"/>
        <v>0</v>
      </c>
      <c r="AC836" s="816">
        <f t="shared" si="2820"/>
        <v>0</v>
      </c>
      <c r="AD836" s="816">
        <f t="shared" si="2820"/>
        <v>0</v>
      </c>
      <c r="AE836" s="816">
        <f t="shared" si="2820"/>
        <v>0</v>
      </c>
      <c r="AF836" s="816">
        <f t="shared" si="2820"/>
        <v>0</v>
      </c>
      <c r="AG836" s="816">
        <f t="shared" si="2820"/>
        <v>0</v>
      </c>
      <c r="AH836" s="816">
        <f t="shared" si="2820"/>
        <v>0</v>
      </c>
      <c r="AI836" s="816">
        <f t="shared" si="2820"/>
        <v>0</v>
      </c>
      <c r="AJ836" s="816">
        <f t="shared" si="2820"/>
        <v>0</v>
      </c>
      <c r="AK836" s="815"/>
      <c r="AL836" s="816">
        <f t="shared" ref="AL836:BB836" si="2821">SUM(AL271)</f>
        <v>0</v>
      </c>
      <c r="AM836" s="816">
        <f t="shared" si="2821"/>
        <v>0</v>
      </c>
      <c r="AN836" s="816">
        <f t="shared" si="2821"/>
        <v>0</v>
      </c>
      <c r="AO836" s="816">
        <f t="shared" si="2821"/>
        <v>0</v>
      </c>
      <c r="AP836" s="816">
        <f t="shared" si="2821"/>
        <v>3.6964557512502716E-2</v>
      </c>
      <c r="AQ836" s="816">
        <f t="shared" si="2821"/>
        <v>0</v>
      </c>
      <c r="AR836" s="816">
        <f t="shared" si="2821"/>
        <v>0.11089367253750816</v>
      </c>
      <c r="AS836" s="816">
        <f t="shared" si="2821"/>
        <v>4.4357469015003259E-2</v>
      </c>
      <c r="AT836" s="816">
        <f t="shared" si="2821"/>
        <v>0</v>
      </c>
      <c r="AU836" s="816">
        <f t="shared" si="2821"/>
        <v>0</v>
      </c>
      <c r="AV836" s="816">
        <f t="shared" si="2821"/>
        <v>0</v>
      </c>
      <c r="AW836" s="816">
        <f t="shared" si="2821"/>
        <v>0</v>
      </c>
      <c r="AX836" s="816">
        <f t="shared" si="2821"/>
        <v>0</v>
      </c>
      <c r="AY836" s="816">
        <f t="shared" si="2821"/>
        <v>0</v>
      </c>
      <c r="AZ836" s="816">
        <f t="shared" si="2821"/>
        <v>0</v>
      </c>
      <c r="BA836" s="816">
        <f t="shared" si="2821"/>
        <v>0</v>
      </c>
      <c r="BB836" s="816">
        <f t="shared" si="2821"/>
        <v>0</v>
      </c>
      <c r="BC836" s="815"/>
      <c r="BD836" s="816">
        <f t="shared" ref="BD836:BT836" si="2822">SUM(BD271)</f>
        <v>2.772341813437704E-2</v>
      </c>
      <c r="BE836" s="816">
        <f t="shared" si="2822"/>
        <v>3.1683906439288041E-2</v>
      </c>
      <c r="BF836" s="816">
        <f t="shared" si="2822"/>
        <v>2.772341813437704E-2</v>
      </c>
      <c r="BG836" s="816">
        <f t="shared" si="2822"/>
        <v>0</v>
      </c>
      <c r="BH836" s="816">
        <f t="shared" si="2822"/>
        <v>0</v>
      </c>
      <c r="BI836" s="816">
        <f t="shared" si="2822"/>
        <v>3.1683906439288041E-2</v>
      </c>
      <c r="BJ836" s="816">
        <f t="shared" si="2822"/>
        <v>0.27723418134377042</v>
      </c>
      <c r="BK836" s="816">
        <f t="shared" si="2822"/>
        <v>0</v>
      </c>
      <c r="BL836" s="816">
        <f t="shared" si="2822"/>
        <v>0</v>
      </c>
      <c r="BM836" s="816">
        <f t="shared" si="2822"/>
        <v>0</v>
      </c>
      <c r="BN836" s="816">
        <f t="shared" si="2822"/>
        <v>0</v>
      </c>
      <c r="BO836" s="816">
        <f t="shared" si="2822"/>
        <v>0</v>
      </c>
      <c r="BP836" s="816">
        <f t="shared" si="2822"/>
        <v>0</v>
      </c>
      <c r="BQ836" s="816">
        <f t="shared" si="2822"/>
        <v>0</v>
      </c>
      <c r="BR836" s="816">
        <f t="shared" si="2822"/>
        <v>0</v>
      </c>
      <c r="BS836" s="816">
        <f t="shared" si="2822"/>
        <v>0</v>
      </c>
      <c r="BT836" s="816">
        <f t="shared" si="2822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771"/>
        <v>8.4279191128506202E-3</v>
      </c>
      <c r="CA836" s="627">
        <f t="shared" si="2772"/>
        <v>1.0860539040578179E-2</v>
      </c>
      <c r="CB836" s="627">
        <f t="shared" si="2773"/>
        <v>5.4214684351670643E-3</v>
      </c>
      <c r="CC836" s="695">
        <f t="shared" si="2774"/>
        <v>7.9209766098220138E-3</v>
      </c>
      <c r="CD836" s="1353">
        <f t="shared" si="2802"/>
        <v>0</v>
      </c>
      <c r="CE836" s="1354">
        <f t="shared" si="2776"/>
        <v>0</v>
      </c>
      <c r="CF836" s="1355">
        <f t="shared" si="2776"/>
        <v>0</v>
      </c>
      <c r="CG836" s="1355">
        <f t="shared" si="2776"/>
        <v>0</v>
      </c>
      <c r="CH836" s="1355">
        <f t="shared" si="2776"/>
        <v>0</v>
      </c>
      <c r="CI836" s="1355">
        <f t="shared" si="2776"/>
        <v>0</v>
      </c>
      <c r="CJ836" s="1355">
        <f t="shared" si="2776"/>
        <v>0</v>
      </c>
      <c r="CK836" s="1356">
        <f t="shared" si="2776"/>
        <v>0</v>
      </c>
      <c r="CL836" s="1356">
        <f t="shared" si="2776"/>
        <v>0</v>
      </c>
      <c r="CM836" s="1356">
        <f t="shared" si="2776"/>
        <v>0</v>
      </c>
      <c r="CN836" s="1355">
        <f t="shared" si="2776"/>
        <v>0</v>
      </c>
      <c r="CO836" s="1355">
        <f t="shared" si="2776"/>
        <v>0</v>
      </c>
      <c r="CP836" s="1355">
        <f t="shared" si="2776"/>
        <v>0</v>
      </c>
      <c r="CQ836" s="1355">
        <f t="shared" si="2776"/>
        <v>0</v>
      </c>
      <c r="CR836" s="1355">
        <f t="shared" si="2776"/>
        <v>5.5446836268754081E-2</v>
      </c>
      <c r="CS836" s="1354">
        <f t="shared" si="2776"/>
        <v>7.0971950424005212E-2</v>
      </c>
      <c r="CT836" s="1357">
        <f t="shared" si="2776"/>
        <v>8.8714938030006518E-2</v>
      </c>
      <c r="CU836" s="541">
        <f t="shared" si="2777"/>
        <v>0</v>
      </c>
      <c r="CV836" s="542">
        <f t="shared" si="2778"/>
        <v>0</v>
      </c>
      <c r="CW836" s="543">
        <f t="shared" si="2779"/>
        <v>0</v>
      </c>
      <c r="CX836" s="543">
        <f t="shared" si="2780"/>
        <v>0</v>
      </c>
      <c r="CY836" s="543">
        <f t="shared" si="2781"/>
        <v>0</v>
      </c>
      <c r="CZ836" s="543">
        <f t="shared" si="2782"/>
        <v>0</v>
      </c>
      <c r="DA836" s="543">
        <f t="shared" si="2783"/>
        <v>0</v>
      </c>
      <c r="DB836" s="544">
        <f t="shared" si="2784"/>
        <v>0</v>
      </c>
      <c r="DC836" s="544">
        <f t="shared" si="2785"/>
        <v>0</v>
      </c>
      <c r="DD836" s="544">
        <f t="shared" si="2786"/>
        <v>0</v>
      </c>
      <c r="DE836" s="543">
        <f t="shared" si="2787"/>
        <v>0</v>
      </c>
      <c r="DF836" s="543">
        <f t="shared" si="2788"/>
        <v>2.217873450750163E-2</v>
      </c>
      <c r="DG836" s="543">
        <f t="shared" si="2789"/>
        <v>2.772341813437704E-2</v>
      </c>
      <c r="DH836" s="543">
        <f t="shared" si="2790"/>
        <v>3.1683906439288041E-2</v>
      </c>
      <c r="DI836" s="543">
        <f t="shared" si="2791"/>
        <v>3.6964557512502716E-2</v>
      </c>
      <c r="DJ836" s="542">
        <f t="shared" si="2792"/>
        <v>4.4357469015003259E-2</v>
      </c>
      <c r="DK836" s="541">
        <f t="shared" si="2793"/>
        <v>5.5446836268754081E-2</v>
      </c>
      <c r="DL836" s="658">
        <f t="shared" si="2794"/>
        <v>17</v>
      </c>
      <c r="DM836" s="106">
        <f t="shared" si="2795"/>
        <v>17</v>
      </c>
      <c r="DN836" s="106">
        <f t="shared" si="2796"/>
        <v>17</v>
      </c>
      <c r="DO836" s="106">
        <f t="shared" si="2797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23">SUM(B278)</f>
        <v>0</v>
      </c>
      <c r="C837" s="816">
        <f t="shared" si="2823"/>
        <v>0</v>
      </c>
      <c r="D837" s="816">
        <f t="shared" si="2823"/>
        <v>0</v>
      </c>
      <c r="E837" s="816">
        <f t="shared" si="2823"/>
        <v>0</v>
      </c>
      <c r="F837" s="816">
        <f t="shared" si="2823"/>
        <v>0</v>
      </c>
      <c r="G837" s="816">
        <f t="shared" si="2823"/>
        <v>0</v>
      </c>
      <c r="H837" s="816">
        <f t="shared" si="2823"/>
        <v>0</v>
      </c>
      <c r="I837" s="816">
        <f t="shared" si="2823"/>
        <v>0</v>
      </c>
      <c r="J837" s="816">
        <f t="shared" si="2823"/>
        <v>0</v>
      </c>
      <c r="K837" s="816">
        <f t="shared" si="2823"/>
        <v>0</v>
      </c>
      <c r="L837" s="816">
        <f t="shared" si="2823"/>
        <v>0</v>
      </c>
      <c r="M837" s="816">
        <f t="shared" si="2823"/>
        <v>0</v>
      </c>
      <c r="N837" s="816">
        <f t="shared" si="2823"/>
        <v>0</v>
      </c>
      <c r="O837" s="816">
        <f t="shared" si="2823"/>
        <v>0</v>
      </c>
      <c r="P837" s="816">
        <f t="shared" si="2823"/>
        <v>0</v>
      </c>
      <c r="Q837" s="816">
        <f t="shared" si="2823"/>
        <v>0</v>
      </c>
      <c r="R837" s="816">
        <f t="shared" si="2823"/>
        <v>0</v>
      </c>
      <c r="S837" s="815"/>
      <c r="T837" s="816">
        <f t="shared" ref="T837:AJ837" si="2824">SUM(T278)</f>
        <v>0</v>
      </c>
      <c r="U837" s="816">
        <f t="shared" si="2824"/>
        <v>0</v>
      </c>
      <c r="V837" s="816">
        <f t="shared" si="2824"/>
        <v>0</v>
      </c>
      <c r="W837" s="816">
        <f t="shared" si="2824"/>
        <v>0</v>
      </c>
      <c r="X837" s="816">
        <f t="shared" si="2824"/>
        <v>0</v>
      </c>
      <c r="Y837" s="816">
        <f t="shared" si="2824"/>
        <v>0</v>
      </c>
      <c r="Z837" s="816">
        <f t="shared" si="2824"/>
        <v>0</v>
      </c>
      <c r="AA837" s="816">
        <f t="shared" si="2824"/>
        <v>0</v>
      </c>
      <c r="AB837" s="816">
        <f t="shared" si="2824"/>
        <v>0</v>
      </c>
      <c r="AC837" s="816">
        <f t="shared" si="2824"/>
        <v>0</v>
      </c>
      <c r="AD837" s="816">
        <f t="shared" si="2824"/>
        <v>0</v>
      </c>
      <c r="AE837" s="816">
        <f t="shared" si="2824"/>
        <v>0</v>
      </c>
      <c r="AF837" s="816">
        <f t="shared" si="2824"/>
        <v>0</v>
      </c>
      <c r="AG837" s="816">
        <f t="shared" si="2824"/>
        <v>0</v>
      </c>
      <c r="AH837" s="816">
        <f t="shared" si="2824"/>
        <v>0</v>
      </c>
      <c r="AI837" s="816">
        <f t="shared" si="2824"/>
        <v>0</v>
      </c>
      <c r="AJ837" s="816">
        <f t="shared" si="2824"/>
        <v>0</v>
      </c>
      <c r="AK837" s="815"/>
      <c r="AL837" s="816">
        <f t="shared" ref="AL837:BB837" si="2825">SUM(AL278)</f>
        <v>0</v>
      </c>
      <c r="AM837" s="816">
        <f t="shared" si="2825"/>
        <v>0</v>
      </c>
      <c r="AN837" s="816">
        <f t="shared" si="2825"/>
        <v>0</v>
      </c>
      <c r="AO837" s="816">
        <f t="shared" si="2825"/>
        <v>0</v>
      </c>
      <c r="AP837" s="816">
        <f t="shared" si="2825"/>
        <v>0</v>
      </c>
      <c r="AQ837" s="816">
        <f t="shared" si="2825"/>
        <v>0</v>
      </c>
      <c r="AR837" s="816">
        <f t="shared" si="2825"/>
        <v>0</v>
      </c>
      <c r="AS837" s="816">
        <f t="shared" si="2825"/>
        <v>0</v>
      </c>
      <c r="AT837" s="816">
        <f t="shared" si="2825"/>
        <v>0</v>
      </c>
      <c r="AU837" s="816">
        <f t="shared" si="2825"/>
        <v>0</v>
      </c>
      <c r="AV837" s="816">
        <f t="shared" si="2825"/>
        <v>0</v>
      </c>
      <c r="AW837" s="816">
        <f t="shared" si="2825"/>
        <v>0</v>
      </c>
      <c r="AX837" s="816">
        <f t="shared" si="2825"/>
        <v>0</v>
      </c>
      <c r="AY837" s="816">
        <f t="shared" si="2825"/>
        <v>0</v>
      </c>
      <c r="AZ837" s="816">
        <f t="shared" si="2825"/>
        <v>0</v>
      </c>
      <c r="BA837" s="816">
        <f t="shared" si="2825"/>
        <v>0</v>
      </c>
      <c r="BB837" s="816">
        <f t="shared" si="2825"/>
        <v>0</v>
      </c>
      <c r="BC837" s="815"/>
      <c r="BD837" s="816">
        <f t="shared" ref="BD837:BT837" si="2826">SUM(BD278)</f>
        <v>0</v>
      </c>
      <c r="BE837" s="816">
        <f t="shared" si="2826"/>
        <v>0</v>
      </c>
      <c r="BF837" s="816">
        <f t="shared" si="2826"/>
        <v>0</v>
      </c>
      <c r="BG837" s="816">
        <f t="shared" si="2826"/>
        <v>0</v>
      </c>
      <c r="BH837" s="816">
        <f t="shared" si="2826"/>
        <v>0</v>
      </c>
      <c r="BI837" s="816">
        <f t="shared" si="2826"/>
        <v>0</v>
      </c>
      <c r="BJ837" s="816">
        <f t="shared" si="2826"/>
        <v>0</v>
      </c>
      <c r="BK837" s="816">
        <f t="shared" si="2826"/>
        <v>0</v>
      </c>
      <c r="BL837" s="816">
        <f t="shared" si="2826"/>
        <v>0</v>
      </c>
      <c r="BM837" s="816">
        <f t="shared" si="2826"/>
        <v>0</v>
      </c>
      <c r="BN837" s="816">
        <f t="shared" si="2826"/>
        <v>0</v>
      </c>
      <c r="BO837" s="816">
        <f t="shared" si="2826"/>
        <v>0</v>
      </c>
      <c r="BP837" s="816">
        <f t="shared" si="2826"/>
        <v>0</v>
      </c>
      <c r="BQ837" s="816">
        <f t="shared" si="2826"/>
        <v>0</v>
      </c>
      <c r="BR837" s="816">
        <f t="shared" si="2826"/>
        <v>0</v>
      </c>
      <c r="BS837" s="816">
        <f t="shared" si="2826"/>
        <v>0</v>
      </c>
      <c r="BT837" s="816">
        <f t="shared" si="2826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71"/>
        <v>0</v>
      </c>
      <c r="CA837" s="627">
        <f t="shared" si="2772"/>
        <v>0</v>
      </c>
      <c r="CB837" s="627">
        <f t="shared" si="2773"/>
        <v>0</v>
      </c>
      <c r="CC837" s="695">
        <f t="shared" si="2774"/>
        <v>0</v>
      </c>
      <c r="CD837" s="1353">
        <f t="shared" si="2802"/>
        <v>0</v>
      </c>
      <c r="CE837" s="1354">
        <f t="shared" si="2776"/>
        <v>0</v>
      </c>
      <c r="CF837" s="1355">
        <f t="shared" si="2776"/>
        <v>0</v>
      </c>
      <c r="CG837" s="1355">
        <f t="shared" si="2776"/>
        <v>0</v>
      </c>
      <c r="CH837" s="1355">
        <f t="shared" si="2776"/>
        <v>0</v>
      </c>
      <c r="CI837" s="1355">
        <f t="shared" si="2776"/>
        <v>0</v>
      </c>
      <c r="CJ837" s="1355">
        <f t="shared" si="2776"/>
        <v>0</v>
      </c>
      <c r="CK837" s="1356">
        <f t="shared" si="2776"/>
        <v>0</v>
      </c>
      <c r="CL837" s="1356">
        <f t="shared" si="2776"/>
        <v>0</v>
      </c>
      <c r="CM837" s="1356">
        <f t="shared" si="2776"/>
        <v>0</v>
      </c>
      <c r="CN837" s="1355">
        <f t="shared" si="2776"/>
        <v>0</v>
      </c>
      <c r="CO837" s="1355">
        <f t="shared" si="2776"/>
        <v>0</v>
      </c>
      <c r="CP837" s="1355">
        <f t="shared" si="2776"/>
        <v>0</v>
      </c>
      <c r="CQ837" s="1355">
        <f t="shared" si="2776"/>
        <v>0</v>
      </c>
      <c r="CR837" s="1355">
        <f t="shared" si="2776"/>
        <v>0</v>
      </c>
      <c r="CS837" s="1354">
        <f t="shared" si="2776"/>
        <v>0</v>
      </c>
      <c r="CT837" s="1357">
        <f t="shared" si="2776"/>
        <v>0</v>
      </c>
      <c r="CU837" s="541">
        <f t="shared" si="2777"/>
        <v>0</v>
      </c>
      <c r="CV837" s="542">
        <f t="shared" si="2778"/>
        <v>0</v>
      </c>
      <c r="CW837" s="543">
        <f t="shared" si="2779"/>
        <v>0</v>
      </c>
      <c r="CX837" s="543">
        <f t="shared" si="2780"/>
        <v>0</v>
      </c>
      <c r="CY837" s="543">
        <f t="shared" si="2781"/>
        <v>0</v>
      </c>
      <c r="CZ837" s="543">
        <f t="shared" si="2782"/>
        <v>0</v>
      </c>
      <c r="DA837" s="543">
        <f t="shared" si="2783"/>
        <v>0</v>
      </c>
      <c r="DB837" s="544">
        <f t="shared" si="2784"/>
        <v>0</v>
      </c>
      <c r="DC837" s="544">
        <f t="shared" si="2785"/>
        <v>0</v>
      </c>
      <c r="DD837" s="544">
        <f t="shared" si="2786"/>
        <v>0</v>
      </c>
      <c r="DE837" s="543">
        <f t="shared" si="2787"/>
        <v>0</v>
      </c>
      <c r="DF837" s="543">
        <f t="shared" si="2788"/>
        <v>0</v>
      </c>
      <c r="DG837" s="543">
        <f t="shared" si="2789"/>
        <v>0</v>
      </c>
      <c r="DH837" s="543">
        <f t="shared" si="2790"/>
        <v>0</v>
      </c>
      <c r="DI837" s="543">
        <f t="shared" si="2791"/>
        <v>0</v>
      </c>
      <c r="DJ837" s="542">
        <f t="shared" si="2792"/>
        <v>0</v>
      </c>
      <c r="DK837" s="541">
        <f t="shared" si="2793"/>
        <v>0</v>
      </c>
      <c r="DL837" s="658">
        <f t="shared" si="2794"/>
        <v>17</v>
      </c>
      <c r="DM837" s="106">
        <f t="shared" si="2795"/>
        <v>17</v>
      </c>
      <c r="DN837" s="106">
        <f t="shared" si="2796"/>
        <v>17</v>
      </c>
      <c r="DO837" s="106">
        <f t="shared" si="2797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27">SUM(B285)</f>
        <v>0</v>
      </c>
      <c r="C838" s="816">
        <f t="shared" si="2827"/>
        <v>0</v>
      </c>
      <c r="D838" s="816">
        <f t="shared" si="2827"/>
        <v>0</v>
      </c>
      <c r="E838" s="816">
        <f t="shared" si="2827"/>
        <v>0</v>
      </c>
      <c r="F838" s="816">
        <f t="shared" si="2827"/>
        <v>0</v>
      </c>
      <c r="G838" s="816">
        <f t="shared" si="2827"/>
        <v>0</v>
      </c>
      <c r="H838" s="816">
        <f t="shared" si="2827"/>
        <v>0</v>
      </c>
      <c r="I838" s="816">
        <f t="shared" si="2827"/>
        <v>0</v>
      </c>
      <c r="J838" s="816">
        <f t="shared" si="2827"/>
        <v>0</v>
      </c>
      <c r="K838" s="816">
        <f t="shared" si="2827"/>
        <v>0</v>
      </c>
      <c r="L838" s="816">
        <f t="shared" si="2827"/>
        <v>0</v>
      </c>
      <c r="M838" s="816">
        <f t="shared" si="2827"/>
        <v>0</v>
      </c>
      <c r="N838" s="816">
        <f t="shared" si="2827"/>
        <v>0</v>
      </c>
      <c r="O838" s="816">
        <f t="shared" si="2827"/>
        <v>0</v>
      </c>
      <c r="P838" s="816">
        <f t="shared" si="2827"/>
        <v>0</v>
      </c>
      <c r="Q838" s="816">
        <f t="shared" si="2827"/>
        <v>0</v>
      </c>
      <c r="R838" s="816">
        <f t="shared" si="2827"/>
        <v>0</v>
      </c>
      <c r="S838" s="815"/>
      <c r="T838" s="816">
        <f t="shared" ref="T838:AJ838" si="2828">SUM(T285)</f>
        <v>0</v>
      </c>
      <c r="U838" s="816">
        <f t="shared" si="2828"/>
        <v>0</v>
      </c>
      <c r="V838" s="816">
        <f t="shared" si="2828"/>
        <v>0</v>
      </c>
      <c r="W838" s="816">
        <f t="shared" si="2828"/>
        <v>0</v>
      </c>
      <c r="X838" s="816">
        <f t="shared" si="2828"/>
        <v>0</v>
      </c>
      <c r="Y838" s="816">
        <f t="shared" si="2828"/>
        <v>0</v>
      </c>
      <c r="Z838" s="816">
        <f t="shared" si="2828"/>
        <v>0</v>
      </c>
      <c r="AA838" s="816">
        <f t="shared" si="2828"/>
        <v>0</v>
      </c>
      <c r="AB838" s="816">
        <f t="shared" si="2828"/>
        <v>0</v>
      </c>
      <c r="AC838" s="816">
        <f t="shared" si="2828"/>
        <v>0</v>
      </c>
      <c r="AD838" s="816">
        <f t="shared" si="2828"/>
        <v>0</v>
      </c>
      <c r="AE838" s="816">
        <f t="shared" si="2828"/>
        <v>0</v>
      </c>
      <c r="AF838" s="816">
        <f t="shared" si="2828"/>
        <v>0</v>
      </c>
      <c r="AG838" s="816">
        <f t="shared" si="2828"/>
        <v>0</v>
      </c>
      <c r="AH838" s="816">
        <f t="shared" si="2828"/>
        <v>0</v>
      </c>
      <c r="AI838" s="816">
        <f t="shared" si="2828"/>
        <v>0</v>
      </c>
      <c r="AJ838" s="816">
        <f t="shared" si="2828"/>
        <v>0</v>
      </c>
      <c r="AK838" s="815"/>
      <c r="AL838" s="816">
        <f t="shared" ref="AL838:BB838" si="2829">SUM(AL285)</f>
        <v>0</v>
      </c>
      <c r="AM838" s="816">
        <f t="shared" si="2829"/>
        <v>0</v>
      </c>
      <c r="AN838" s="816">
        <f t="shared" si="2829"/>
        <v>0</v>
      </c>
      <c r="AO838" s="816">
        <f t="shared" si="2829"/>
        <v>0</v>
      </c>
      <c r="AP838" s="816">
        <f t="shared" si="2829"/>
        <v>0</v>
      </c>
      <c r="AQ838" s="816">
        <f t="shared" si="2829"/>
        <v>0</v>
      </c>
      <c r="AR838" s="816">
        <f t="shared" si="2829"/>
        <v>0</v>
      </c>
      <c r="AS838" s="816">
        <f t="shared" si="2829"/>
        <v>0</v>
      </c>
      <c r="AT838" s="816">
        <f t="shared" si="2829"/>
        <v>0</v>
      </c>
      <c r="AU838" s="816">
        <f t="shared" si="2829"/>
        <v>0</v>
      </c>
      <c r="AV838" s="816">
        <f t="shared" si="2829"/>
        <v>0</v>
      </c>
      <c r="AW838" s="816">
        <f t="shared" si="2829"/>
        <v>0</v>
      </c>
      <c r="AX838" s="816">
        <f t="shared" si="2829"/>
        <v>0</v>
      </c>
      <c r="AY838" s="816">
        <f t="shared" si="2829"/>
        <v>0</v>
      </c>
      <c r="AZ838" s="816">
        <f t="shared" si="2829"/>
        <v>0</v>
      </c>
      <c r="BA838" s="816">
        <f t="shared" si="2829"/>
        <v>0</v>
      </c>
      <c r="BB838" s="816">
        <f t="shared" si="2829"/>
        <v>0</v>
      </c>
      <c r="BC838" s="815"/>
      <c r="BD838" s="816">
        <f t="shared" ref="BD838:BT838" si="2830">SUM(BD285)</f>
        <v>0</v>
      </c>
      <c r="BE838" s="816">
        <f t="shared" si="2830"/>
        <v>0</v>
      </c>
      <c r="BF838" s="816">
        <f t="shared" si="2830"/>
        <v>0</v>
      </c>
      <c r="BG838" s="816">
        <f t="shared" si="2830"/>
        <v>0</v>
      </c>
      <c r="BH838" s="816">
        <f t="shared" si="2830"/>
        <v>0</v>
      </c>
      <c r="BI838" s="816">
        <f t="shared" si="2830"/>
        <v>0</v>
      </c>
      <c r="BJ838" s="816">
        <f t="shared" si="2830"/>
        <v>0</v>
      </c>
      <c r="BK838" s="816">
        <f t="shared" si="2830"/>
        <v>0</v>
      </c>
      <c r="BL838" s="816">
        <f t="shared" si="2830"/>
        <v>0</v>
      </c>
      <c r="BM838" s="816">
        <f t="shared" si="2830"/>
        <v>0</v>
      </c>
      <c r="BN838" s="816">
        <f t="shared" si="2830"/>
        <v>0</v>
      </c>
      <c r="BO838" s="816">
        <f t="shared" si="2830"/>
        <v>0</v>
      </c>
      <c r="BP838" s="816">
        <f t="shared" si="2830"/>
        <v>0</v>
      </c>
      <c r="BQ838" s="816">
        <f t="shared" si="2830"/>
        <v>0</v>
      </c>
      <c r="BR838" s="816">
        <f t="shared" si="2830"/>
        <v>0</v>
      </c>
      <c r="BS838" s="816">
        <f t="shared" si="2830"/>
        <v>0</v>
      </c>
      <c r="BT838" s="816">
        <f t="shared" si="2830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71"/>
        <v>0</v>
      </c>
      <c r="CA838" s="627">
        <f t="shared" si="2772"/>
        <v>0</v>
      </c>
      <c r="CB838" s="627">
        <f t="shared" si="2773"/>
        <v>0</v>
      </c>
      <c r="CC838" s="695">
        <f t="shared" si="2774"/>
        <v>0</v>
      </c>
      <c r="CD838" s="1353">
        <f t="shared" si="2802"/>
        <v>0</v>
      </c>
      <c r="CE838" s="1354">
        <f t="shared" si="2776"/>
        <v>0</v>
      </c>
      <c r="CF838" s="1355">
        <f t="shared" si="2776"/>
        <v>0</v>
      </c>
      <c r="CG838" s="1355">
        <f t="shared" si="2776"/>
        <v>0</v>
      </c>
      <c r="CH838" s="1355">
        <f t="shared" si="2776"/>
        <v>0</v>
      </c>
      <c r="CI838" s="1355">
        <f t="shared" si="2776"/>
        <v>0</v>
      </c>
      <c r="CJ838" s="1355">
        <f t="shared" si="2776"/>
        <v>0</v>
      </c>
      <c r="CK838" s="1356">
        <f t="shared" si="2776"/>
        <v>0</v>
      </c>
      <c r="CL838" s="1356">
        <f t="shared" si="2776"/>
        <v>0</v>
      </c>
      <c r="CM838" s="1356">
        <f t="shared" si="2776"/>
        <v>0</v>
      </c>
      <c r="CN838" s="1355">
        <f t="shared" si="2776"/>
        <v>0</v>
      </c>
      <c r="CO838" s="1355">
        <f t="shared" si="2776"/>
        <v>0</v>
      </c>
      <c r="CP838" s="1355">
        <f t="shared" si="2776"/>
        <v>0</v>
      </c>
      <c r="CQ838" s="1355">
        <f t="shared" si="2776"/>
        <v>0</v>
      </c>
      <c r="CR838" s="1355">
        <f t="shared" si="2776"/>
        <v>0</v>
      </c>
      <c r="CS838" s="1354">
        <f t="shared" si="2776"/>
        <v>0</v>
      </c>
      <c r="CT838" s="1357">
        <f t="shared" si="2776"/>
        <v>0</v>
      </c>
      <c r="CU838" s="541">
        <f t="shared" si="2777"/>
        <v>0</v>
      </c>
      <c r="CV838" s="542">
        <f t="shared" si="2778"/>
        <v>0</v>
      </c>
      <c r="CW838" s="543">
        <f t="shared" si="2779"/>
        <v>0</v>
      </c>
      <c r="CX838" s="543">
        <f t="shared" si="2780"/>
        <v>0</v>
      </c>
      <c r="CY838" s="543">
        <f t="shared" si="2781"/>
        <v>0</v>
      </c>
      <c r="CZ838" s="543">
        <f t="shared" si="2782"/>
        <v>0</v>
      </c>
      <c r="DA838" s="543">
        <f t="shared" si="2783"/>
        <v>0</v>
      </c>
      <c r="DB838" s="544">
        <f t="shared" si="2784"/>
        <v>0</v>
      </c>
      <c r="DC838" s="544">
        <f t="shared" si="2785"/>
        <v>0</v>
      </c>
      <c r="DD838" s="544">
        <f t="shared" si="2786"/>
        <v>0</v>
      </c>
      <c r="DE838" s="543">
        <f t="shared" si="2787"/>
        <v>0</v>
      </c>
      <c r="DF838" s="543">
        <f t="shared" si="2788"/>
        <v>0</v>
      </c>
      <c r="DG838" s="543">
        <f t="shared" si="2789"/>
        <v>0</v>
      </c>
      <c r="DH838" s="543">
        <f t="shared" si="2790"/>
        <v>0</v>
      </c>
      <c r="DI838" s="543">
        <f t="shared" si="2791"/>
        <v>0</v>
      </c>
      <c r="DJ838" s="542">
        <f t="shared" si="2792"/>
        <v>0</v>
      </c>
      <c r="DK838" s="541">
        <f t="shared" si="2793"/>
        <v>0</v>
      </c>
      <c r="DL838" s="658">
        <f t="shared" si="2794"/>
        <v>17</v>
      </c>
      <c r="DM838" s="106">
        <f t="shared" si="2795"/>
        <v>17</v>
      </c>
      <c r="DN838" s="106">
        <f t="shared" si="2796"/>
        <v>17</v>
      </c>
      <c r="DO838" s="106">
        <f t="shared" si="2797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31">SUM(B292)</f>
        <v>0</v>
      </c>
      <c r="C839" s="816">
        <f t="shared" si="2831"/>
        <v>0</v>
      </c>
      <c r="D839" s="816">
        <f t="shared" si="2831"/>
        <v>0</v>
      </c>
      <c r="E839" s="816">
        <f t="shared" si="2831"/>
        <v>0</v>
      </c>
      <c r="F839" s="816">
        <f t="shared" si="2831"/>
        <v>0</v>
      </c>
      <c r="G839" s="816">
        <f t="shared" si="2831"/>
        <v>0</v>
      </c>
      <c r="H839" s="816">
        <f t="shared" si="2831"/>
        <v>0</v>
      </c>
      <c r="I839" s="816">
        <f t="shared" si="2831"/>
        <v>0</v>
      </c>
      <c r="J839" s="816">
        <f t="shared" si="2831"/>
        <v>0</v>
      </c>
      <c r="K839" s="816">
        <f t="shared" si="2831"/>
        <v>0</v>
      </c>
      <c r="L839" s="816">
        <f t="shared" si="2831"/>
        <v>0</v>
      </c>
      <c r="M839" s="816">
        <f t="shared" si="2831"/>
        <v>0</v>
      </c>
      <c r="N839" s="816">
        <f t="shared" si="2831"/>
        <v>0</v>
      </c>
      <c r="O839" s="816">
        <f t="shared" si="2831"/>
        <v>0</v>
      </c>
      <c r="P839" s="816">
        <f t="shared" si="2831"/>
        <v>0</v>
      </c>
      <c r="Q839" s="816">
        <f t="shared" si="2831"/>
        <v>0</v>
      </c>
      <c r="R839" s="816">
        <f t="shared" si="2831"/>
        <v>0</v>
      </c>
      <c r="S839" s="815"/>
      <c r="T839" s="816">
        <f t="shared" ref="T839:AJ839" si="2832">SUM(T292)</f>
        <v>0</v>
      </c>
      <c r="U839" s="816">
        <f t="shared" si="2832"/>
        <v>0</v>
      </c>
      <c r="V839" s="816">
        <f t="shared" si="2832"/>
        <v>0</v>
      </c>
      <c r="W839" s="816">
        <f t="shared" si="2832"/>
        <v>0</v>
      </c>
      <c r="X839" s="816">
        <f t="shared" si="2832"/>
        <v>0</v>
      </c>
      <c r="Y839" s="816">
        <f t="shared" si="2832"/>
        <v>0</v>
      </c>
      <c r="Z839" s="816">
        <f t="shared" si="2832"/>
        <v>0</v>
      </c>
      <c r="AA839" s="816">
        <f t="shared" si="2832"/>
        <v>0</v>
      </c>
      <c r="AB839" s="816">
        <f t="shared" si="2832"/>
        <v>0</v>
      </c>
      <c r="AC839" s="816">
        <f t="shared" si="2832"/>
        <v>0</v>
      </c>
      <c r="AD839" s="816">
        <f t="shared" si="2832"/>
        <v>0</v>
      </c>
      <c r="AE839" s="816">
        <f t="shared" si="2832"/>
        <v>0</v>
      </c>
      <c r="AF839" s="816">
        <f t="shared" si="2832"/>
        <v>0</v>
      </c>
      <c r="AG839" s="816">
        <f t="shared" si="2832"/>
        <v>0</v>
      </c>
      <c r="AH839" s="816">
        <f t="shared" si="2832"/>
        <v>0</v>
      </c>
      <c r="AI839" s="816">
        <f t="shared" si="2832"/>
        <v>0</v>
      </c>
      <c r="AJ839" s="816">
        <f t="shared" si="2832"/>
        <v>0</v>
      </c>
      <c r="AK839" s="815"/>
      <c r="AL839" s="816">
        <f t="shared" ref="AL839:BB839" si="2833">SUM(AL292)</f>
        <v>0</v>
      </c>
      <c r="AM839" s="816">
        <f t="shared" si="2833"/>
        <v>0</v>
      </c>
      <c r="AN839" s="816">
        <f t="shared" si="2833"/>
        <v>0</v>
      </c>
      <c r="AO839" s="816">
        <f t="shared" si="2833"/>
        <v>0</v>
      </c>
      <c r="AP839" s="816">
        <f t="shared" si="2833"/>
        <v>0</v>
      </c>
      <c r="AQ839" s="816">
        <f t="shared" si="2833"/>
        <v>0</v>
      </c>
      <c r="AR839" s="816">
        <f t="shared" si="2833"/>
        <v>0</v>
      </c>
      <c r="AS839" s="816">
        <f t="shared" si="2833"/>
        <v>0</v>
      </c>
      <c r="AT839" s="816">
        <f t="shared" si="2833"/>
        <v>0</v>
      </c>
      <c r="AU839" s="816">
        <f t="shared" si="2833"/>
        <v>0</v>
      </c>
      <c r="AV839" s="816">
        <f t="shared" si="2833"/>
        <v>0</v>
      </c>
      <c r="AW839" s="816">
        <f t="shared" si="2833"/>
        <v>0</v>
      </c>
      <c r="AX839" s="816">
        <f t="shared" si="2833"/>
        <v>0</v>
      </c>
      <c r="AY839" s="816">
        <f t="shared" si="2833"/>
        <v>0</v>
      </c>
      <c r="AZ839" s="816">
        <f t="shared" si="2833"/>
        <v>0</v>
      </c>
      <c r="BA839" s="816">
        <f t="shared" si="2833"/>
        <v>0</v>
      </c>
      <c r="BB839" s="816">
        <f t="shared" si="2833"/>
        <v>0</v>
      </c>
      <c r="BC839" s="815"/>
      <c r="BD839" s="816">
        <f t="shared" ref="BD839:BT839" si="2834">SUM(BD292)</f>
        <v>0</v>
      </c>
      <c r="BE839" s="816">
        <f t="shared" si="2834"/>
        <v>0</v>
      </c>
      <c r="BF839" s="816">
        <f t="shared" si="2834"/>
        <v>0</v>
      </c>
      <c r="BG839" s="816">
        <f t="shared" si="2834"/>
        <v>0</v>
      </c>
      <c r="BH839" s="816">
        <f t="shared" si="2834"/>
        <v>0</v>
      </c>
      <c r="BI839" s="816">
        <f t="shared" si="2834"/>
        <v>0</v>
      </c>
      <c r="BJ839" s="816">
        <f t="shared" si="2834"/>
        <v>0</v>
      </c>
      <c r="BK839" s="816">
        <f t="shared" si="2834"/>
        <v>0</v>
      </c>
      <c r="BL839" s="816">
        <f t="shared" si="2834"/>
        <v>0</v>
      </c>
      <c r="BM839" s="816">
        <f t="shared" si="2834"/>
        <v>0</v>
      </c>
      <c r="BN839" s="816">
        <f t="shared" si="2834"/>
        <v>0</v>
      </c>
      <c r="BO839" s="816">
        <f t="shared" si="2834"/>
        <v>0</v>
      </c>
      <c r="BP839" s="816">
        <f t="shared" si="2834"/>
        <v>0</v>
      </c>
      <c r="BQ839" s="816">
        <f t="shared" si="2834"/>
        <v>0</v>
      </c>
      <c r="BR839" s="816">
        <f t="shared" si="2834"/>
        <v>0</v>
      </c>
      <c r="BS839" s="816">
        <f t="shared" si="2834"/>
        <v>0</v>
      </c>
      <c r="BT839" s="816">
        <f t="shared" si="2834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71"/>
        <v>0</v>
      </c>
      <c r="CA839" s="627">
        <f t="shared" si="2772"/>
        <v>0</v>
      </c>
      <c r="CB839" s="627">
        <f t="shared" si="2773"/>
        <v>0</v>
      </c>
      <c r="CC839" s="695">
        <f t="shared" si="2774"/>
        <v>0</v>
      </c>
      <c r="CD839" s="1353">
        <f t="shared" si="2802"/>
        <v>0</v>
      </c>
      <c r="CE839" s="1354">
        <f t="shared" si="2776"/>
        <v>0</v>
      </c>
      <c r="CF839" s="1355">
        <f t="shared" si="2776"/>
        <v>0</v>
      </c>
      <c r="CG839" s="1355">
        <f t="shared" si="2776"/>
        <v>0</v>
      </c>
      <c r="CH839" s="1355">
        <f t="shared" si="2776"/>
        <v>0</v>
      </c>
      <c r="CI839" s="1355">
        <f t="shared" si="2776"/>
        <v>0</v>
      </c>
      <c r="CJ839" s="1355">
        <f t="shared" si="2776"/>
        <v>0</v>
      </c>
      <c r="CK839" s="1356">
        <f t="shared" si="2776"/>
        <v>0</v>
      </c>
      <c r="CL839" s="1356">
        <f t="shared" si="2776"/>
        <v>0</v>
      </c>
      <c r="CM839" s="1356">
        <f t="shared" si="2776"/>
        <v>0</v>
      </c>
      <c r="CN839" s="1355">
        <f t="shared" si="2776"/>
        <v>0</v>
      </c>
      <c r="CO839" s="1355">
        <f t="shared" si="2776"/>
        <v>0</v>
      </c>
      <c r="CP839" s="1355">
        <f t="shared" si="2776"/>
        <v>0</v>
      </c>
      <c r="CQ839" s="1355">
        <f t="shared" si="2776"/>
        <v>0</v>
      </c>
      <c r="CR839" s="1355">
        <f t="shared" si="2776"/>
        <v>0</v>
      </c>
      <c r="CS839" s="1354">
        <f t="shared" si="2776"/>
        <v>0</v>
      </c>
      <c r="CT839" s="1357">
        <f t="shared" si="2776"/>
        <v>0</v>
      </c>
      <c r="CU839" s="541">
        <f t="shared" si="2777"/>
        <v>0</v>
      </c>
      <c r="CV839" s="542">
        <f t="shared" si="2778"/>
        <v>0</v>
      </c>
      <c r="CW839" s="543">
        <f t="shared" si="2779"/>
        <v>0</v>
      </c>
      <c r="CX839" s="543">
        <f t="shared" si="2780"/>
        <v>0</v>
      </c>
      <c r="CY839" s="543">
        <f t="shared" si="2781"/>
        <v>0</v>
      </c>
      <c r="CZ839" s="543">
        <f t="shared" si="2782"/>
        <v>0</v>
      </c>
      <c r="DA839" s="543">
        <f t="shared" si="2783"/>
        <v>0</v>
      </c>
      <c r="DB839" s="544">
        <f t="shared" si="2784"/>
        <v>0</v>
      </c>
      <c r="DC839" s="544">
        <f t="shared" si="2785"/>
        <v>0</v>
      </c>
      <c r="DD839" s="544">
        <f t="shared" si="2786"/>
        <v>0</v>
      </c>
      <c r="DE839" s="543">
        <f t="shared" si="2787"/>
        <v>0</v>
      </c>
      <c r="DF839" s="543">
        <f t="shared" si="2788"/>
        <v>0</v>
      </c>
      <c r="DG839" s="543">
        <f t="shared" si="2789"/>
        <v>0</v>
      </c>
      <c r="DH839" s="543">
        <f t="shared" si="2790"/>
        <v>0</v>
      </c>
      <c r="DI839" s="543">
        <f t="shared" si="2791"/>
        <v>0</v>
      </c>
      <c r="DJ839" s="542">
        <f t="shared" si="2792"/>
        <v>0</v>
      </c>
      <c r="DK839" s="541">
        <f t="shared" si="2793"/>
        <v>0</v>
      </c>
      <c r="DL839" s="658">
        <f t="shared" si="2794"/>
        <v>17</v>
      </c>
      <c r="DM839" s="106">
        <f t="shared" si="2795"/>
        <v>17</v>
      </c>
      <c r="DN839" s="106">
        <f t="shared" si="2796"/>
        <v>17</v>
      </c>
      <c r="DO839" s="106">
        <f t="shared" si="2797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35">SUM(B299)</f>
        <v>0</v>
      </c>
      <c r="C840" s="816">
        <f t="shared" si="2835"/>
        <v>0</v>
      </c>
      <c r="D840" s="816">
        <f t="shared" si="2835"/>
        <v>0</v>
      </c>
      <c r="E840" s="816">
        <f t="shared" si="2835"/>
        <v>0</v>
      </c>
      <c r="F840" s="816">
        <f t="shared" si="2835"/>
        <v>0</v>
      </c>
      <c r="G840" s="816">
        <f t="shared" si="2835"/>
        <v>0</v>
      </c>
      <c r="H840" s="816">
        <f t="shared" si="2835"/>
        <v>0</v>
      </c>
      <c r="I840" s="816">
        <f t="shared" si="2835"/>
        <v>0</v>
      </c>
      <c r="J840" s="816">
        <f t="shared" si="2835"/>
        <v>0</v>
      </c>
      <c r="K840" s="816">
        <f t="shared" si="2835"/>
        <v>0</v>
      </c>
      <c r="L840" s="816">
        <f t="shared" si="2835"/>
        <v>0</v>
      </c>
      <c r="M840" s="816">
        <f t="shared" si="2835"/>
        <v>0</v>
      </c>
      <c r="N840" s="816">
        <f t="shared" si="2835"/>
        <v>0</v>
      </c>
      <c r="O840" s="816">
        <f t="shared" si="2835"/>
        <v>0</v>
      </c>
      <c r="P840" s="816">
        <f t="shared" si="2835"/>
        <v>0</v>
      </c>
      <c r="Q840" s="816">
        <f t="shared" si="2835"/>
        <v>0</v>
      </c>
      <c r="R840" s="816">
        <f t="shared" si="2835"/>
        <v>0</v>
      </c>
      <c r="S840" s="815"/>
      <c r="T840" s="816">
        <f t="shared" ref="T840:AJ840" si="2836">SUM(T299)</f>
        <v>0</v>
      </c>
      <c r="U840" s="816">
        <f t="shared" si="2836"/>
        <v>0</v>
      </c>
      <c r="V840" s="816">
        <f t="shared" si="2836"/>
        <v>0</v>
      </c>
      <c r="W840" s="816">
        <f t="shared" si="2836"/>
        <v>0</v>
      </c>
      <c r="X840" s="816">
        <f t="shared" si="2836"/>
        <v>0</v>
      </c>
      <c r="Y840" s="816">
        <f t="shared" si="2836"/>
        <v>0</v>
      </c>
      <c r="Z840" s="816">
        <f t="shared" si="2836"/>
        <v>0</v>
      </c>
      <c r="AA840" s="816">
        <f t="shared" si="2836"/>
        <v>0</v>
      </c>
      <c r="AB840" s="816">
        <f t="shared" si="2836"/>
        <v>0</v>
      </c>
      <c r="AC840" s="816">
        <f t="shared" si="2836"/>
        <v>0</v>
      </c>
      <c r="AD840" s="816">
        <f t="shared" si="2836"/>
        <v>0</v>
      </c>
      <c r="AE840" s="816">
        <f t="shared" si="2836"/>
        <v>0</v>
      </c>
      <c r="AF840" s="816">
        <f t="shared" si="2836"/>
        <v>0</v>
      </c>
      <c r="AG840" s="816">
        <f t="shared" si="2836"/>
        <v>0</v>
      </c>
      <c r="AH840" s="816">
        <f t="shared" si="2836"/>
        <v>0</v>
      </c>
      <c r="AI840" s="816">
        <f t="shared" si="2836"/>
        <v>0</v>
      </c>
      <c r="AJ840" s="816">
        <f t="shared" si="2836"/>
        <v>0</v>
      </c>
      <c r="AK840" s="815"/>
      <c r="AL840" s="816">
        <f t="shared" ref="AL840:BB840" si="2837">SUM(AL299)</f>
        <v>0</v>
      </c>
      <c r="AM840" s="816">
        <f t="shared" si="2837"/>
        <v>0</v>
      </c>
      <c r="AN840" s="816">
        <f t="shared" si="2837"/>
        <v>0</v>
      </c>
      <c r="AO840" s="816">
        <f t="shared" si="2837"/>
        <v>0</v>
      </c>
      <c r="AP840" s="816">
        <f t="shared" si="2837"/>
        <v>0</v>
      </c>
      <c r="AQ840" s="816">
        <f t="shared" si="2837"/>
        <v>0</v>
      </c>
      <c r="AR840" s="816">
        <f t="shared" si="2837"/>
        <v>0</v>
      </c>
      <c r="AS840" s="816">
        <f t="shared" si="2837"/>
        <v>0</v>
      </c>
      <c r="AT840" s="816">
        <f t="shared" si="2837"/>
        <v>0</v>
      </c>
      <c r="AU840" s="816">
        <f t="shared" si="2837"/>
        <v>0</v>
      </c>
      <c r="AV840" s="816">
        <f t="shared" si="2837"/>
        <v>0</v>
      </c>
      <c r="AW840" s="816">
        <f t="shared" si="2837"/>
        <v>0</v>
      </c>
      <c r="AX840" s="816">
        <f t="shared" si="2837"/>
        <v>0</v>
      </c>
      <c r="AY840" s="816">
        <f t="shared" si="2837"/>
        <v>0</v>
      </c>
      <c r="AZ840" s="816">
        <f t="shared" si="2837"/>
        <v>0</v>
      </c>
      <c r="BA840" s="816">
        <f t="shared" si="2837"/>
        <v>0</v>
      </c>
      <c r="BB840" s="816">
        <f t="shared" si="2837"/>
        <v>0</v>
      </c>
      <c r="BC840" s="815"/>
      <c r="BD840" s="816">
        <f t="shared" ref="BD840:BT840" si="2838">SUM(BD299)</f>
        <v>0</v>
      </c>
      <c r="BE840" s="816">
        <f t="shared" si="2838"/>
        <v>0</v>
      </c>
      <c r="BF840" s="816">
        <f t="shared" si="2838"/>
        <v>0</v>
      </c>
      <c r="BG840" s="816">
        <f t="shared" si="2838"/>
        <v>0</v>
      </c>
      <c r="BH840" s="816">
        <f t="shared" si="2838"/>
        <v>0</v>
      </c>
      <c r="BI840" s="816">
        <f t="shared" si="2838"/>
        <v>0</v>
      </c>
      <c r="BJ840" s="816">
        <f t="shared" si="2838"/>
        <v>0</v>
      </c>
      <c r="BK840" s="816">
        <f t="shared" si="2838"/>
        <v>0</v>
      </c>
      <c r="BL840" s="816">
        <f t="shared" si="2838"/>
        <v>0</v>
      </c>
      <c r="BM840" s="816">
        <f t="shared" si="2838"/>
        <v>0</v>
      </c>
      <c r="BN840" s="816">
        <f t="shared" si="2838"/>
        <v>0</v>
      </c>
      <c r="BO840" s="816">
        <f t="shared" si="2838"/>
        <v>0</v>
      </c>
      <c r="BP840" s="816">
        <f t="shared" si="2838"/>
        <v>0</v>
      </c>
      <c r="BQ840" s="816">
        <f t="shared" si="2838"/>
        <v>0</v>
      </c>
      <c r="BR840" s="816">
        <f t="shared" si="2838"/>
        <v>0</v>
      </c>
      <c r="BS840" s="816">
        <f t="shared" si="2838"/>
        <v>0</v>
      </c>
      <c r="BT840" s="816">
        <f t="shared" si="2838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71"/>
        <v>0</v>
      </c>
      <c r="CA840" s="627">
        <f t="shared" si="2772"/>
        <v>0</v>
      </c>
      <c r="CB840" s="627">
        <f t="shared" si="2773"/>
        <v>0</v>
      </c>
      <c r="CC840" s="695">
        <f t="shared" si="2774"/>
        <v>0</v>
      </c>
      <c r="CD840" s="1353">
        <f t="shared" si="2802"/>
        <v>0</v>
      </c>
      <c r="CE840" s="1354">
        <f t="shared" si="2776"/>
        <v>0</v>
      </c>
      <c r="CF840" s="1355">
        <f t="shared" si="2776"/>
        <v>0</v>
      </c>
      <c r="CG840" s="1355">
        <f t="shared" si="2776"/>
        <v>0</v>
      </c>
      <c r="CH840" s="1355">
        <f t="shared" si="2776"/>
        <v>0</v>
      </c>
      <c r="CI840" s="1355">
        <f t="shared" si="2776"/>
        <v>0</v>
      </c>
      <c r="CJ840" s="1355">
        <f t="shared" si="2776"/>
        <v>0</v>
      </c>
      <c r="CK840" s="1356">
        <f t="shared" si="2776"/>
        <v>0</v>
      </c>
      <c r="CL840" s="1356">
        <f t="shared" si="2776"/>
        <v>0</v>
      </c>
      <c r="CM840" s="1356">
        <f t="shared" si="2776"/>
        <v>0</v>
      </c>
      <c r="CN840" s="1355">
        <f t="shared" si="2776"/>
        <v>0</v>
      </c>
      <c r="CO840" s="1355">
        <f t="shared" si="2776"/>
        <v>0</v>
      </c>
      <c r="CP840" s="1355">
        <f t="shared" si="2776"/>
        <v>0</v>
      </c>
      <c r="CQ840" s="1355">
        <f t="shared" si="2776"/>
        <v>0</v>
      </c>
      <c r="CR840" s="1355">
        <f t="shared" si="2776"/>
        <v>0</v>
      </c>
      <c r="CS840" s="1354">
        <f t="shared" si="2776"/>
        <v>0</v>
      </c>
      <c r="CT840" s="1357">
        <f t="shared" si="2776"/>
        <v>0</v>
      </c>
      <c r="CU840" s="541">
        <f t="shared" si="2777"/>
        <v>0</v>
      </c>
      <c r="CV840" s="542">
        <f t="shared" si="2778"/>
        <v>0</v>
      </c>
      <c r="CW840" s="543">
        <f t="shared" si="2779"/>
        <v>0</v>
      </c>
      <c r="CX840" s="543">
        <f t="shared" si="2780"/>
        <v>0</v>
      </c>
      <c r="CY840" s="543">
        <f t="shared" si="2781"/>
        <v>0</v>
      </c>
      <c r="CZ840" s="543">
        <f t="shared" si="2782"/>
        <v>0</v>
      </c>
      <c r="DA840" s="543">
        <f t="shared" si="2783"/>
        <v>0</v>
      </c>
      <c r="DB840" s="544">
        <f t="shared" si="2784"/>
        <v>0</v>
      </c>
      <c r="DC840" s="544">
        <f t="shared" si="2785"/>
        <v>0</v>
      </c>
      <c r="DD840" s="544">
        <f t="shared" si="2786"/>
        <v>0</v>
      </c>
      <c r="DE840" s="543">
        <f t="shared" si="2787"/>
        <v>0</v>
      </c>
      <c r="DF840" s="543">
        <f t="shared" si="2788"/>
        <v>0</v>
      </c>
      <c r="DG840" s="543">
        <f t="shared" si="2789"/>
        <v>0</v>
      </c>
      <c r="DH840" s="543">
        <f t="shared" si="2790"/>
        <v>0</v>
      </c>
      <c r="DI840" s="543">
        <f t="shared" si="2791"/>
        <v>0</v>
      </c>
      <c r="DJ840" s="542">
        <f t="shared" si="2792"/>
        <v>0</v>
      </c>
      <c r="DK840" s="541">
        <f t="shared" si="2793"/>
        <v>0</v>
      </c>
      <c r="DL840" s="658">
        <f t="shared" si="2794"/>
        <v>17</v>
      </c>
      <c r="DM840" s="106">
        <f t="shared" si="2795"/>
        <v>17</v>
      </c>
      <c r="DN840" s="106">
        <f t="shared" si="2796"/>
        <v>17</v>
      </c>
      <c r="DO840" s="106">
        <f t="shared" si="2797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9">SUM(B309)</f>
        <v>5.8219178082191785E-2</v>
      </c>
      <c r="C841" s="816">
        <f t="shared" si="2839"/>
        <v>0.22455968688845401</v>
      </c>
      <c r="D841" s="816">
        <f t="shared" si="2839"/>
        <v>0.21557729941291584</v>
      </c>
      <c r="E841" s="816">
        <f t="shared" si="2839"/>
        <v>0.11311154598825833</v>
      </c>
      <c r="F841" s="816">
        <f t="shared" si="2839"/>
        <v>0.21557729941291584</v>
      </c>
      <c r="G841" s="816">
        <f t="shared" si="2839"/>
        <v>0.15220156555772996</v>
      </c>
      <c r="H841" s="816">
        <f t="shared" si="2839"/>
        <v>0.17465753424657535</v>
      </c>
      <c r="I841" s="816">
        <f t="shared" si="2839"/>
        <v>0.10778864970645792</v>
      </c>
      <c r="J841" s="816">
        <f t="shared" si="2839"/>
        <v>0.23953033268101762</v>
      </c>
      <c r="K841" s="816">
        <f t="shared" si="2839"/>
        <v>0</v>
      </c>
      <c r="L841" s="816">
        <f t="shared" si="2839"/>
        <v>0</v>
      </c>
      <c r="M841" s="816">
        <f t="shared" si="2839"/>
        <v>0</v>
      </c>
      <c r="N841" s="816">
        <f t="shared" si="2839"/>
        <v>0</v>
      </c>
      <c r="O841" s="816">
        <f t="shared" si="2839"/>
        <v>0</v>
      </c>
      <c r="P841" s="816">
        <f t="shared" si="2839"/>
        <v>0</v>
      </c>
      <c r="Q841" s="816">
        <f t="shared" si="2839"/>
        <v>0</v>
      </c>
      <c r="R841" s="816">
        <f t="shared" si="2839"/>
        <v>0</v>
      </c>
      <c r="S841" s="815"/>
      <c r="T841" s="816">
        <f t="shared" ref="T841:AJ841" si="2840">SUM(T309)</f>
        <v>0.16767123287671232</v>
      </c>
      <c r="U841" s="816">
        <f t="shared" si="2840"/>
        <v>4.9902152641878673E-2</v>
      </c>
      <c r="V841" s="816">
        <f t="shared" si="2840"/>
        <v>0.13307240704500981</v>
      </c>
      <c r="W841" s="816">
        <f t="shared" si="2840"/>
        <v>0.22455968688845401</v>
      </c>
      <c r="X841" s="816">
        <f t="shared" si="2840"/>
        <v>0.20584637964774952</v>
      </c>
      <c r="Y841" s="816">
        <f t="shared" si="2840"/>
        <v>0.22455968688845401</v>
      </c>
      <c r="Z841" s="816">
        <f t="shared" si="2840"/>
        <v>0.149706457925636</v>
      </c>
      <c r="AA841" s="816">
        <f t="shared" si="2840"/>
        <v>0.24238188426055354</v>
      </c>
      <c r="AB841" s="816">
        <f t="shared" si="2840"/>
        <v>0.19960861056751469</v>
      </c>
      <c r="AC841" s="816">
        <f t="shared" si="2840"/>
        <v>0</v>
      </c>
      <c r="AD841" s="816">
        <f t="shared" si="2840"/>
        <v>0</v>
      </c>
      <c r="AE841" s="816">
        <f t="shared" si="2840"/>
        <v>0</v>
      </c>
      <c r="AF841" s="816">
        <f t="shared" si="2840"/>
        <v>0</v>
      </c>
      <c r="AG841" s="816">
        <f t="shared" si="2840"/>
        <v>0</v>
      </c>
      <c r="AH841" s="816">
        <f t="shared" si="2840"/>
        <v>0</v>
      </c>
      <c r="AI841" s="816">
        <f t="shared" si="2840"/>
        <v>0</v>
      </c>
      <c r="AJ841" s="816">
        <f t="shared" si="2840"/>
        <v>0</v>
      </c>
      <c r="AK841" s="815"/>
      <c r="AL841" s="816">
        <f t="shared" ref="AL841:BB841" si="2841">SUM(AL309)</f>
        <v>4.9902152641878673E-2</v>
      </c>
      <c r="AM841" s="816">
        <f t="shared" si="2841"/>
        <v>0.22455968688845401</v>
      </c>
      <c r="AN841" s="816">
        <f t="shared" si="2841"/>
        <v>0.11643835616438357</v>
      </c>
      <c r="AO841" s="816">
        <f t="shared" si="2841"/>
        <v>9.9804305283757347E-2</v>
      </c>
      <c r="AP841" s="816">
        <f t="shared" si="2841"/>
        <v>0.23287671232876714</v>
      </c>
      <c r="AQ841" s="816">
        <f t="shared" si="2841"/>
        <v>0.33933463796477492</v>
      </c>
      <c r="AR841" s="816">
        <f t="shared" si="2841"/>
        <v>0.22455968688845401</v>
      </c>
      <c r="AS841" s="816">
        <f t="shared" si="2841"/>
        <v>8.9823874755381616E-2</v>
      </c>
      <c r="AT841" s="816">
        <f t="shared" si="2841"/>
        <v>0.11577299412915851</v>
      </c>
      <c r="AU841" s="816">
        <f t="shared" si="2841"/>
        <v>0</v>
      </c>
      <c r="AV841" s="816">
        <f t="shared" si="2841"/>
        <v>0</v>
      </c>
      <c r="AW841" s="816">
        <f t="shared" si="2841"/>
        <v>0</v>
      </c>
      <c r="AX841" s="816">
        <f t="shared" si="2841"/>
        <v>0</v>
      </c>
      <c r="AY841" s="816">
        <f t="shared" si="2841"/>
        <v>0</v>
      </c>
      <c r="AZ841" s="816">
        <f t="shared" si="2841"/>
        <v>0</v>
      </c>
      <c r="BA841" s="816">
        <f t="shared" si="2841"/>
        <v>0</v>
      </c>
      <c r="BB841" s="816">
        <f t="shared" si="2841"/>
        <v>0</v>
      </c>
      <c r="BC841" s="815"/>
      <c r="BD841" s="816">
        <f t="shared" ref="BD841:BT841" si="2842">SUM(BD309)</f>
        <v>0.11227984344422701</v>
      </c>
      <c r="BE841" s="816">
        <f t="shared" si="2842"/>
        <v>0.15683533687447579</v>
      </c>
      <c r="BF841" s="816">
        <f t="shared" si="2842"/>
        <v>5.6139921722113503E-2</v>
      </c>
      <c r="BG841" s="816">
        <f t="shared" si="2842"/>
        <v>0.1684197651663405</v>
      </c>
      <c r="BH841" s="816">
        <f t="shared" si="2842"/>
        <v>0.22455968688845401</v>
      </c>
      <c r="BI841" s="816">
        <f t="shared" si="2842"/>
        <v>0.12831982107911657</v>
      </c>
      <c r="BJ841" s="816">
        <f t="shared" si="2842"/>
        <v>0.149706457925636</v>
      </c>
      <c r="BK841" s="816">
        <f t="shared" si="2842"/>
        <v>9.980430528375734E-3</v>
      </c>
      <c r="BL841" s="816">
        <f t="shared" si="2842"/>
        <v>6.8615459882583163E-2</v>
      </c>
      <c r="BM841" s="816">
        <f t="shared" si="2842"/>
        <v>0</v>
      </c>
      <c r="BN841" s="816">
        <f t="shared" si="2842"/>
        <v>0</v>
      </c>
      <c r="BO841" s="816">
        <f t="shared" si="2842"/>
        <v>0</v>
      </c>
      <c r="BP841" s="816">
        <f t="shared" si="2842"/>
        <v>0</v>
      </c>
      <c r="BQ841" s="816">
        <f t="shared" si="2842"/>
        <v>0</v>
      </c>
      <c r="BR841" s="816">
        <f t="shared" si="2842"/>
        <v>0</v>
      </c>
      <c r="BS841" s="816">
        <f t="shared" si="2842"/>
        <v>0</v>
      </c>
      <c r="BT841" s="816">
        <f t="shared" si="2842"/>
        <v>0</v>
      </c>
      <c r="BU841" s="815"/>
      <c r="BV841" s="816">
        <f>SUM(BV309)</f>
        <v>8.7328767123287673E-2</v>
      </c>
      <c r="BW841" s="816">
        <f>SUM(BW309)</f>
        <v>0.17465753424657535</v>
      </c>
      <c r="BX841" s="816">
        <f>SUM(BX309)</f>
        <v>0.11976516634050881</v>
      </c>
      <c r="BY841" s="816">
        <f>SUM(BY309)</f>
        <v>0.10604207436399217</v>
      </c>
      <c r="BZ841" s="627">
        <f t="shared" si="2771"/>
        <v>8.4112850619699933E-2</v>
      </c>
      <c r="CA841" s="627">
        <f t="shared" si="2772"/>
        <v>9.0328440965427276E-2</v>
      </c>
      <c r="CB841" s="627">
        <f t="shared" si="2773"/>
        <v>7.6915851272015667E-2</v>
      </c>
      <c r="CC841" s="695">
        <f t="shared" si="2774"/>
        <v>5.6686469108191209E-2</v>
      </c>
      <c r="CD841" s="1353">
        <f t="shared" si="2802"/>
        <v>0</v>
      </c>
      <c r="CE841" s="1354">
        <f t="shared" si="2776"/>
        <v>0</v>
      </c>
      <c r="CF841" s="1355">
        <f t="shared" si="2776"/>
        <v>0</v>
      </c>
      <c r="CG841" s="1355">
        <f t="shared" si="2776"/>
        <v>0</v>
      </c>
      <c r="CH841" s="1355">
        <f t="shared" si="2776"/>
        <v>0</v>
      </c>
      <c r="CI841" s="1355">
        <f t="shared" si="2776"/>
        <v>0</v>
      </c>
      <c r="CJ841" s="1355">
        <f t="shared" si="2776"/>
        <v>0</v>
      </c>
      <c r="CK841" s="1356">
        <f t="shared" si="2776"/>
        <v>0</v>
      </c>
      <c r="CL841" s="1356">
        <f t="shared" si="2776"/>
        <v>5.8219178082191785E-2</v>
      </c>
      <c r="CM841" s="1356">
        <f t="shared" si="2776"/>
        <v>0.10778864970645792</v>
      </c>
      <c r="CN841" s="1355">
        <f t="shared" si="2776"/>
        <v>0.11311154598825833</v>
      </c>
      <c r="CO841" s="1355">
        <f t="shared" si="2776"/>
        <v>0.15220156555772996</v>
      </c>
      <c r="CP841" s="1355">
        <f t="shared" si="2776"/>
        <v>0.17465753424657535</v>
      </c>
      <c r="CQ841" s="1355">
        <f t="shared" si="2776"/>
        <v>0.21557729941291584</v>
      </c>
      <c r="CR841" s="1355">
        <f t="shared" si="2776"/>
        <v>0.21557729941291584</v>
      </c>
      <c r="CS841" s="1354">
        <f t="shared" si="2776"/>
        <v>0.22455968688845401</v>
      </c>
      <c r="CT841" s="1357">
        <f t="shared" si="2776"/>
        <v>0.23953033268101762</v>
      </c>
      <c r="CU841" s="541">
        <f t="shared" si="2777"/>
        <v>0</v>
      </c>
      <c r="CV841" s="542">
        <f t="shared" si="2778"/>
        <v>0</v>
      </c>
      <c r="CW841" s="543">
        <f t="shared" si="2779"/>
        <v>0</v>
      </c>
      <c r="CX841" s="543">
        <f t="shared" si="2780"/>
        <v>0</v>
      </c>
      <c r="CY841" s="543">
        <f t="shared" si="2781"/>
        <v>0</v>
      </c>
      <c r="CZ841" s="543">
        <f t="shared" si="2782"/>
        <v>0</v>
      </c>
      <c r="DA841" s="543">
        <f t="shared" si="2783"/>
        <v>0</v>
      </c>
      <c r="DB841" s="544">
        <f t="shared" si="2784"/>
        <v>0</v>
      </c>
      <c r="DC841" s="544">
        <f t="shared" si="2785"/>
        <v>4.9902152641878673E-2</v>
      </c>
      <c r="DD841" s="544">
        <f t="shared" si="2786"/>
        <v>0.13307240704500981</v>
      </c>
      <c r="DE841" s="543">
        <f t="shared" si="2787"/>
        <v>0.149706457925636</v>
      </c>
      <c r="DF841" s="543">
        <f t="shared" si="2788"/>
        <v>0.16767123287671232</v>
      </c>
      <c r="DG841" s="543">
        <f t="shared" si="2789"/>
        <v>0.19960861056751469</v>
      </c>
      <c r="DH841" s="543">
        <f t="shared" si="2790"/>
        <v>0.20584637964774952</v>
      </c>
      <c r="DI841" s="543">
        <f t="shared" si="2791"/>
        <v>0.22455968688845401</v>
      </c>
      <c r="DJ841" s="542">
        <f t="shared" si="2792"/>
        <v>0.22455968688845401</v>
      </c>
      <c r="DK841" s="541">
        <f t="shared" si="2793"/>
        <v>0.24238188426055354</v>
      </c>
      <c r="DL841" s="658">
        <f t="shared" si="2794"/>
        <v>17</v>
      </c>
      <c r="DM841" s="106">
        <f t="shared" si="2795"/>
        <v>17</v>
      </c>
      <c r="DN841" s="106">
        <f t="shared" si="2796"/>
        <v>17</v>
      </c>
      <c r="DO841" s="106">
        <f t="shared" si="2797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43">SUM(B319)</f>
        <v>0</v>
      </c>
      <c r="C842" s="816">
        <f t="shared" si="2843"/>
        <v>0</v>
      </c>
      <c r="D842" s="816">
        <f t="shared" si="2843"/>
        <v>0</v>
      </c>
      <c r="E842" s="816">
        <f t="shared" si="2843"/>
        <v>0</v>
      </c>
      <c r="F842" s="816">
        <f t="shared" si="2843"/>
        <v>0</v>
      </c>
      <c r="G842" s="816">
        <f t="shared" si="2843"/>
        <v>0</v>
      </c>
      <c r="H842" s="816">
        <f t="shared" si="2843"/>
        <v>0</v>
      </c>
      <c r="I842" s="816">
        <f t="shared" si="2843"/>
        <v>0</v>
      </c>
      <c r="J842" s="816">
        <f t="shared" si="2843"/>
        <v>0</v>
      </c>
      <c r="K842" s="816">
        <f t="shared" si="2843"/>
        <v>0</v>
      </c>
      <c r="L842" s="816">
        <f t="shared" si="2843"/>
        <v>0</v>
      </c>
      <c r="M842" s="816">
        <f t="shared" si="2843"/>
        <v>0</v>
      </c>
      <c r="N842" s="816">
        <f t="shared" si="2843"/>
        <v>0</v>
      </c>
      <c r="O842" s="816">
        <f t="shared" si="2843"/>
        <v>0</v>
      </c>
      <c r="P842" s="816">
        <f t="shared" si="2843"/>
        <v>0</v>
      </c>
      <c r="Q842" s="816">
        <f t="shared" si="2843"/>
        <v>0</v>
      </c>
      <c r="R842" s="816">
        <f t="shared" si="2843"/>
        <v>0</v>
      </c>
      <c r="S842" s="815"/>
      <c r="T842" s="816">
        <f t="shared" ref="T842:AJ842" si="2844">SUM(T319)</f>
        <v>0</v>
      </c>
      <c r="U842" s="816">
        <f t="shared" si="2844"/>
        <v>0</v>
      </c>
      <c r="V842" s="816">
        <f t="shared" si="2844"/>
        <v>0</v>
      </c>
      <c r="W842" s="816">
        <f t="shared" si="2844"/>
        <v>0</v>
      </c>
      <c r="X842" s="816">
        <f t="shared" si="2844"/>
        <v>0</v>
      </c>
      <c r="Y842" s="816">
        <f t="shared" si="2844"/>
        <v>0</v>
      </c>
      <c r="Z842" s="816">
        <f t="shared" si="2844"/>
        <v>0</v>
      </c>
      <c r="AA842" s="816">
        <f t="shared" si="2844"/>
        <v>0</v>
      </c>
      <c r="AB842" s="816">
        <f t="shared" si="2844"/>
        <v>0</v>
      </c>
      <c r="AC842" s="816">
        <f t="shared" si="2844"/>
        <v>0</v>
      </c>
      <c r="AD842" s="816">
        <f t="shared" si="2844"/>
        <v>0</v>
      </c>
      <c r="AE842" s="816">
        <f t="shared" si="2844"/>
        <v>0</v>
      </c>
      <c r="AF842" s="816">
        <f t="shared" si="2844"/>
        <v>0</v>
      </c>
      <c r="AG842" s="816">
        <f t="shared" si="2844"/>
        <v>0</v>
      </c>
      <c r="AH842" s="816">
        <f t="shared" si="2844"/>
        <v>0</v>
      </c>
      <c r="AI842" s="816">
        <f t="shared" si="2844"/>
        <v>0</v>
      </c>
      <c r="AJ842" s="816">
        <f t="shared" si="2844"/>
        <v>0</v>
      </c>
      <c r="AK842" s="815"/>
      <c r="AL842" s="816">
        <f t="shared" ref="AL842:BB842" si="2845">SUM(AL319)</f>
        <v>0</v>
      </c>
      <c r="AM842" s="816">
        <f t="shared" si="2845"/>
        <v>0</v>
      </c>
      <c r="AN842" s="816">
        <f t="shared" si="2845"/>
        <v>0</v>
      </c>
      <c r="AO842" s="816">
        <f t="shared" si="2845"/>
        <v>0</v>
      </c>
      <c r="AP842" s="816">
        <f t="shared" si="2845"/>
        <v>0</v>
      </c>
      <c r="AQ842" s="816">
        <f t="shared" si="2845"/>
        <v>0</v>
      </c>
      <c r="AR842" s="816">
        <f t="shared" si="2845"/>
        <v>0</v>
      </c>
      <c r="AS842" s="816">
        <f t="shared" si="2845"/>
        <v>0</v>
      </c>
      <c r="AT842" s="816">
        <f t="shared" si="2845"/>
        <v>0</v>
      </c>
      <c r="AU842" s="816">
        <f t="shared" si="2845"/>
        <v>0</v>
      </c>
      <c r="AV842" s="816">
        <f t="shared" si="2845"/>
        <v>0</v>
      </c>
      <c r="AW842" s="816">
        <f t="shared" si="2845"/>
        <v>0</v>
      </c>
      <c r="AX842" s="816">
        <f t="shared" si="2845"/>
        <v>0</v>
      </c>
      <c r="AY842" s="816">
        <f t="shared" si="2845"/>
        <v>0</v>
      </c>
      <c r="AZ842" s="816">
        <f t="shared" si="2845"/>
        <v>0</v>
      </c>
      <c r="BA842" s="816">
        <f t="shared" si="2845"/>
        <v>0</v>
      </c>
      <c r="BB842" s="816">
        <f t="shared" si="2845"/>
        <v>0</v>
      </c>
      <c r="BC842" s="815"/>
      <c r="BD842" s="816">
        <f t="shared" ref="BD842:BT842" si="2846">SUM(BD319)</f>
        <v>0</v>
      </c>
      <c r="BE842" s="816">
        <f t="shared" si="2846"/>
        <v>0</v>
      </c>
      <c r="BF842" s="816">
        <f t="shared" si="2846"/>
        <v>0</v>
      </c>
      <c r="BG842" s="816">
        <f t="shared" si="2846"/>
        <v>0</v>
      </c>
      <c r="BH842" s="816">
        <f t="shared" si="2846"/>
        <v>0</v>
      </c>
      <c r="BI842" s="816">
        <f t="shared" si="2846"/>
        <v>0</v>
      </c>
      <c r="BJ842" s="816">
        <f t="shared" si="2846"/>
        <v>0</v>
      </c>
      <c r="BK842" s="816">
        <f t="shared" si="2846"/>
        <v>0</v>
      </c>
      <c r="BL842" s="816">
        <f t="shared" si="2846"/>
        <v>0</v>
      </c>
      <c r="BM842" s="816">
        <f t="shared" si="2846"/>
        <v>0</v>
      </c>
      <c r="BN842" s="816">
        <f t="shared" si="2846"/>
        <v>0</v>
      </c>
      <c r="BO842" s="816">
        <f t="shared" si="2846"/>
        <v>0</v>
      </c>
      <c r="BP842" s="816">
        <f t="shared" si="2846"/>
        <v>0</v>
      </c>
      <c r="BQ842" s="816">
        <f t="shared" si="2846"/>
        <v>0</v>
      </c>
      <c r="BR842" s="816">
        <f t="shared" si="2846"/>
        <v>0</v>
      </c>
      <c r="BS842" s="816">
        <f t="shared" si="2846"/>
        <v>0</v>
      </c>
      <c r="BT842" s="816">
        <f t="shared" si="2846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71"/>
        <v>0</v>
      </c>
      <c r="CA842" s="627">
        <f t="shared" si="2772"/>
        <v>0</v>
      </c>
      <c r="CB842" s="627">
        <f t="shared" si="2773"/>
        <v>0</v>
      </c>
      <c r="CC842" s="695">
        <f t="shared" si="2774"/>
        <v>0</v>
      </c>
      <c r="CD842" s="1353">
        <f t="shared" si="2802"/>
        <v>0</v>
      </c>
      <c r="CE842" s="1354">
        <f t="shared" si="2776"/>
        <v>0</v>
      </c>
      <c r="CF842" s="1355">
        <f t="shared" si="2776"/>
        <v>0</v>
      </c>
      <c r="CG842" s="1355">
        <f t="shared" si="2776"/>
        <v>0</v>
      </c>
      <c r="CH842" s="1355">
        <f t="shared" si="2776"/>
        <v>0</v>
      </c>
      <c r="CI842" s="1355">
        <f t="shared" si="2776"/>
        <v>0</v>
      </c>
      <c r="CJ842" s="1355">
        <f t="shared" si="2776"/>
        <v>0</v>
      </c>
      <c r="CK842" s="1356">
        <f t="shared" si="2776"/>
        <v>0</v>
      </c>
      <c r="CL842" s="1356">
        <f t="shared" si="2776"/>
        <v>0</v>
      </c>
      <c r="CM842" s="1356">
        <f t="shared" si="2776"/>
        <v>0</v>
      </c>
      <c r="CN842" s="1355">
        <f t="shared" si="2776"/>
        <v>0</v>
      </c>
      <c r="CO842" s="1355">
        <f t="shared" si="2776"/>
        <v>0</v>
      </c>
      <c r="CP842" s="1355">
        <f t="shared" si="2776"/>
        <v>0</v>
      </c>
      <c r="CQ842" s="1355">
        <f t="shared" si="2776"/>
        <v>0</v>
      </c>
      <c r="CR842" s="1355">
        <f t="shared" si="2776"/>
        <v>0</v>
      </c>
      <c r="CS842" s="1354">
        <f t="shared" si="2776"/>
        <v>0</v>
      </c>
      <c r="CT842" s="1357">
        <f t="shared" si="2776"/>
        <v>0</v>
      </c>
      <c r="CU842" s="541">
        <f t="shared" si="2777"/>
        <v>0</v>
      </c>
      <c r="CV842" s="542">
        <f t="shared" si="2778"/>
        <v>0</v>
      </c>
      <c r="CW842" s="543">
        <f t="shared" si="2779"/>
        <v>0</v>
      </c>
      <c r="CX842" s="543">
        <f t="shared" si="2780"/>
        <v>0</v>
      </c>
      <c r="CY842" s="543">
        <f t="shared" si="2781"/>
        <v>0</v>
      </c>
      <c r="CZ842" s="543">
        <f t="shared" si="2782"/>
        <v>0</v>
      </c>
      <c r="DA842" s="543">
        <f t="shared" si="2783"/>
        <v>0</v>
      </c>
      <c r="DB842" s="544">
        <f t="shared" si="2784"/>
        <v>0</v>
      </c>
      <c r="DC842" s="544">
        <f t="shared" si="2785"/>
        <v>0</v>
      </c>
      <c r="DD842" s="544">
        <f t="shared" si="2786"/>
        <v>0</v>
      </c>
      <c r="DE842" s="543">
        <f t="shared" si="2787"/>
        <v>0</v>
      </c>
      <c r="DF842" s="543">
        <f t="shared" si="2788"/>
        <v>0</v>
      </c>
      <c r="DG842" s="543">
        <f t="shared" si="2789"/>
        <v>0</v>
      </c>
      <c r="DH842" s="543">
        <f t="shared" si="2790"/>
        <v>0</v>
      </c>
      <c r="DI842" s="543">
        <f t="shared" si="2791"/>
        <v>0</v>
      </c>
      <c r="DJ842" s="542">
        <f t="shared" si="2792"/>
        <v>0</v>
      </c>
      <c r="DK842" s="541">
        <f t="shared" si="2793"/>
        <v>0</v>
      </c>
      <c r="DL842" s="658">
        <f t="shared" si="2794"/>
        <v>17</v>
      </c>
      <c r="DM842" s="106">
        <f t="shared" si="2795"/>
        <v>17</v>
      </c>
      <c r="DN842" s="106">
        <f t="shared" si="2796"/>
        <v>17</v>
      </c>
      <c r="DO842" s="106">
        <f t="shared" si="2797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47">SUM(B329)</f>
        <v>0</v>
      </c>
      <c r="C843" s="816">
        <f t="shared" si="2847"/>
        <v>0</v>
      </c>
      <c r="D843" s="816">
        <f t="shared" si="2847"/>
        <v>0</v>
      </c>
      <c r="E843" s="816">
        <f t="shared" si="2847"/>
        <v>0</v>
      </c>
      <c r="F843" s="816">
        <f t="shared" si="2847"/>
        <v>0</v>
      </c>
      <c r="G843" s="816">
        <f t="shared" si="2847"/>
        <v>0</v>
      </c>
      <c r="H843" s="816">
        <f t="shared" si="2847"/>
        <v>0</v>
      </c>
      <c r="I843" s="816">
        <f t="shared" si="2847"/>
        <v>0</v>
      </c>
      <c r="J843" s="816">
        <f t="shared" si="2847"/>
        <v>0</v>
      </c>
      <c r="K843" s="816">
        <f t="shared" si="2847"/>
        <v>0</v>
      </c>
      <c r="L843" s="816">
        <f t="shared" si="2847"/>
        <v>0</v>
      </c>
      <c r="M843" s="816">
        <f t="shared" si="2847"/>
        <v>0</v>
      </c>
      <c r="N843" s="816">
        <f t="shared" si="2847"/>
        <v>0</v>
      </c>
      <c r="O843" s="816">
        <f t="shared" si="2847"/>
        <v>0</v>
      </c>
      <c r="P843" s="816">
        <f t="shared" si="2847"/>
        <v>0</v>
      </c>
      <c r="Q843" s="816">
        <f t="shared" si="2847"/>
        <v>0</v>
      </c>
      <c r="R843" s="816">
        <f t="shared" si="2847"/>
        <v>0</v>
      </c>
      <c r="S843" s="815"/>
      <c r="T843" s="816">
        <f t="shared" ref="T843:AJ843" si="2848">SUM(T329)</f>
        <v>0</v>
      </c>
      <c r="U843" s="816">
        <f t="shared" si="2848"/>
        <v>0</v>
      </c>
      <c r="V843" s="816">
        <f t="shared" si="2848"/>
        <v>0</v>
      </c>
      <c r="W843" s="816">
        <f t="shared" si="2848"/>
        <v>0</v>
      </c>
      <c r="X843" s="816">
        <f t="shared" si="2848"/>
        <v>0</v>
      </c>
      <c r="Y843" s="816">
        <f t="shared" si="2848"/>
        <v>0</v>
      </c>
      <c r="Z843" s="816">
        <f t="shared" si="2848"/>
        <v>0</v>
      </c>
      <c r="AA843" s="816">
        <f t="shared" si="2848"/>
        <v>0</v>
      </c>
      <c r="AB843" s="816">
        <f t="shared" si="2848"/>
        <v>0</v>
      </c>
      <c r="AC843" s="816">
        <f t="shared" si="2848"/>
        <v>0</v>
      </c>
      <c r="AD843" s="816">
        <f t="shared" si="2848"/>
        <v>0</v>
      </c>
      <c r="AE843" s="816">
        <f t="shared" si="2848"/>
        <v>0</v>
      </c>
      <c r="AF843" s="816">
        <f t="shared" si="2848"/>
        <v>0</v>
      </c>
      <c r="AG843" s="816">
        <f t="shared" si="2848"/>
        <v>0</v>
      </c>
      <c r="AH843" s="816">
        <f t="shared" si="2848"/>
        <v>0</v>
      </c>
      <c r="AI843" s="816">
        <f t="shared" si="2848"/>
        <v>0</v>
      </c>
      <c r="AJ843" s="816">
        <f t="shared" si="2848"/>
        <v>0</v>
      </c>
      <c r="AK843" s="815"/>
      <c r="AL843" s="816">
        <f t="shared" ref="AL843:BB843" si="2849">SUM(AL329)</f>
        <v>0</v>
      </c>
      <c r="AM843" s="816">
        <f t="shared" si="2849"/>
        <v>0</v>
      </c>
      <c r="AN843" s="816">
        <f t="shared" si="2849"/>
        <v>0</v>
      </c>
      <c r="AO843" s="816">
        <f t="shared" si="2849"/>
        <v>0</v>
      </c>
      <c r="AP843" s="816">
        <f t="shared" si="2849"/>
        <v>0</v>
      </c>
      <c r="AQ843" s="816">
        <f t="shared" si="2849"/>
        <v>0</v>
      </c>
      <c r="AR843" s="816">
        <f t="shared" si="2849"/>
        <v>0</v>
      </c>
      <c r="AS843" s="816">
        <f t="shared" si="2849"/>
        <v>0</v>
      </c>
      <c r="AT843" s="816">
        <f t="shared" si="2849"/>
        <v>0</v>
      </c>
      <c r="AU843" s="816">
        <f t="shared" si="2849"/>
        <v>0</v>
      </c>
      <c r="AV843" s="816">
        <f t="shared" si="2849"/>
        <v>0</v>
      </c>
      <c r="AW843" s="816">
        <f t="shared" si="2849"/>
        <v>0</v>
      </c>
      <c r="AX843" s="816">
        <f t="shared" si="2849"/>
        <v>0</v>
      </c>
      <c r="AY843" s="816">
        <f t="shared" si="2849"/>
        <v>0</v>
      </c>
      <c r="AZ843" s="816">
        <f t="shared" si="2849"/>
        <v>0</v>
      </c>
      <c r="BA843" s="816">
        <f t="shared" si="2849"/>
        <v>0</v>
      </c>
      <c r="BB843" s="816">
        <f t="shared" si="2849"/>
        <v>0</v>
      </c>
      <c r="BC843" s="815"/>
      <c r="BD843" s="816">
        <f t="shared" ref="BD843:BT843" si="2850">SUM(BD329)</f>
        <v>0</v>
      </c>
      <c r="BE843" s="816">
        <f t="shared" si="2850"/>
        <v>0</v>
      </c>
      <c r="BF843" s="816">
        <f t="shared" si="2850"/>
        <v>0</v>
      </c>
      <c r="BG843" s="816">
        <f t="shared" si="2850"/>
        <v>0</v>
      </c>
      <c r="BH843" s="816">
        <f t="shared" si="2850"/>
        <v>0</v>
      </c>
      <c r="BI843" s="816">
        <f t="shared" si="2850"/>
        <v>0</v>
      </c>
      <c r="BJ843" s="816">
        <f t="shared" si="2850"/>
        <v>0</v>
      </c>
      <c r="BK843" s="816">
        <f t="shared" si="2850"/>
        <v>0</v>
      </c>
      <c r="BL843" s="816">
        <f t="shared" si="2850"/>
        <v>0</v>
      </c>
      <c r="BM843" s="816">
        <f t="shared" si="2850"/>
        <v>0</v>
      </c>
      <c r="BN843" s="816">
        <f t="shared" si="2850"/>
        <v>0</v>
      </c>
      <c r="BO843" s="816">
        <f t="shared" si="2850"/>
        <v>0</v>
      </c>
      <c r="BP843" s="816">
        <f t="shared" si="2850"/>
        <v>0</v>
      </c>
      <c r="BQ843" s="816">
        <f t="shared" si="2850"/>
        <v>0</v>
      </c>
      <c r="BR843" s="816">
        <f t="shared" si="2850"/>
        <v>0</v>
      </c>
      <c r="BS843" s="816">
        <f t="shared" si="2850"/>
        <v>0</v>
      </c>
      <c r="BT843" s="816">
        <f t="shared" si="2850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71"/>
        <v>0</v>
      </c>
      <c r="CA843" s="627">
        <f t="shared" si="2772"/>
        <v>0</v>
      </c>
      <c r="CB843" s="627">
        <f t="shared" si="2773"/>
        <v>0</v>
      </c>
      <c r="CC843" s="695">
        <f t="shared" si="2774"/>
        <v>0</v>
      </c>
      <c r="CD843" s="1353">
        <f t="shared" si="2802"/>
        <v>0</v>
      </c>
      <c r="CE843" s="1354">
        <f t="shared" si="2776"/>
        <v>0</v>
      </c>
      <c r="CF843" s="1355">
        <f t="shared" si="2776"/>
        <v>0</v>
      </c>
      <c r="CG843" s="1355">
        <f t="shared" si="2776"/>
        <v>0</v>
      </c>
      <c r="CH843" s="1355">
        <f t="shared" si="2776"/>
        <v>0</v>
      </c>
      <c r="CI843" s="1355">
        <f t="shared" si="2776"/>
        <v>0</v>
      </c>
      <c r="CJ843" s="1355">
        <f t="shared" si="2776"/>
        <v>0</v>
      </c>
      <c r="CK843" s="1356">
        <f t="shared" si="2776"/>
        <v>0</v>
      </c>
      <c r="CL843" s="1356">
        <f t="shared" si="2776"/>
        <v>0</v>
      </c>
      <c r="CM843" s="1356">
        <f t="shared" si="2776"/>
        <v>0</v>
      </c>
      <c r="CN843" s="1355">
        <f t="shared" si="2776"/>
        <v>0</v>
      </c>
      <c r="CO843" s="1355">
        <f t="shared" si="2776"/>
        <v>0</v>
      </c>
      <c r="CP843" s="1355">
        <f t="shared" si="2776"/>
        <v>0</v>
      </c>
      <c r="CQ843" s="1355">
        <f t="shared" si="2776"/>
        <v>0</v>
      </c>
      <c r="CR843" s="1355">
        <f t="shared" si="2776"/>
        <v>0</v>
      </c>
      <c r="CS843" s="1354">
        <f t="shared" si="2776"/>
        <v>0</v>
      </c>
      <c r="CT843" s="1357">
        <f t="shared" si="2776"/>
        <v>0</v>
      </c>
      <c r="CU843" s="541">
        <f t="shared" si="2777"/>
        <v>0</v>
      </c>
      <c r="CV843" s="542">
        <f t="shared" si="2778"/>
        <v>0</v>
      </c>
      <c r="CW843" s="543">
        <f t="shared" si="2779"/>
        <v>0</v>
      </c>
      <c r="CX843" s="543">
        <f t="shared" si="2780"/>
        <v>0</v>
      </c>
      <c r="CY843" s="543">
        <f t="shared" si="2781"/>
        <v>0</v>
      </c>
      <c r="CZ843" s="543">
        <f t="shared" si="2782"/>
        <v>0</v>
      </c>
      <c r="DA843" s="543">
        <f t="shared" si="2783"/>
        <v>0</v>
      </c>
      <c r="DB843" s="544">
        <f t="shared" si="2784"/>
        <v>0</v>
      </c>
      <c r="DC843" s="544">
        <f t="shared" si="2785"/>
        <v>0</v>
      </c>
      <c r="DD843" s="544">
        <f t="shared" si="2786"/>
        <v>0</v>
      </c>
      <c r="DE843" s="543">
        <f t="shared" si="2787"/>
        <v>0</v>
      </c>
      <c r="DF843" s="543">
        <f t="shared" si="2788"/>
        <v>0</v>
      </c>
      <c r="DG843" s="543">
        <f t="shared" si="2789"/>
        <v>0</v>
      </c>
      <c r="DH843" s="543">
        <f t="shared" si="2790"/>
        <v>0</v>
      </c>
      <c r="DI843" s="543">
        <f t="shared" si="2791"/>
        <v>0</v>
      </c>
      <c r="DJ843" s="542">
        <f t="shared" si="2792"/>
        <v>0</v>
      </c>
      <c r="DK843" s="541">
        <f t="shared" si="2793"/>
        <v>0</v>
      </c>
      <c r="DL843" s="658">
        <f t="shared" si="2794"/>
        <v>17</v>
      </c>
      <c r="DM843" s="106">
        <f t="shared" si="2795"/>
        <v>17</v>
      </c>
      <c r="DN843" s="106">
        <f t="shared" si="2796"/>
        <v>17</v>
      </c>
      <c r="DO843" s="106">
        <f t="shared" si="2797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51">SUM(B339)</f>
        <v>0</v>
      </c>
      <c r="C844" s="816">
        <f t="shared" si="2851"/>
        <v>0</v>
      </c>
      <c r="D844" s="816">
        <f t="shared" si="2851"/>
        <v>0</v>
      </c>
      <c r="E844" s="816">
        <f t="shared" si="2851"/>
        <v>0</v>
      </c>
      <c r="F844" s="816">
        <f t="shared" si="2851"/>
        <v>0</v>
      </c>
      <c r="G844" s="816">
        <f t="shared" si="2851"/>
        <v>0</v>
      </c>
      <c r="H844" s="816">
        <f t="shared" si="2851"/>
        <v>0</v>
      </c>
      <c r="I844" s="816">
        <f t="shared" si="2851"/>
        <v>0</v>
      </c>
      <c r="J844" s="816">
        <f t="shared" si="2851"/>
        <v>0</v>
      </c>
      <c r="K844" s="816">
        <f t="shared" si="2851"/>
        <v>0</v>
      </c>
      <c r="L844" s="816">
        <f t="shared" si="2851"/>
        <v>0</v>
      </c>
      <c r="M844" s="816">
        <f t="shared" si="2851"/>
        <v>0</v>
      </c>
      <c r="N844" s="816">
        <f t="shared" si="2851"/>
        <v>0</v>
      </c>
      <c r="O844" s="816">
        <f t="shared" si="2851"/>
        <v>0</v>
      </c>
      <c r="P844" s="816">
        <f t="shared" si="2851"/>
        <v>0</v>
      </c>
      <c r="Q844" s="816">
        <f t="shared" si="2851"/>
        <v>0</v>
      </c>
      <c r="R844" s="816">
        <f t="shared" si="2851"/>
        <v>0</v>
      </c>
      <c r="S844" s="815"/>
      <c r="T844" s="816">
        <f t="shared" ref="T844:AJ844" si="2852">SUM(T339)</f>
        <v>0</v>
      </c>
      <c r="U844" s="816">
        <f t="shared" si="2852"/>
        <v>7.436399217221135E-3</v>
      </c>
      <c r="V844" s="816">
        <f t="shared" si="2852"/>
        <v>0</v>
      </c>
      <c r="W844" s="816">
        <f t="shared" si="2852"/>
        <v>0</v>
      </c>
      <c r="X844" s="816">
        <f t="shared" si="2852"/>
        <v>0</v>
      </c>
      <c r="Y844" s="816">
        <f t="shared" si="2852"/>
        <v>8.3659491193737775E-3</v>
      </c>
      <c r="Z844" s="816">
        <f t="shared" si="2852"/>
        <v>9.5610847078557454E-3</v>
      </c>
      <c r="AA844" s="816">
        <f t="shared" si="2852"/>
        <v>2.1246854906346101E-2</v>
      </c>
      <c r="AB844" s="816">
        <f t="shared" si="2852"/>
        <v>0</v>
      </c>
      <c r="AC844" s="816">
        <f t="shared" si="2852"/>
        <v>0</v>
      </c>
      <c r="AD844" s="816">
        <f t="shared" si="2852"/>
        <v>0</v>
      </c>
      <c r="AE844" s="816">
        <f t="shared" si="2852"/>
        <v>0</v>
      </c>
      <c r="AF844" s="816">
        <f t="shared" si="2852"/>
        <v>0</v>
      </c>
      <c r="AG844" s="816">
        <f t="shared" si="2852"/>
        <v>0</v>
      </c>
      <c r="AH844" s="816">
        <f t="shared" si="2852"/>
        <v>0</v>
      </c>
      <c r="AI844" s="816">
        <f t="shared" si="2852"/>
        <v>0</v>
      </c>
      <c r="AJ844" s="816">
        <f t="shared" si="2852"/>
        <v>0</v>
      </c>
      <c r="AK844" s="815"/>
      <c r="AL844" s="816">
        <f t="shared" ref="AL844:BB844" si="2853">SUM(AL339)</f>
        <v>0</v>
      </c>
      <c r="AM844" s="816">
        <f t="shared" si="2853"/>
        <v>0</v>
      </c>
      <c r="AN844" s="816">
        <f t="shared" si="2853"/>
        <v>0</v>
      </c>
      <c r="AO844" s="816">
        <f t="shared" si="2853"/>
        <v>0</v>
      </c>
      <c r="AP844" s="816">
        <f t="shared" si="2853"/>
        <v>0</v>
      </c>
      <c r="AQ844" s="816">
        <f t="shared" si="2853"/>
        <v>0</v>
      </c>
      <c r="AR844" s="816">
        <f t="shared" si="2853"/>
        <v>0</v>
      </c>
      <c r="AS844" s="816">
        <f t="shared" si="2853"/>
        <v>0</v>
      </c>
      <c r="AT844" s="816">
        <f t="shared" si="2853"/>
        <v>0</v>
      </c>
      <c r="AU844" s="816">
        <f t="shared" si="2853"/>
        <v>0</v>
      </c>
      <c r="AV844" s="816">
        <f t="shared" si="2853"/>
        <v>0</v>
      </c>
      <c r="AW844" s="816">
        <f t="shared" si="2853"/>
        <v>0</v>
      </c>
      <c r="AX844" s="816">
        <f t="shared" si="2853"/>
        <v>0</v>
      </c>
      <c r="AY844" s="816">
        <f t="shared" si="2853"/>
        <v>0</v>
      </c>
      <c r="AZ844" s="816">
        <f t="shared" si="2853"/>
        <v>0</v>
      </c>
      <c r="BA844" s="816">
        <f t="shared" si="2853"/>
        <v>0</v>
      </c>
      <c r="BB844" s="816">
        <f t="shared" si="2853"/>
        <v>0</v>
      </c>
      <c r="BC844" s="815"/>
      <c r="BD844" s="816">
        <f t="shared" ref="BD844:BT844" si="2854">SUM(BD339)</f>
        <v>0</v>
      </c>
      <c r="BE844" s="816">
        <f t="shared" si="2854"/>
        <v>2.1246854906346101E-2</v>
      </c>
      <c r="BF844" s="816">
        <f t="shared" si="2854"/>
        <v>0.12548923679060664</v>
      </c>
      <c r="BG844" s="816">
        <f t="shared" si="2854"/>
        <v>0</v>
      </c>
      <c r="BH844" s="816">
        <f t="shared" si="2854"/>
        <v>9.2954990215264183E-2</v>
      </c>
      <c r="BI844" s="816">
        <f t="shared" si="2854"/>
        <v>0</v>
      </c>
      <c r="BJ844" s="816">
        <f t="shared" si="2854"/>
        <v>0</v>
      </c>
      <c r="BK844" s="816">
        <f t="shared" si="2854"/>
        <v>0</v>
      </c>
      <c r="BL844" s="816">
        <f t="shared" si="2854"/>
        <v>0</v>
      </c>
      <c r="BM844" s="816">
        <f t="shared" si="2854"/>
        <v>0</v>
      </c>
      <c r="BN844" s="816">
        <f t="shared" si="2854"/>
        <v>0</v>
      </c>
      <c r="BO844" s="816">
        <f t="shared" si="2854"/>
        <v>0</v>
      </c>
      <c r="BP844" s="816">
        <f t="shared" si="2854"/>
        <v>0</v>
      </c>
      <c r="BQ844" s="816">
        <f t="shared" si="2854"/>
        <v>0</v>
      </c>
      <c r="BR844" s="816">
        <f t="shared" si="2854"/>
        <v>0</v>
      </c>
      <c r="BS844" s="816">
        <f t="shared" si="2854"/>
        <v>0</v>
      </c>
      <c r="BT844" s="816">
        <f t="shared" si="2854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771"/>
        <v>0</v>
      </c>
      <c r="CA844" s="627">
        <f t="shared" si="2772"/>
        <v>1.6908955362967106E-3</v>
      </c>
      <c r="CB844" s="627">
        <f t="shared" si="2773"/>
        <v>0</v>
      </c>
      <c r="CC844" s="695">
        <f t="shared" si="2774"/>
        <v>7.613456341440685E-3</v>
      </c>
      <c r="CD844" s="1353">
        <f t="shared" si="2802"/>
        <v>0</v>
      </c>
      <c r="CE844" s="1354">
        <f t="shared" si="2776"/>
        <v>0</v>
      </c>
      <c r="CF844" s="1355">
        <f t="shared" si="2776"/>
        <v>0</v>
      </c>
      <c r="CG844" s="1355">
        <f t="shared" si="2776"/>
        <v>0</v>
      </c>
      <c r="CH844" s="1355">
        <f t="shared" si="2776"/>
        <v>0</v>
      </c>
      <c r="CI844" s="1355">
        <f t="shared" si="2776"/>
        <v>0</v>
      </c>
      <c r="CJ844" s="1355">
        <f t="shared" si="2776"/>
        <v>0</v>
      </c>
      <c r="CK844" s="1356">
        <f t="shared" si="2776"/>
        <v>0</v>
      </c>
      <c r="CL844" s="1356">
        <f t="shared" si="2776"/>
        <v>0</v>
      </c>
      <c r="CM844" s="1356">
        <f t="shared" si="2776"/>
        <v>0</v>
      </c>
      <c r="CN844" s="1355">
        <f t="shared" si="2776"/>
        <v>0</v>
      </c>
      <c r="CO844" s="1355">
        <f t="shared" si="2776"/>
        <v>0</v>
      </c>
      <c r="CP844" s="1355">
        <f t="shared" si="2776"/>
        <v>0</v>
      </c>
      <c r="CQ844" s="1355">
        <f t="shared" si="2776"/>
        <v>0</v>
      </c>
      <c r="CR844" s="1355">
        <f t="shared" si="2776"/>
        <v>0</v>
      </c>
      <c r="CS844" s="1354">
        <f t="shared" si="2776"/>
        <v>0</v>
      </c>
      <c r="CT844" s="1357">
        <f t="shared" si="2776"/>
        <v>0</v>
      </c>
      <c r="CU844" s="541">
        <f t="shared" si="2777"/>
        <v>0</v>
      </c>
      <c r="CV844" s="542">
        <f t="shared" si="2778"/>
        <v>0</v>
      </c>
      <c r="CW844" s="543">
        <f t="shared" si="2779"/>
        <v>0</v>
      </c>
      <c r="CX844" s="543">
        <f t="shared" si="2780"/>
        <v>0</v>
      </c>
      <c r="CY844" s="543">
        <f t="shared" si="2781"/>
        <v>0</v>
      </c>
      <c r="CZ844" s="543">
        <f t="shared" si="2782"/>
        <v>0</v>
      </c>
      <c r="DA844" s="543">
        <f t="shared" si="2783"/>
        <v>0</v>
      </c>
      <c r="DB844" s="544">
        <f t="shared" si="2784"/>
        <v>0</v>
      </c>
      <c r="DC844" s="544">
        <f t="shared" si="2785"/>
        <v>0</v>
      </c>
      <c r="DD844" s="544">
        <f t="shared" si="2786"/>
        <v>0</v>
      </c>
      <c r="DE844" s="543">
        <f t="shared" si="2787"/>
        <v>0</v>
      </c>
      <c r="DF844" s="543">
        <f t="shared" si="2788"/>
        <v>0</v>
      </c>
      <c r="DG844" s="543">
        <f t="shared" si="2789"/>
        <v>0</v>
      </c>
      <c r="DH844" s="543">
        <f t="shared" si="2790"/>
        <v>7.436399217221135E-3</v>
      </c>
      <c r="DI844" s="543">
        <f t="shared" si="2791"/>
        <v>8.3659491193737775E-3</v>
      </c>
      <c r="DJ844" s="542">
        <f t="shared" si="2792"/>
        <v>9.5610847078557454E-3</v>
      </c>
      <c r="DK844" s="541">
        <f t="shared" si="2793"/>
        <v>2.1246854906346101E-2</v>
      </c>
      <c r="DL844" s="658">
        <f t="shared" si="2794"/>
        <v>17</v>
      </c>
      <c r="DM844" s="106">
        <f t="shared" si="2795"/>
        <v>17</v>
      </c>
      <c r="DN844" s="106">
        <f t="shared" si="2796"/>
        <v>17</v>
      </c>
      <c r="DO844" s="106">
        <f t="shared" si="2797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55">SUM(B349)</f>
        <v>0.35754729288975867</v>
      </c>
      <c r="C845" s="816">
        <f t="shared" si="2855"/>
        <v>0</v>
      </c>
      <c r="D845" s="816">
        <f t="shared" si="2855"/>
        <v>0.13596868884540117</v>
      </c>
      <c r="E845" s="816">
        <f t="shared" si="2855"/>
        <v>0</v>
      </c>
      <c r="F845" s="816">
        <f t="shared" si="2855"/>
        <v>0</v>
      </c>
      <c r="G845" s="816">
        <f t="shared" si="2855"/>
        <v>0</v>
      </c>
      <c r="H845" s="816">
        <f t="shared" si="2855"/>
        <v>0</v>
      </c>
      <c r="I845" s="816">
        <f t="shared" si="2855"/>
        <v>2.2661448140900195E-2</v>
      </c>
      <c r="J845" s="816">
        <f t="shared" si="2855"/>
        <v>0</v>
      </c>
      <c r="K845" s="816">
        <f t="shared" si="2855"/>
        <v>0</v>
      </c>
      <c r="L845" s="816">
        <f t="shared" si="2855"/>
        <v>0</v>
      </c>
      <c r="M845" s="816">
        <f t="shared" si="2855"/>
        <v>0</v>
      </c>
      <c r="N845" s="816">
        <f t="shared" si="2855"/>
        <v>0</v>
      </c>
      <c r="O845" s="816">
        <f t="shared" si="2855"/>
        <v>0</v>
      </c>
      <c r="P845" s="816">
        <f t="shared" si="2855"/>
        <v>0</v>
      </c>
      <c r="Q845" s="816">
        <f t="shared" si="2855"/>
        <v>0</v>
      </c>
      <c r="R845" s="816">
        <f t="shared" si="2855"/>
        <v>0</v>
      </c>
      <c r="S845" s="815"/>
      <c r="T845" s="816">
        <f t="shared" ref="T845:AJ845" si="2856">SUM(T349)</f>
        <v>0.15107632093933465</v>
      </c>
      <c r="U845" s="816">
        <f t="shared" si="2856"/>
        <v>3.7769080234833663E-2</v>
      </c>
      <c r="V845" s="816">
        <f t="shared" si="2856"/>
        <v>6.2948467058056096E-2</v>
      </c>
      <c r="W845" s="816">
        <f t="shared" si="2856"/>
        <v>0</v>
      </c>
      <c r="X845" s="816">
        <f t="shared" si="2856"/>
        <v>4.7211350293542072E-2</v>
      </c>
      <c r="Y845" s="816">
        <f t="shared" si="2856"/>
        <v>4.7211350293542072E-2</v>
      </c>
      <c r="Z845" s="816">
        <f t="shared" si="2856"/>
        <v>5.3955828906905222E-2</v>
      </c>
      <c r="AA845" s="816">
        <f t="shared" si="2856"/>
        <v>5.3955828906905222E-2</v>
      </c>
      <c r="AB845" s="816">
        <f t="shared" si="2856"/>
        <v>6.2948467058056096E-2</v>
      </c>
      <c r="AC845" s="816">
        <f t="shared" si="2856"/>
        <v>0</v>
      </c>
      <c r="AD845" s="816">
        <f t="shared" si="2856"/>
        <v>0</v>
      </c>
      <c r="AE845" s="816">
        <f t="shared" si="2856"/>
        <v>0</v>
      </c>
      <c r="AF845" s="816">
        <f t="shared" si="2856"/>
        <v>0</v>
      </c>
      <c r="AG845" s="816">
        <f t="shared" si="2856"/>
        <v>0</v>
      </c>
      <c r="AH845" s="816">
        <f t="shared" si="2856"/>
        <v>0</v>
      </c>
      <c r="AI845" s="816">
        <f t="shared" si="2856"/>
        <v>0</v>
      </c>
      <c r="AJ845" s="816">
        <f t="shared" si="2856"/>
        <v>0</v>
      </c>
      <c r="AK845" s="815"/>
      <c r="AL845" s="816">
        <f t="shared" ref="AL845:BB845" si="2857">SUM(AL349)</f>
        <v>7.5538160469667326E-2</v>
      </c>
      <c r="AM845" s="816">
        <f t="shared" si="2857"/>
        <v>0.18884540117416829</v>
      </c>
      <c r="AN845" s="816">
        <f t="shared" si="2857"/>
        <v>0.12589693411611219</v>
      </c>
      <c r="AO845" s="816">
        <f t="shared" si="2857"/>
        <v>0</v>
      </c>
      <c r="AP845" s="816">
        <f t="shared" si="2857"/>
        <v>0.12589693411611219</v>
      </c>
      <c r="AQ845" s="816">
        <f t="shared" si="2857"/>
        <v>0</v>
      </c>
      <c r="AR845" s="816">
        <f t="shared" si="2857"/>
        <v>0.18884540117416829</v>
      </c>
      <c r="AS845" s="816">
        <f t="shared" si="2857"/>
        <v>0.22661448140900195</v>
      </c>
      <c r="AT845" s="816">
        <f t="shared" si="2857"/>
        <v>0.15107632093933465</v>
      </c>
      <c r="AU845" s="816">
        <f t="shared" si="2857"/>
        <v>0</v>
      </c>
      <c r="AV845" s="816">
        <f t="shared" si="2857"/>
        <v>0</v>
      </c>
      <c r="AW845" s="816">
        <f t="shared" si="2857"/>
        <v>0</v>
      </c>
      <c r="AX845" s="816">
        <f t="shared" si="2857"/>
        <v>0</v>
      </c>
      <c r="AY845" s="816">
        <f t="shared" si="2857"/>
        <v>0</v>
      </c>
      <c r="AZ845" s="816">
        <f t="shared" si="2857"/>
        <v>0</v>
      </c>
      <c r="BA845" s="816">
        <f t="shared" si="2857"/>
        <v>0</v>
      </c>
      <c r="BB845" s="816">
        <f t="shared" si="2857"/>
        <v>0</v>
      </c>
      <c r="BC845" s="815"/>
      <c r="BD845" s="816">
        <f t="shared" ref="BD845:BT845" si="2858">SUM(BD349)</f>
        <v>9.4422700587084143E-2</v>
      </c>
      <c r="BE845" s="816">
        <f t="shared" si="2858"/>
        <v>0.10791165781381044</v>
      </c>
      <c r="BF845" s="816">
        <f t="shared" si="2858"/>
        <v>0.18884540117416829</v>
      </c>
      <c r="BG845" s="816">
        <f t="shared" si="2858"/>
        <v>0</v>
      </c>
      <c r="BH845" s="816">
        <f t="shared" si="2858"/>
        <v>9.4422700587084143E-2</v>
      </c>
      <c r="BI845" s="816">
        <f t="shared" si="2858"/>
        <v>0.10791165781381044</v>
      </c>
      <c r="BJ845" s="816">
        <f t="shared" si="2858"/>
        <v>0</v>
      </c>
      <c r="BK845" s="816">
        <f t="shared" si="2858"/>
        <v>9.4422700587084143E-2</v>
      </c>
      <c r="BL845" s="816">
        <f t="shared" si="2858"/>
        <v>0.33047945205479451</v>
      </c>
      <c r="BM845" s="816">
        <f t="shared" si="2858"/>
        <v>0</v>
      </c>
      <c r="BN845" s="816">
        <f t="shared" si="2858"/>
        <v>0</v>
      </c>
      <c r="BO845" s="816">
        <f t="shared" si="2858"/>
        <v>0</v>
      </c>
      <c r="BP845" s="816">
        <f t="shared" si="2858"/>
        <v>0</v>
      </c>
      <c r="BQ845" s="816">
        <f t="shared" si="2858"/>
        <v>0</v>
      </c>
      <c r="BR845" s="816">
        <f t="shared" si="2858"/>
        <v>0</v>
      </c>
      <c r="BS845" s="816">
        <f t="shared" si="2858"/>
        <v>0</v>
      </c>
      <c r="BT845" s="816">
        <f t="shared" si="2858"/>
        <v>0</v>
      </c>
      <c r="BU845" s="815"/>
      <c r="BV845" s="816">
        <f>SUM(BV349)</f>
        <v>0</v>
      </c>
      <c r="BW845" s="816">
        <f>SUM(BW349)</f>
        <v>6.2948467058056096E-2</v>
      </c>
      <c r="BX845" s="816">
        <f>SUM(BX349)</f>
        <v>0.16186748672071569</v>
      </c>
      <c r="BY845" s="816">
        <f>SUM(BY349)</f>
        <v>0.15107632093933465</v>
      </c>
      <c r="BZ845" s="627">
        <f t="shared" si="2771"/>
        <v>1.0575342465753427E-2</v>
      </c>
      <c r="CA845" s="627">
        <f t="shared" si="2772"/>
        <v>2.4400024850122694E-2</v>
      </c>
      <c r="CB845" s="627">
        <f t="shared" si="2773"/>
        <v>5.7073276799304185E-2</v>
      </c>
      <c r="CC845" s="695">
        <f t="shared" si="2774"/>
        <v>4.5862454570869446E-2</v>
      </c>
      <c r="CD845" s="1353">
        <f t="shared" si="2802"/>
        <v>0</v>
      </c>
      <c r="CE845" s="1354">
        <f t="shared" si="2776"/>
        <v>0</v>
      </c>
      <c r="CF845" s="1355">
        <f t="shared" si="2776"/>
        <v>0</v>
      </c>
      <c r="CG845" s="1355">
        <f t="shared" si="2776"/>
        <v>0</v>
      </c>
      <c r="CH845" s="1355">
        <f t="shared" si="2776"/>
        <v>0</v>
      </c>
      <c r="CI845" s="1355">
        <f t="shared" si="2776"/>
        <v>0</v>
      </c>
      <c r="CJ845" s="1355">
        <f t="shared" si="2776"/>
        <v>0</v>
      </c>
      <c r="CK845" s="1356">
        <f t="shared" si="2776"/>
        <v>0</v>
      </c>
      <c r="CL845" s="1356">
        <f t="shared" si="2776"/>
        <v>0</v>
      </c>
      <c r="CM845" s="1356">
        <f t="shared" si="2776"/>
        <v>0</v>
      </c>
      <c r="CN845" s="1355">
        <f t="shared" si="2776"/>
        <v>0</v>
      </c>
      <c r="CO845" s="1355">
        <f t="shared" si="2776"/>
        <v>0</v>
      </c>
      <c r="CP845" s="1355">
        <f t="shared" si="2776"/>
        <v>0</v>
      </c>
      <c r="CQ845" s="1355">
        <f t="shared" si="2776"/>
        <v>0</v>
      </c>
      <c r="CR845" s="1355">
        <f t="shared" si="2776"/>
        <v>2.2661448140900195E-2</v>
      </c>
      <c r="CS845" s="1354">
        <f t="shared" si="2776"/>
        <v>0.13596868884540117</v>
      </c>
      <c r="CT845" s="1357">
        <f t="shared" si="2776"/>
        <v>0.35754729288975867</v>
      </c>
      <c r="CU845" s="541">
        <f t="shared" si="2777"/>
        <v>0</v>
      </c>
      <c r="CV845" s="542">
        <f t="shared" si="2778"/>
        <v>0</v>
      </c>
      <c r="CW845" s="543">
        <f t="shared" si="2779"/>
        <v>0</v>
      </c>
      <c r="CX845" s="543">
        <f t="shared" si="2780"/>
        <v>0</v>
      </c>
      <c r="CY845" s="543">
        <f t="shared" si="2781"/>
        <v>0</v>
      </c>
      <c r="CZ845" s="543">
        <f t="shared" si="2782"/>
        <v>0</v>
      </c>
      <c r="DA845" s="543">
        <f t="shared" si="2783"/>
        <v>0</v>
      </c>
      <c r="DB845" s="544">
        <f t="shared" si="2784"/>
        <v>0</v>
      </c>
      <c r="DC845" s="544">
        <f t="shared" si="2785"/>
        <v>0</v>
      </c>
      <c r="DD845" s="544">
        <f t="shared" si="2786"/>
        <v>3.7769080234833663E-2</v>
      </c>
      <c r="DE845" s="543">
        <f t="shared" si="2787"/>
        <v>4.7211350293542072E-2</v>
      </c>
      <c r="DF845" s="543">
        <f t="shared" si="2788"/>
        <v>4.7211350293542072E-2</v>
      </c>
      <c r="DG845" s="543">
        <f t="shared" si="2789"/>
        <v>5.3955828906905222E-2</v>
      </c>
      <c r="DH845" s="543">
        <f t="shared" si="2790"/>
        <v>5.3955828906905222E-2</v>
      </c>
      <c r="DI845" s="543">
        <f t="shared" si="2791"/>
        <v>6.2948467058056096E-2</v>
      </c>
      <c r="DJ845" s="542">
        <f t="shared" si="2792"/>
        <v>6.2948467058056096E-2</v>
      </c>
      <c r="DK845" s="541">
        <f t="shared" si="2793"/>
        <v>0.15107632093933465</v>
      </c>
      <c r="DL845" s="658">
        <f t="shared" si="2794"/>
        <v>17</v>
      </c>
      <c r="DM845" s="106">
        <f t="shared" si="2795"/>
        <v>17</v>
      </c>
      <c r="DN845" s="106">
        <f t="shared" si="2796"/>
        <v>17</v>
      </c>
      <c r="DO845" s="106">
        <f t="shared" si="2797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9">SUM(B359)</f>
        <v>0</v>
      </c>
      <c r="C846" s="816">
        <f t="shared" si="2859"/>
        <v>0</v>
      </c>
      <c r="D846" s="816">
        <f t="shared" si="2859"/>
        <v>0</v>
      </c>
      <c r="E846" s="816">
        <f t="shared" si="2859"/>
        <v>0</v>
      </c>
      <c r="F846" s="816">
        <f t="shared" si="2859"/>
        <v>0</v>
      </c>
      <c r="G846" s="816">
        <f t="shared" si="2859"/>
        <v>0</v>
      </c>
      <c r="H846" s="816">
        <f t="shared" si="2859"/>
        <v>0</v>
      </c>
      <c r="I846" s="816">
        <f t="shared" si="2859"/>
        <v>0</v>
      </c>
      <c r="J846" s="816">
        <f t="shared" si="2859"/>
        <v>0</v>
      </c>
      <c r="K846" s="816">
        <f t="shared" si="2859"/>
        <v>0</v>
      </c>
      <c r="L846" s="816">
        <f t="shared" si="2859"/>
        <v>0</v>
      </c>
      <c r="M846" s="816">
        <f t="shared" si="2859"/>
        <v>0</v>
      </c>
      <c r="N846" s="816">
        <f t="shared" si="2859"/>
        <v>0</v>
      </c>
      <c r="O846" s="816">
        <f t="shared" si="2859"/>
        <v>0</v>
      </c>
      <c r="P846" s="816">
        <f t="shared" si="2859"/>
        <v>0</v>
      </c>
      <c r="Q846" s="816">
        <f t="shared" si="2859"/>
        <v>0</v>
      </c>
      <c r="R846" s="816">
        <f t="shared" si="2859"/>
        <v>0</v>
      </c>
      <c r="S846" s="815"/>
      <c r="T846" s="816">
        <f t="shared" ref="T846:AJ846" si="2860">SUM(T359)</f>
        <v>0</v>
      </c>
      <c r="U846" s="816">
        <f t="shared" si="2860"/>
        <v>0</v>
      </c>
      <c r="V846" s="816">
        <f t="shared" si="2860"/>
        <v>0</v>
      </c>
      <c r="W846" s="816">
        <f t="shared" si="2860"/>
        <v>0</v>
      </c>
      <c r="X846" s="816">
        <f t="shared" si="2860"/>
        <v>0</v>
      </c>
      <c r="Y846" s="816">
        <f t="shared" si="2860"/>
        <v>0</v>
      </c>
      <c r="Z846" s="816">
        <f t="shared" si="2860"/>
        <v>0</v>
      </c>
      <c r="AA846" s="816">
        <f t="shared" si="2860"/>
        <v>0</v>
      </c>
      <c r="AB846" s="816">
        <f t="shared" si="2860"/>
        <v>0</v>
      </c>
      <c r="AC846" s="816">
        <f t="shared" si="2860"/>
        <v>0</v>
      </c>
      <c r="AD846" s="816">
        <f t="shared" si="2860"/>
        <v>0</v>
      </c>
      <c r="AE846" s="816">
        <f t="shared" si="2860"/>
        <v>0</v>
      </c>
      <c r="AF846" s="816">
        <f t="shared" si="2860"/>
        <v>0</v>
      </c>
      <c r="AG846" s="816">
        <f t="shared" si="2860"/>
        <v>0</v>
      </c>
      <c r="AH846" s="816">
        <f t="shared" si="2860"/>
        <v>0</v>
      </c>
      <c r="AI846" s="816">
        <f t="shared" si="2860"/>
        <v>0</v>
      </c>
      <c r="AJ846" s="816">
        <f t="shared" si="2860"/>
        <v>0</v>
      </c>
      <c r="AK846" s="815"/>
      <c r="AL846" s="816">
        <f t="shared" ref="AL846:BB846" si="2861">SUM(AL359)</f>
        <v>0</v>
      </c>
      <c r="AM846" s="816">
        <f t="shared" si="2861"/>
        <v>0</v>
      </c>
      <c r="AN846" s="816">
        <f t="shared" si="2861"/>
        <v>0</v>
      </c>
      <c r="AO846" s="816">
        <f t="shared" si="2861"/>
        <v>0</v>
      </c>
      <c r="AP846" s="816">
        <f t="shared" si="2861"/>
        <v>0</v>
      </c>
      <c r="AQ846" s="816">
        <f t="shared" si="2861"/>
        <v>0</v>
      </c>
      <c r="AR846" s="816">
        <f t="shared" si="2861"/>
        <v>0</v>
      </c>
      <c r="AS846" s="816">
        <f t="shared" si="2861"/>
        <v>0</v>
      </c>
      <c r="AT846" s="816">
        <f t="shared" si="2861"/>
        <v>0</v>
      </c>
      <c r="AU846" s="816">
        <f t="shared" si="2861"/>
        <v>0</v>
      </c>
      <c r="AV846" s="816">
        <f t="shared" si="2861"/>
        <v>0</v>
      </c>
      <c r="AW846" s="816">
        <f t="shared" si="2861"/>
        <v>0</v>
      </c>
      <c r="AX846" s="816">
        <f t="shared" si="2861"/>
        <v>0</v>
      </c>
      <c r="AY846" s="816">
        <f t="shared" si="2861"/>
        <v>0</v>
      </c>
      <c r="AZ846" s="816">
        <f t="shared" si="2861"/>
        <v>0</v>
      </c>
      <c r="BA846" s="816">
        <f t="shared" si="2861"/>
        <v>0</v>
      </c>
      <c r="BB846" s="816">
        <f t="shared" si="2861"/>
        <v>0</v>
      </c>
      <c r="BC846" s="815"/>
      <c r="BD846" s="816">
        <f t="shared" ref="BD846:BT846" si="2862">SUM(BD359)</f>
        <v>0</v>
      </c>
      <c r="BE846" s="816">
        <f t="shared" si="2862"/>
        <v>0</v>
      </c>
      <c r="BF846" s="816">
        <f t="shared" si="2862"/>
        <v>0</v>
      </c>
      <c r="BG846" s="816">
        <f t="shared" si="2862"/>
        <v>0</v>
      </c>
      <c r="BH846" s="816">
        <f t="shared" si="2862"/>
        <v>0</v>
      </c>
      <c r="BI846" s="816">
        <f t="shared" si="2862"/>
        <v>0</v>
      </c>
      <c r="BJ846" s="816">
        <f t="shared" si="2862"/>
        <v>0</v>
      </c>
      <c r="BK846" s="816">
        <f t="shared" si="2862"/>
        <v>0</v>
      </c>
      <c r="BL846" s="816">
        <f t="shared" si="2862"/>
        <v>0</v>
      </c>
      <c r="BM846" s="816">
        <f t="shared" si="2862"/>
        <v>0</v>
      </c>
      <c r="BN846" s="816">
        <f t="shared" si="2862"/>
        <v>0</v>
      </c>
      <c r="BO846" s="816">
        <f t="shared" si="2862"/>
        <v>0</v>
      </c>
      <c r="BP846" s="816">
        <f t="shared" si="2862"/>
        <v>0</v>
      </c>
      <c r="BQ846" s="816">
        <f t="shared" si="2862"/>
        <v>0</v>
      </c>
      <c r="BR846" s="816">
        <f t="shared" si="2862"/>
        <v>0</v>
      </c>
      <c r="BS846" s="816">
        <f t="shared" si="2862"/>
        <v>0</v>
      </c>
      <c r="BT846" s="816">
        <f t="shared" si="2862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71"/>
        <v>0</v>
      </c>
      <c r="CA846" s="627">
        <f t="shared" si="2772"/>
        <v>0</v>
      </c>
      <c r="CB846" s="627">
        <f t="shared" si="2773"/>
        <v>0</v>
      </c>
      <c r="CC846" s="695">
        <f t="shared" si="2774"/>
        <v>0</v>
      </c>
      <c r="CD846" s="1353">
        <f t="shared" si="2802"/>
        <v>0</v>
      </c>
      <c r="CE846" s="1354">
        <f t="shared" si="2776"/>
        <v>0</v>
      </c>
      <c r="CF846" s="1355">
        <f t="shared" si="2776"/>
        <v>0</v>
      </c>
      <c r="CG846" s="1355">
        <f t="shared" si="2776"/>
        <v>0</v>
      </c>
      <c r="CH846" s="1355">
        <f t="shared" si="2776"/>
        <v>0</v>
      </c>
      <c r="CI846" s="1355">
        <f t="shared" si="2776"/>
        <v>0</v>
      </c>
      <c r="CJ846" s="1355">
        <f t="shared" si="2776"/>
        <v>0</v>
      </c>
      <c r="CK846" s="1356">
        <f t="shared" si="2776"/>
        <v>0</v>
      </c>
      <c r="CL846" s="1356">
        <f t="shared" si="2776"/>
        <v>0</v>
      </c>
      <c r="CM846" s="1356">
        <f t="shared" si="2776"/>
        <v>0</v>
      </c>
      <c r="CN846" s="1355">
        <f t="shared" si="2776"/>
        <v>0</v>
      </c>
      <c r="CO846" s="1355">
        <f t="shared" si="2776"/>
        <v>0</v>
      </c>
      <c r="CP846" s="1355">
        <f t="shared" si="2776"/>
        <v>0</v>
      </c>
      <c r="CQ846" s="1355">
        <f t="shared" si="2776"/>
        <v>0</v>
      </c>
      <c r="CR846" s="1355">
        <f t="shared" si="2776"/>
        <v>0</v>
      </c>
      <c r="CS846" s="1354">
        <f t="shared" ref="CE846:CT849" si="286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63"/>
        <v>0</v>
      </c>
      <c r="CU846" s="541">
        <f t="shared" si="2777"/>
        <v>0</v>
      </c>
      <c r="CV846" s="542">
        <f t="shared" si="2778"/>
        <v>0</v>
      </c>
      <c r="CW846" s="543">
        <f t="shared" si="2779"/>
        <v>0</v>
      </c>
      <c r="CX846" s="543">
        <f t="shared" si="2780"/>
        <v>0</v>
      </c>
      <c r="CY846" s="543">
        <f t="shared" si="2781"/>
        <v>0</v>
      </c>
      <c r="CZ846" s="543">
        <f t="shared" si="2782"/>
        <v>0</v>
      </c>
      <c r="DA846" s="543">
        <f t="shared" si="2783"/>
        <v>0</v>
      </c>
      <c r="DB846" s="544">
        <f t="shared" si="2784"/>
        <v>0</v>
      </c>
      <c r="DC846" s="544">
        <f t="shared" si="2785"/>
        <v>0</v>
      </c>
      <c r="DD846" s="544">
        <f t="shared" si="2786"/>
        <v>0</v>
      </c>
      <c r="DE846" s="543">
        <f t="shared" si="2787"/>
        <v>0</v>
      </c>
      <c r="DF846" s="543">
        <f t="shared" si="2788"/>
        <v>0</v>
      </c>
      <c r="DG846" s="543">
        <f t="shared" si="2789"/>
        <v>0</v>
      </c>
      <c r="DH846" s="543">
        <f t="shared" si="2790"/>
        <v>0</v>
      </c>
      <c r="DI846" s="543">
        <f t="shared" si="2791"/>
        <v>0</v>
      </c>
      <c r="DJ846" s="542">
        <f t="shared" si="2792"/>
        <v>0</v>
      </c>
      <c r="DK846" s="541">
        <f t="shared" si="2793"/>
        <v>0</v>
      </c>
      <c r="DL846" s="658">
        <f t="shared" si="2794"/>
        <v>17</v>
      </c>
      <c r="DM846" s="106">
        <f t="shared" si="2795"/>
        <v>17</v>
      </c>
      <c r="DN846" s="106">
        <f t="shared" si="2796"/>
        <v>17</v>
      </c>
      <c r="DO846" s="106">
        <f t="shared" si="2797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64">SUM(B370)</f>
        <v>0</v>
      </c>
      <c r="C847" s="816">
        <f t="shared" si="2864"/>
        <v>0</v>
      </c>
      <c r="D847" s="816">
        <f t="shared" si="2864"/>
        <v>2.63013698630137E-2</v>
      </c>
      <c r="E847" s="816">
        <f t="shared" si="2864"/>
        <v>2.4353120243531201E-2</v>
      </c>
      <c r="F847" s="816">
        <f t="shared" si="2864"/>
        <v>7.3059360730593603E-2</v>
      </c>
      <c r="G847" s="816">
        <f t="shared" si="2864"/>
        <v>9.1324200913242004E-3</v>
      </c>
      <c r="H847" s="816">
        <f t="shared" si="2864"/>
        <v>9.1324200913242004E-3</v>
      </c>
      <c r="I847" s="816">
        <f t="shared" si="2864"/>
        <v>4.3835616438356165E-2</v>
      </c>
      <c r="J847" s="816">
        <f t="shared" si="2864"/>
        <v>2.678843226788432E-2</v>
      </c>
      <c r="K847" s="816">
        <f t="shared" si="2864"/>
        <v>0</v>
      </c>
      <c r="L847" s="816">
        <f t="shared" si="2864"/>
        <v>0</v>
      </c>
      <c r="M847" s="816">
        <f t="shared" si="2864"/>
        <v>0</v>
      </c>
      <c r="N847" s="816">
        <f t="shared" si="2864"/>
        <v>0</v>
      </c>
      <c r="O847" s="816">
        <f t="shared" si="2864"/>
        <v>0</v>
      </c>
      <c r="P847" s="816">
        <f t="shared" si="2864"/>
        <v>0</v>
      </c>
      <c r="Q847" s="816">
        <f t="shared" si="2864"/>
        <v>0</v>
      </c>
      <c r="R847" s="816">
        <f t="shared" si="2864"/>
        <v>0</v>
      </c>
      <c r="S847" s="815"/>
      <c r="T847" s="816">
        <f t="shared" ref="T847:AJ847" si="2865">SUM(T370)</f>
        <v>0</v>
      </c>
      <c r="U847" s="816">
        <f t="shared" si="2865"/>
        <v>0</v>
      </c>
      <c r="V847" s="816">
        <f t="shared" si="2865"/>
        <v>0</v>
      </c>
      <c r="W847" s="816">
        <f t="shared" si="2865"/>
        <v>0</v>
      </c>
      <c r="X847" s="816">
        <f t="shared" si="2865"/>
        <v>0</v>
      </c>
      <c r="Y847" s="816">
        <f t="shared" si="2865"/>
        <v>0</v>
      </c>
      <c r="Z847" s="816">
        <f t="shared" si="2865"/>
        <v>5.2185257664709717E-3</v>
      </c>
      <c r="AA847" s="816">
        <f t="shared" si="2865"/>
        <v>0</v>
      </c>
      <c r="AB847" s="816">
        <f t="shared" si="2865"/>
        <v>0</v>
      </c>
      <c r="AC847" s="816">
        <f t="shared" si="2865"/>
        <v>0</v>
      </c>
      <c r="AD847" s="816">
        <f t="shared" si="2865"/>
        <v>0</v>
      </c>
      <c r="AE847" s="816">
        <f t="shared" si="2865"/>
        <v>0</v>
      </c>
      <c r="AF847" s="816">
        <f t="shared" si="2865"/>
        <v>0</v>
      </c>
      <c r="AG847" s="816">
        <f t="shared" si="2865"/>
        <v>0</v>
      </c>
      <c r="AH847" s="816">
        <f t="shared" si="2865"/>
        <v>0</v>
      </c>
      <c r="AI847" s="816">
        <f t="shared" si="2865"/>
        <v>0</v>
      </c>
      <c r="AJ847" s="816">
        <f t="shared" si="2865"/>
        <v>0</v>
      </c>
      <c r="AK847" s="815"/>
      <c r="AL847" s="816">
        <f t="shared" ref="AL847:BB847" si="2866">SUM(AL370)</f>
        <v>0</v>
      </c>
      <c r="AM847" s="816">
        <f t="shared" si="2866"/>
        <v>0</v>
      </c>
      <c r="AN847" s="816">
        <f t="shared" si="2866"/>
        <v>0</v>
      </c>
      <c r="AO847" s="816">
        <f t="shared" si="2866"/>
        <v>0</v>
      </c>
      <c r="AP847" s="816">
        <f t="shared" si="2866"/>
        <v>0</v>
      </c>
      <c r="AQ847" s="816">
        <f t="shared" si="2866"/>
        <v>0</v>
      </c>
      <c r="AR847" s="816">
        <f t="shared" si="2866"/>
        <v>0</v>
      </c>
      <c r="AS847" s="816">
        <f t="shared" si="2866"/>
        <v>0</v>
      </c>
      <c r="AT847" s="816">
        <f t="shared" si="2866"/>
        <v>0</v>
      </c>
      <c r="AU847" s="816">
        <f t="shared" si="2866"/>
        <v>0</v>
      </c>
      <c r="AV847" s="816">
        <f t="shared" si="2866"/>
        <v>0</v>
      </c>
      <c r="AW847" s="816">
        <f t="shared" si="2866"/>
        <v>0</v>
      </c>
      <c r="AX847" s="816">
        <f t="shared" si="2866"/>
        <v>0</v>
      </c>
      <c r="AY847" s="816">
        <f t="shared" si="2866"/>
        <v>0</v>
      </c>
      <c r="AZ847" s="816">
        <f t="shared" si="2866"/>
        <v>0</v>
      </c>
      <c r="BA847" s="816">
        <f t="shared" si="2866"/>
        <v>0</v>
      </c>
      <c r="BB847" s="816">
        <f t="shared" si="2866"/>
        <v>0</v>
      </c>
      <c r="BC847" s="815"/>
      <c r="BD847" s="816">
        <f t="shared" ref="BD847:BT847" si="2867">SUM(BD370)</f>
        <v>0</v>
      </c>
      <c r="BE847" s="816">
        <f t="shared" si="2867"/>
        <v>0</v>
      </c>
      <c r="BF847" s="816">
        <f t="shared" si="2867"/>
        <v>0</v>
      </c>
      <c r="BG847" s="816">
        <f t="shared" si="2867"/>
        <v>0</v>
      </c>
      <c r="BH847" s="816">
        <f t="shared" si="2867"/>
        <v>0</v>
      </c>
      <c r="BI847" s="816">
        <f t="shared" si="2867"/>
        <v>0</v>
      </c>
      <c r="BJ847" s="816">
        <f t="shared" si="2867"/>
        <v>0</v>
      </c>
      <c r="BK847" s="816">
        <f t="shared" si="2867"/>
        <v>0</v>
      </c>
      <c r="BL847" s="816">
        <f t="shared" si="2867"/>
        <v>0</v>
      </c>
      <c r="BM847" s="816">
        <f t="shared" si="2867"/>
        <v>0</v>
      </c>
      <c r="BN847" s="816">
        <f t="shared" si="2867"/>
        <v>0</v>
      </c>
      <c r="BO847" s="816">
        <f t="shared" si="2867"/>
        <v>0</v>
      </c>
      <c r="BP847" s="816">
        <f t="shared" si="2867"/>
        <v>0</v>
      </c>
      <c r="BQ847" s="816">
        <f t="shared" si="2867"/>
        <v>0</v>
      </c>
      <c r="BR847" s="816">
        <f t="shared" si="2867"/>
        <v>0</v>
      </c>
      <c r="BS847" s="816">
        <f t="shared" si="2867"/>
        <v>0</v>
      </c>
      <c r="BT847" s="816">
        <f t="shared" si="2867"/>
        <v>0</v>
      </c>
      <c r="BU847" s="815"/>
      <c r="BV847" s="816">
        <f>SUM(BV370)</f>
        <v>2.7397260273972601E-2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71"/>
        <v>9.3028919330289204E-3</v>
      </c>
      <c r="CA847" s="627">
        <f t="shared" si="2772"/>
        <v>0</v>
      </c>
      <c r="CB847" s="627">
        <f t="shared" si="2773"/>
        <v>0</v>
      </c>
      <c r="CC847" s="695">
        <f t="shared" si="2774"/>
        <v>0</v>
      </c>
      <c r="CD847" s="1353">
        <f t="shared" si="2802"/>
        <v>0</v>
      </c>
      <c r="CE847" s="1354">
        <f t="shared" si="2863"/>
        <v>0</v>
      </c>
      <c r="CF847" s="1355">
        <f t="shared" si="2863"/>
        <v>0</v>
      </c>
      <c r="CG847" s="1355">
        <f t="shared" si="2863"/>
        <v>0</v>
      </c>
      <c r="CH847" s="1355">
        <f t="shared" si="2863"/>
        <v>0</v>
      </c>
      <c r="CI847" s="1355">
        <f t="shared" si="2863"/>
        <v>0</v>
      </c>
      <c r="CJ847" s="1355">
        <f t="shared" si="2863"/>
        <v>0</v>
      </c>
      <c r="CK847" s="1356">
        <f t="shared" si="2863"/>
        <v>0</v>
      </c>
      <c r="CL847" s="1356">
        <f t="shared" si="2863"/>
        <v>0</v>
      </c>
      <c r="CM847" s="1356">
        <f t="shared" si="2863"/>
        <v>0</v>
      </c>
      <c r="CN847" s="1355">
        <f t="shared" si="2863"/>
        <v>9.1324200913242004E-3</v>
      </c>
      <c r="CO847" s="1355">
        <f t="shared" si="2863"/>
        <v>9.1324200913242004E-3</v>
      </c>
      <c r="CP847" s="1355">
        <f t="shared" si="2863"/>
        <v>2.4353120243531201E-2</v>
      </c>
      <c r="CQ847" s="1355">
        <f t="shared" si="2863"/>
        <v>2.63013698630137E-2</v>
      </c>
      <c r="CR847" s="1355">
        <f t="shared" si="2863"/>
        <v>2.678843226788432E-2</v>
      </c>
      <c r="CS847" s="1354">
        <f t="shared" si="2863"/>
        <v>4.3835616438356165E-2</v>
      </c>
      <c r="CT847" s="1357">
        <f t="shared" si="2863"/>
        <v>7.3059360730593603E-2</v>
      </c>
      <c r="CU847" s="541">
        <f t="shared" si="2777"/>
        <v>0</v>
      </c>
      <c r="CV847" s="542">
        <f t="shared" si="2778"/>
        <v>0</v>
      </c>
      <c r="CW847" s="543">
        <f t="shared" si="2779"/>
        <v>0</v>
      </c>
      <c r="CX847" s="543">
        <f t="shared" si="2780"/>
        <v>0</v>
      </c>
      <c r="CY847" s="543">
        <f t="shared" si="2781"/>
        <v>0</v>
      </c>
      <c r="CZ847" s="543">
        <f t="shared" si="2782"/>
        <v>0</v>
      </c>
      <c r="DA847" s="543">
        <f t="shared" si="2783"/>
        <v>0</v>
      </c>
      <c r="DB847" s="544">
        <f t="shared" si="2784"/>
        <v>0</v>
      </c>
      <c r="DC847" s="544">
        <f t="shared" si="2785"/>
        <v>0</v>
      </c>
      <c r="DD847" s="544">
        <f t="shared" si="2786"/>
        <v>0</v>
      </c>
      <c r="DE847" s="543">
        <f t="shared" si="2787"/>
        <v>0</v>
      </c>
      <c r="DF847" s="543">
        <f t="shared" si="2788"/>
        <v>0</v>
      </c>
      <c r="DG847" s="543">
        <f t="shared" si="2789"/>
        <v>0</v>
      </c>
      <c r="DH847" s="543">
        <f t="shared" si="2790"/>
        <v>0</v>
      </c>
      <c r="DI847" s="543">
        <f t="shared" si="2791"/>
        <v>0</v>
      </c>
      <c r="DJ847" s="542">
        <f t="shared" si="2792"/>
        <v>0</v>
      </c>
      <c r="DK847" s="541">
        <f t="shared" si="2793"/>
        <v>5.2185257664709717E-3</v>
      </c>
      <c r="DL847" s="658">
        <f t="shared" si="2794"/>
        <v>17</v>
      </c>
      <c r="DM847" s="106">
        <f t="shared" si="2795"/>
        <v>17</v>
      </c>
      <c r="DN847" s="106">
        <f t="shared" si="2796"/>
        <v>17</v>
      </c>
      <c r="DO847" s="106">
        <f t="shared" si="2797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8">SUM(B381)</f>
        <v>0</v>
      </c>
      <c r="C848" s="816">
        <f t="shared" si="2868"/>
        <v>0</v>
      </c>
      <c r="D848" s="816">
        <f t="shared" si="2868"/>
        <v>0</v>
      </c>
      <c r="E848" s="816">
        <f t="shared" si="2868"/>
        <v>0</v>
      </c>
      <c r="F848" s="816">
        <f t="shared" si="2868"/>
        <v>2.1330724070450096E-2</v>
      </c>
      <c r="G848" s="816">
        <f t="shared" si="2868"/>
        <v>0</v>
      </c>
      <c r="H848" s="816">
        <f t="shared" si="2868"/>
        <v>0</v>
      </c>
      <c r="I848" s="816">
        <f t="shared" si="2868"/>
        <v>0</v>
      </c>
      <c r="J848" s="816">
        <f t="shared" si="2868"/>
        <v>0</v>
      </c>
      <c r="K848" s="816">
        <f t="shared" si="2868"/>
        <v>0</v>
      </c>
      <c r="L848" s="816">
        <f t="shared" si="2868"/>
        <v>0</v>
      </c>
      <c r="M848" s="816">
        <f t="shared" si="2868"/>
        <v>0</v>
      </c>
      <c r="N848" s="816">
        <f t="shared" si="2868"/>
        <v>0</v>
      </c>
      <c r="O848" s="816">
        <f t="shared" si="2868"/>
        <v>0</v>
      </c>
      <c r="P848" s="816">
        <f t="shared" si="2868"/>
        <v>0</v>
      </c>
      <c r="Q848" s="816">
        <f t="shared" si="2868"/>
        <v>0</v>
      </c>
      <c r="R848" s="816">
        <f t="shared" si="2868"/>
        <v>0</v>
      </c>
      <c r="S848" s="815"/>
      <c r="T848" s="816">
        <f t="shared" ref="T848:AJ848" si="2869">SUM(T381)</f>
        <v>0</v>
      </c>
      <c r="U848" s="816">
        <f t="shared" si="2869"/>
        <v>0</v>
      </c>
      <c r="V848" s="816">
        <f t="shared" si="2869"/>
        <v>0</v>
      </c>
      <c r="W848" s="816">
        <f t="shared" si="2869"/>
        <v>0</v>
      </c>
      <c r="X848" s="816">
        <f t="shared" si="2869"/>
        <v>0</v>
      </c>
      <c r="Y848" s="816">
        <f t="shared" si="2869"/>
        <v>0</v>
      </c>
      <c r="Z848" s="816">
        <f t="shared" si="2869"/>
        <v>0</v>
      </c>
      <c r="AA848" s="816">
        <f t="shared" si="2869"/>
        <v>0</v>
      </c>
      <c r="AB848" s="816">
        <f t="shared" si="2869"/>
        <v>0</v>
      </c>
      <c r="AC848" s="816">
        <f t="shared" si="2869"/>
        <v>0</v>
      </c>
      <c r="AD848" s="816">
        <f t="shared" si="2869"/>
        <v>0</v>
      </c>
      <c r="AE848" s="816">
        <f t="shared" si="2869"/>
        <v>0</v>
      </c>
      <c r="AF848" s="816">
        <f t="shared" si="2869"/>
        <v>0</v>
      </c>
      <c r="AG848" s="816">
        <f t="shared" si="2869"/>
        <v>0</v>
      </c>
      <c r="AH848" s="816">
        <f t="shared" si="2869"/>
        <v>0</v>
      </c>
      <c r="AI848" s="816">
        <f t="shared" si="2869"/>
        <v>0</v>
      </c>
      <c r="AJ848" s="816">
        <f t="shared" si="2869"/>
        <v>0</v>
      </c>
      <c r="AK848" s="815"/>
      <c r="AL848" s="816">
        <f t="shared" ref="AL848:BB848" si="2870">SUM(AL381)</f>
        <v>0</v>
      </c>
      <c r="AM848" s="816">
        <f t="shared" si="2870"/>
        <v>0</v>
      </c>
      <c r="AN848" s="816">
        <f t="shared" si="2870"/>
        <v>0</v>
      </c>
      <c r="AO848" s="816">
        <f t="shared" si="2870"/>
        <v>0</v>
      </c>
      <c r="AP848" s="816">
        <f t="shared" si="2870"/>
        <v>0</v>
      </c>
      <c r="AQ848" s="816">
        <f t="shared" si="2870"/>
        <v>0</v>
      </c>
      <c r="AR848" s="816">
        <f t="shared" si="2870"/>
        <v>0</v>
      </c>
      <c r="AS848" s="816">
        <f t="shared" si="2870"/>
        <v>0</v>
      </c>
      <c r="AT848" s="816">
        <f t="shared" si="2870"/>
        <v>0</v>
      </c>
      <c r="AU848" s="816">
        <f t="shared" si="2870"/>
        <v>0</v>
      </c>
      <c r="AV848" s="816">
        <f t="shared" si="2870"/>
        <v>0</v>
      </c>
      <c r="AW848" s="816">
        <f t="shared" si="2870"/>
        <v>0</v>
      </c>
      <c r="AX848" s="816">
        <f t="shared" si="2870"/>
        <v>0</v>
      </c>
      <c r="AY848" s="816">
        <f t="shared" si="2870"/>
        <v>0</v>
      </c>
      <c r="AZ848" s="816">
        <f t="shared" si="2870"/>
        <v>0</v>
      </c>
      <c r="BA848" s="816">
        <f t="shared" si="2870"/>
        <v>0</v>
      </c>
      <c r="BB848" s="816">
        <f t="shared" si="2870"/>
        <v>0</v>
      </c>
      <c r="BC848" s="815"/>
      <c r="BD848" s="816">
        <f t="shared" ref="BD848:BT848" si="2871">SUM(BD381)</f>
        <v>0</v>
      </c>
      <c r="BE848" s="816">
        <f t="shared" si="2871"/>
        <v>0</v>
      </c>
      <c r="BF848" s="816">
        <f t="shared" si="2871"/>
        <v>0</v>
      </c>
      <c r="BG848" s="816">
        <f t="shared" si="2871"/>
        <v>0</v>
      </c>
      <c r="BH848" s="816">
        <f t="shared" si="2871"/>
        <v>0</v>
      </c>
      <c r="BI848" s="816">
        <f t="shared" si="2871"/>
        <v>0</v>
      </c>
      <c r="BJ848" s="816">
        <f t="shared" si="2871"/>
        <v>0</v>
      </c>
      <c r="BK848" s="816">
        <f t="shared" si="2871"/>
        <v>0</v>
      </c>
      <c r="BL848" s="816">
        <f t="shared" si="2871"/>
        <v>0</v>
      </c>
      <c r="BM848" s="816">
        <f t="shared" si="2871"/>
        <v>0</v>
      </c>
      <c r="BN848" s="816">
        <f t="shared" si="2871"/>
        <v>0</v>
      </c>
      <c r="BO848" s="816">
        <f t="shared" si="2871"/>
        <v>0</v>
      </c>
      <c r="BP848" s="816">
        <f t="shared" si="2871"/>
        <v>0</v>
      </c>
      <c r="BQ848" s="816">
        <f t="shared" si="2871"/>
        <v>0</v>
      </c>
      <c r="BR848" s="816">
        <f t="shared" si="2871"/>
        <v>0</v>
      </c>
      <c r="BS848" s="816">
        <f t="shared" si="2871"/>
        <v>0</v>
      </c>
      <c r="BT848" s="816">
        <f t="shared" si="2871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71"/>
        <v>0</v>
      </c>
      <c r="CA848" s="627">
        <f t="shared" si="2772"/>
        <v>0</v>
      </c>
      <c r="CB848" s="627">
        <f t="shared" si="2773"/>
        <v>0</v>
      </c>
      <c r="CC848" s="695">
        <f t="shared" si="2774"/>
        <v>0</v>
      </c>
      <c r="CD848" s="1353">
        <f t="shared" si="2802"/>
        <v>0</v>
      </c>
      <c r="CE848" s="1354">
        <f t="shared" si="2863"/>
        <v>0</v>
      </c>
      <c r="CF848" s="1355">
        <f t="shared" si="2863"/>
        <v>0</v>
      </c>
      <c r="CG848" s="1355">
        <f t="shared" si="2863"/>
        <v>0</v>
      </c>
      <c r="CH848" s="1355">
        <f t="shared" si="2863"/>
        <v>0</v>
      </c>
      <c r="CI848" s="1355">
        <f t="shared" si="2863"/>
        <v>0</v>
      </c>
      <c r="CJ848" s="1355">
        <f t="shared" si="2863"/>
        <v>0</v>
      </c>
      <c r="CK848" s="1356">
        <f t="shared" si="2863"/>
        <v>0</v>
      </c>
      <c r="CL848" s="1356">
        <f t="shared" si="2863"/>
        <v>0</v>
      </c>
      <c r="CM848" s="1356">
        <f t="shared" si="2863"/>
        <v>0</v>
      </c>
      <c r="CN848" s="1355">
        <f t="shared" si="2863"/>
        <v>0</v>
      </c>
      <c r="CO848" s="1355">
        <f t="shared" si="2863"/>
        <v>0</v>
      </c>
      <c r="CP848" s="1355">
        <f t="shared" si="2863"/>
        <v>0</v>
      </c>
      <c r="CQ848" s="1355">
        <f t="shared" si="2863"/>
        <v>0</v>
      </c>
      <c r="CR848" s="1355">
        <f t="shared" si="2863"/>
        <v>0</v>
      </c>
      <c r="CS848" s="1354">
        <f t="shared" si="2863"/>
        <v>0</v>
      </c>
      <c r="CT848" s="1357">
        <f t="shared" si="2863"/>
        <v>2.1330724070450096E-2</v>
      </c>
      <c r="CU848" s="541">
        <f t="shared" si="2777"/>
        <v>0</v>
      </c>
      <c r="CV848" s="542">
        <f t="shared" si="2778"/>
        <v>0</v>
      </c>
      <c r="CW848" s="543">
        <f t="shared" si="2779"/>
        <v>0</v>
      </c>
      <c r="CX848" s="543">
        <f t="shared" si="2780"/>
        <v>0</v>
      </c>
      <c r="CY848" s="543">
        <f t="shared" si="2781"/>
        <v>0</v>
      </c>
      <c r="CZ848" s="543">
        <f t="shared" si="2782"/>
        <v>0</v>
      </c>
      <c r="DA848" s="543">
        <f t="shared" si="2783"/>
        <v>0</v>
      </c>
      <c r="DB848" s="544">
        <f t="shared" si="2784"/>
        <v>0</v>
      </c>
      <c r="DC848" s="544">
        <f t="shared" si="2785"/>
        <v>0</v>
      </c>
      <c r="DD848" s="544">
        <f t="shared" si="2786"/>
        <v>0</v>
      </c>
      <c r="DE848" s="543">
        <f t="shared" si="2787"/>
        <v>0</v>
      </c>
      <c r="DF848" s="543">
        <f t="shared" si="2788"/>
        <v>0</v>
      </c>
      <c r="DG848" s="543">
        <f t="shared" si="2789"/>
        <v>0</v>
      </c>
      <c r="DH848" s="543">
        <f t="shared" si="2790"/>
        <v>0</v>
      </c>
      <c r="DI848" s="543">
        <f t="shared" si="2791"/>
        <v>0</v>
      </c>
      <c r="DJ848" s="542">
        <f t="shared" si="2792"/>
        <v>0</v>
      </c>
      <c r="DK848" s="541">
        <f t="shared" si="2793"/>
        <v>0</v>
      </c>
      <c r="DL848" s="658">
        <f t="shared" si="2794"/>
        <v>17</v>
      </c>
      <c r="DM848" s="106">
        <f t="shared" si="2795"/>
        <v>17</v>
      </c>
      <c r="DN848" s="106">
        <f t="shared" si="2796"/>
        <v>17</v>
      </c>
      <c r="DO848" s="106">
        <f t="shared" si="2797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72">SUM(B391)</f>
        <v>0</v>
      </c>
      <c r="C849" s="816">
        <f t="shared" si="2872"/>
        <v>0</v>
      </c>
      <c r="D849" s="816">
        <f t="shared" si="2872"/>
        <v>0</v>
      </c>
      <c r="E849" s="816">
        <f t="shared" si="2872"/>
        <v>2.0874103065883887E-2</v>
      </c>
      <c r="F849" s="816">
        <f t="shared" si="2872"/>
        <v>0</v>
      </c>
      <c r="G849" s="816">
        <f t="shared" si="2872"/>
        <v>0</v>
      </c>
      <c r="H849" s="816">
        <f t="shared" si="2872"/>
        <v>0</v>
      </c>
      <c r="I849" s="816">
        <f t="shared" si="2872"/>
        <v>0</v>
      </c>
      <c r="J849" s="816">
        <f t="shared" si="2872"/>
        <v>0</v>
      </c>
      <c r="K849" s="816">
        <f t="shared" si="2872"/>
        <v>0</v>
      </c>
      <c r="L849" s="816">
        <f t="shared" si="2872"/>
        <v>0</v>
      </c>
      <c r="M849" s="816">
        <f t="shared" si="2872"/>
        <v>0</v>
      </c>
      <c r="N849" s="816">
        <f t="shared" si="2872"/>
        <v>0</v>
      </c>
      <c r="O849" s="816">
        <f t="shared" si="2872"/>
        <v>0</v>
      </c>
      <c r="P849" s="816">
        <f t="shared" si="2872"/>
        <v>0</v>
      </c>
      <c r="Q849" s="816">
        <f t="shared" si="2872"/>
        <v>0</v>
      </c>
      <c r="R849" s="816">
        <f t="shared" si="2872"/>
        <v>0</v>
      </c>
      <c r="S849" s="815"/>
      <c r="T849" s="816">
        <f t="shared" ref="T849:AJ849" si="2873">SUM(T391)</f>
        <v>0</v>
      </c>
      <c r="U849" s="816">
        <f t="shared" si="2873"/>
        <v>0</v>
      </c>
      <c r="V849" s="816">
        <f t="shared" si="2873"/>
        <v>0</v>
      </c>
      <c r="W849" s="816">
        <f t="shared" si="2873"/>
        <v>0</v>
      </c>
      <c r="X849" s="816">
        <f t="shared" si="2873"/>
        <v>0</v>
      </c>
      <c r="Y849" s="816">
        <f t="shared" si="2873"/>
        <v>0</v>
      </c>
      <c r="Z849" s="816">
        <f t="shared" si="2873"/>
        <v>0</v>
      </c>
      <c r="AA849" s="816">
        <f t="shared" si="2873"/>
        <v>0</v>
      </c>
      <c r="AB849" s="816">
        <f t="shared" si="2873"/>
        <v>0</v>
      </c>
      <c r="AC849" s="816">
        <f t="shared" si="2873"/>
        <v>0</v>
      </c>
      <c r="AD849" s="816">
        <f t="shared" si="2873"/>
        <v>0</v>
      </c>
      <c r="AE849" s="816">
        <f t="shared" si="2873"/>
        <v>0</v>
      </c>
      <c r="AF849" s="816">
        <f t="shared" si="2873"/>
        <v>0</v>
      </c>
      <c r="AG849" s="816">
        <f t="shared" si="2873"/>
        <v>0</v>
      </c>
      <c r="AH849" s="816">
        <f t="shared" si="2873"/>
        <v>0</v>
      </c>
      <c r="AI849" s="816">
        <f t="shared" si="2873"/>
        <v>0</v>
      </c>
      <c r="AJ849" s="816">
        <f t="shared" si="2873"/>
        <v>0</v>
      </c>
      <c r="AK849" s="815"/>
      <c r="AL849" s="816">
        <f t="shared" ref="AL849:BB849" si="2874">SUM(AL391)</f>
        <v>0</v>
      </c>
      <c r="AM849" s="816">
        <f t="shared" si="2874"/>
        <v>0</v>
      </c>
      <c r="AN849" s="816">
        <f t="shared" si="2874"/>
        <v>0</v>
      </c>
      <c r="AO849" s="816">
        <f t="shared" si="2874"/>
        <v>0</v>
      </c>
      <c r="AP849" s="816">
        <f t="shared" si="2874"/>
        <v>0</v>
      </c>
      <c r="AQ849" s="816">
        <f t="shared" si="2874"/>
        <v>0</v>
      </c>
      <c r="AR849" s="816">
        <f t="shared" si="2874"/>
        <v>0</v>
      </c>
      <c r="AS849" s="816">
        <f t="shared" si="2874"/>
        <v>0</v>
      </c>
      <c r="AT849" s="816">
        <f t="shared" si="2874"/>
        <v>0</v>
      </c>
      <c r="AU849" s="816">
        <f t="shared" si="2874"/>
        <v>0</v>
      </c>
      <c r="AV849" s="816">
        <f t="shared" si="2874"/>
        <v>0</v>
      </c>
      <c r="AW849" s="816">
        <f t="shared" si="2874"/>
        <v>0</v>
      </c>
      <c r="AX849" s="816">
        <f t="shared" si="2874"/>
        <v>0</v>
      </c>
      <c r="AY849" s="816">
        <f t="shared" si="2874"/>
        <v>0</v>
      </c>
      <c r="AZ849" s="816">
        <f t="shared" si="2874"/>
        <v>0</v>
      </c>
      <c r="BA849" s="816">
        <f t="shared" si="2874"/>
        <v>0</v>
      </c>
      <c r="BB849" s="816">
        <f t="shared" si="2874"/>
        <v>0</v>
      </c>
      <c r="BC849" s="815"/>
      <c r="BD849" s="816">
        <f t="shared" ref="BD849:BT849" si="2875">SUM(BD391)</f>
        <v>0</v>
      </c>
      <c r="BE849" s="816">
        <f t="shared" si="2875"/>
        <v>0</v>
      </c>
      <c r="BF849" s="816">
        <f t="shared" si="2875"/>
        <v>0</v>
      </c>
      <c r="BG849" s="816">
        <f t="shared" si="2875"/>
        <v>0</v>
      </c>
      <c r="BH849" s="816">
        <f t="shared" si="2875"/>
        <v>0</v>
      </c>
      <c r="BI849" s="816">
        <f t="shared" si="2875"/>
        <v>0</v>
      </c>
      <c r="BJ849" s="816">
        <f t="shared" si="2875"/>
        <v>0</v>
      </c>
      <c r="BK849" s="816">
        <f t="shared" si="2875"/>
        <v>0</v>
      </c>
      <c r="BL849" s="816">
        <f t="shared" si="2875"/>
        <v>0</v>
      </c>
      <c r="BM849" s="816">
        <f t="shared" si="2875"/>
        <v>0</v>
      </c>
      <c r="BN849" s="816">
        <f t="shared" si="2875"/>
        <v>0</v>
      </c>
      <c r="BO849" s="816">
        <f t="shared" si="2875"/>
        <v>0</v>
      </c>
      <c r="BP849" s="816">
        <f t="shared" si="2875"/>
        <v>0</v>
      </c>
      <c r="BQ849" s="816">
        <f t="shared" si="2875"/>
        <v>0</v>
      </c>
      <c r="BR849" s="816">
        <f t="shared" si="2875"/>
        <v>0</v>
      </c>
      <c r="BS849" s="816">
        <f t="shared" si="2875"/>
        <v>0</v>
      </c>
      <c r="BT849" s="816">
        <f t="shared" si="2875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71"/>
        <v>0</v>
      </c>
      <c r="CA849" s="627">
        <f t="shared" si="2772"/>
        <v>0</v>
      </c>
      <c r="CB849" s="627">
        <f t="shared" si="2773"/>
        <v>0</v>
      </c>
      <c r="CC849" s="695">
        <f t="shared" si="2774"/>
        <v>0</v>
      </c>
      <c r="CD849" s="1353">
        <f t="shared" si="2802"/>
        <v>0</v>
      </c>
      <c r="CE849" s="1354">
        <f t="shared" si="2863"/>
        <v>0</v>
      </c>
      <c r="CF849" s="1355">
        <f t="shared" si="2863"/>
        <v>0</v>
      </c>
      <c r="CG849" s="1355">
        <f t="shared" si="2863"/>
        <v>0</v>
      </c>
      <c r="CH849" s="1355">
        <f t="shared" si="2863"/>
        <v>0</v>
      </c>
      <c r="CI849" s="1355">
        <f t="shared" si="2863"/>
        <v>0</v>
      </c>
      <c r="CJ849" s="1355">
        <f t="shared" si="2863"/>
        <v>0</v>
      </c>
      <c r="CK849" s="1356">
        <f t="shared" si="2863"/>
        <v>0</v>
      </c>
      <c r="CL849" s="1356">
        <f t="shared" si="2863"/>
        <v>0</v>
      </c>
      <c r="CM849" s="1356">
        <f t="shared" si="2863"/>
        <v>0</v>
      </c>
      <c r="CN849" s="1355">
        <f t="shared" si="2863"/>
        <v>0</v>
      </c>
      <c r="CO849" s="1355">
        <f t="shared" si="2863"/>
        <v>0</v>
      </c>
      <c r="CP849" s="1355">
        <f t="shared" si="2863"/>
        <v>0</v>
      </c>
      <c r="CQ849" s="1355">
        <f t="shared" si="2863"/>
        <v>0</v>
      </c>
      <c r="CR849" s="1355">
        <f t="shared" si="2863"/>
        <v>0</v>
      </c>
      <c r="CS849" s="1354">
        <f t="shared" si="2863"/>
        <v>0</v>
      </c>
      <c r="CT849" s="1357">
        <f t="shared" si="2863"/>
        <v>2.0874103065883887E-2</v>
      </c>
      <c r="CU849" s="541">
        <f t="shared" si="2777"/>
        <v>0</v>
      </c>
      <c r="CV849" s="542">
        <f t="shared" si="2778"/>
        <v>0</v>
      </c>
      <c r="CW849" s="543">
        <f t="shared" si="2779"/>
        <v>0</v>
      </c>
      <c r="CX849" s="543">
        <f t="shared" si="2780"/>
        <v>0</v>
      </c>
      <c r="CY849" s="543">
        <f t="shared" si="2781"/>
        <v>0</v>
      </c>
      <c r="CZ849" s="543">
        <f t="shared" si="2782"/>
        <v>0</v>
      </c>
      <c r="DA849" s="543">
        <f t="shared" si="2783"/>
        <v>0</v>
      </c>
      <c r="DB849" s="544">
        <f t="shared" si="2784"/>
        <v>0</v>
      </c>
      <c r="DC849" s="544">
        <f t="shared" si="2785"/>
        <v>0</v>
      </c>
      <c r="DD849" s="544">
        <f t="shared" si="2786"/>
        <v>0</v>
      </c>
      <c r="DE849" s="543">
        <f t="shared" si="2787"/>
        <v>0</v>
      </c>
      <c r="DF849" s="543">
        <f t="shared" si="2788"/>
        <v>0</v>
      </c>
      <c r="DG849" s="543">
        <f t="shared" si="2789"/>
        <v>0</v>
      </c>
      <c r="DH849" s="543">
        <f t="shared" si="2790"/>
        <v>0</v>
      </c>
      <c r="DI849" s="543">
        <f t="shared" si="2791"/>
        <v>0</v>
      </c>
      <c r="DJ849" s="542">
        <f t="shared" si="2792"/>
        <v>0</v>
      </c>
      <c r="DK849" s="541">
        <f t="shared" si="2793"/>
        <v>0</v>
      </c>
      <c r="DL849" s="658">
        <f t="shared" si="2794"/>
        <v>17</v>
      </c>
      <c r="DM849" s="106">
        <f t="shared" si="2795"/>
        <v>17</v>
      </c>
      <c r="DN849" s="106">
        <f t="shared" si="2796"/>
        <v>17</v>
      </c>
      <c r="DO849" s="106">
        <f t="shared" si="2797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76">SUM(B437)</f>
        <v>1.1154598825831702E-2</v>
      </c>
      <c r="C851" s="816">
        <f t="shared" si="2876"/>
        <v>0</v>
      </c>
      <c r="D851" s="816">
        <f t="shared" si="2876"/>
        <v>0</v>
      </c>
      <c r="E851" s="816">
        <f t="shared" si="2876"/>
        <v>4.9575994781474231E-2</v>
      </c>
      <c r="F851" s="816">
        <f t="shared" si="2876"/>
        <v>0</v>
      </c>
      <c r="G851" s="816">
        <f t="shared" si="2876"/>
        <v>1.5492498369210697E-2</v>
      </c>
      <c r="H851" s="816">
        <f t="shared" si="2876"/>
        <v>0</v>
      </c>
      <c r="I851" s="816">
        <f t="shared" si="2876"/>
        <v>0</v>
      </c>
      <c r="J851" s="816">
        <f t="shared" si="2876"/>
        <v>0</v>
      </c>
      <c r="K851" s="816">
        <f t="shared" si="2876"/>
        <v>0</v>
      </c>
      <c r="L851" s="816">
        <f t="shared" si="2876"/>
        <v>0</v>
      </c>
      <c r="M851" s="816">
        <f t="shared" si="2876"/>
        <v>0</v>
      </c>
      <c r="N851" s="816">
        <f t="shared" si="2876"/>
        <v>0</v>
      </c>
      <c r="O851" s="816">
        <f t="shared" si="2876"/>
        <v>0</v>
      </c>
      <c r="P851" s="816">
        <f t="shared" si="2876"/>
        <v>0</v>
      </c>
      <c r="Q851" s="816">
        <f t="shared" si="2876"/>
        <v>0</v>
      </c>
      <c r="R851" s="816">
        <f t="shared" si="2876"/>
        <v>0</v>
      </c>
      <c r="S851" s="815"/>
      <c r="T851" s="816">
        <f t="shared" ref="T851:AJ851" si="2877">SUM(T437)</f>
        <v>0</v>
      </c>
      <c r="U851" s="816">
        <f t="shared" si="2877"/>
        <v>0</v>
      </c>
      <c r="V851" s="816">
        <f t="shared" si="2877"/>
        <v>0</v>
      </c>
      <c r="W851" s="816">
        <f t="shared" si="2877"/>
        <v>0</v>
      </c>
      <c r="X851" s="816">
        <f t="shared" si="2877"/>
        <v>0</v>
      </c>
      <c r="Y851" s="816">
        <f t="shared" si="2877"/>
        <v>0</v>
      </c>
      <c r="Z851" s="816">
        <f t="shared" si="2877"/>
        <v>1.8770850806075854E-3</v>
      </c>
      <c r="AA851" s="816">
        <f t="shared" si="2877"/>
        <v>1.8770850806075854E-3</v>
      </c>
      <c r="AB851" s="816">
        <f t="shared" si="2877"/>
        <v>0</v>
      </c>
      <c r="AC851" s="816">
        <f t="shared" si="2877"/>
        <v>0</v>
      </c>
      <c r="AD851" s="816">
        <f t="shared" si="2877"/>
        <v>0</v>
      </c>
      <c r="AE851" s="816">
        <f t="shared" si="2877"/>
        <v>0</v>
      </c>
      <c r="AF851" s="816">
        <f t="shared" si="2877"/>
        <v>0</v>
      </c>
      <c r="AG851" s="816">
        <f t="shared" si="2877"/>
        <v>0</v>
      </c>
      <c r="AH851" s="816">
        <f t="shared" si="2877"/>
        <v>0</v>
      </c>
      <c r="AI851" s="816">
        <f t="shared" si="2877"/>
        <v>0</v>
      </c>
      <c r="AJ851" s="816">
        <f t="shared" si="2877"/>
        <v>0</v>
      </c>
      <c r="AK851" s="815"/>
      <c r="AL851" s="816">
        <f t="shared" ref="AL851:BB851" si="2878">SUM(AL437)</f>
        <v>8.8509980430528361E-3</v>
      </c>
      <c r="AM851" s="816">
        <f t="shared" si="2878"/>
        <v>0</v>
      </c>
      <c r="AN851" s="816">
        <f t="shared" si="2878"/>
        <v>6.1969993476842788E-3</v>
      </c>
      <c r="AO851" s="816">
        <f t="shared" si="2878"/>
        <v>0</v>
      </c>
      <c r="AP851" s="816">
        <f t="shared" si="2878"/>
        <v>0</v>
      </c>
      <c r="AQ851" s="816">
        <f t="shared" si="2878"/>
        <v>0</v>
      </c>
      <c r="AR851" s="816">
        <f t="shared" si="2878"/>
        <v>0</v>
      </c>
      <c r="AS851" s="816">
        <f t="shared" si="2878"/>
        <v>2.4787997390737118E-3</v>
      </c>
      <c r="AT851" s="816">
        <f t="shared" si="2878"/>
        <v>0</v>
      </c>
      <c r="AU851" s="816">
        <f t="shared" si="2878"/>
        <v>0</v>
      </c>
      <c r="AV851" s="816">
        <f t="shared" si="2878"/>
        <v>0</v>
      </c>
      <c r="AW851" s="816">
        <f t="shared" si="2878"/>
        <v>0</v>
      </c>
      <c r="AX851" s="816">
        <f t="shared" si="2878"/>
        <v>0</v>
      </c>
      <c r="AY851" s="816">
        <f t="shared" si="2878"/>
        <v>0</v>
      </c>
      <c r="AZ851" s="816">
        <f t="shared" si="2878"/>
        <v>0</v>
      </c>
      <c r="BA851" s="816">
        <f t="shared" si="2878"/>
        <v>0</v>
      </c>
      <c r="BB851" s="816">
        <f t="shared" si="2878"/>
        <v>0</v>
      </c>
      <c r="BC851" s="815"/>
      <c r="BD851" s="816">
        <f t="shared" ref="BD851:BT851" si="2879">SUM(BD437)</f>
        <v>0</v>
      </c>
      <c r="BE851" s="816">
        <f t="shared" si="2879"/>
        <v>0</v>
      </c>
      <c r="BF851" s="816">
        <f t="shared" si="2879"/>
        <v>0</v>
      </c>
      <c r="BG851" s="816">
        <f t="shared" si="2879"/>
        <v>0</v>
      </c>
      <c r="BH851" s="816">
        <f t="shared" si="2879"/>
        <v>0</v>
      </c>
      <c r="BI851" s="816">
        <f t="shared" si="2879"/>
        <v>0</v>
      </c>
      <c r="BJ851" s="816">
        <f t="shared" si="2879"/>
        <v>0</v>
      </c>
      <c r="BK851" s="816">
        <f t="shared" si="2879"/>
        <v>0</v>
      </c>
      <c r="BL851" s="816">
        <f t="shared" si="2879"/>
        <v>0</v>
      </c>
      <c r="BM851" s="816">
        <f t="shared" si="2879"/>
        <v>0</v>
      </c>
      <c r="BN851" s="816">
        <f t="shared" si="2879"/>
        <v>0</v>
      </c>
      <c r="BO851" s="816">
        <f t="shared" si="2879"/>
        <v>0</v>
      </c>
      <c r="BP851" s="816">
        <f t="shared" si="2879"/>
        <v>0</v>
      </c>
      <c r="BQ851" s="816">
        <f t="shared" si="2879"/>
        <v>0</v>
      </c>
      <c r="BR851" s="816">
        <f t="shared" si="2879"/>
        <v>0</v>
      </c>
      <c r="BS851" s="816">
        <f t="shared" si="2879"/>
        <v>0</v>
      </c>
      <c r="BT851" s="816">
        <f t="shared" si="2879"/>
        <v>0</v>
      </c>
      <c r="BU851" s="815"/>
      <c r="BV851" s="816">
        <f>SUM(BV437)</f>
        <v>1.0225048923679061E-2</v>
      </c>
      <c r="BW851" s="816">
        <f>SUM(BW437)</f>
        <v>0</v>
      </c>
      <c r="BX851" s="816">
        <f>SUM(BX437)</f>
        <v>7.0822849687820332E-3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5.7838660578386596E-4</v>
      </c>
      <c r="CC851" s="695">
        <f>IF(DO851&lt;3,"",(SUM(BD851:BT851)-MIN(BD851:BT851)-MAX(BD851:BT851))/(DO851-2))</f>
        <v>0</v>
      </c>
      <c r="CD851" s="1353">
        <f t="shared" ref="CD851:CS852" si="288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80"/>
        <v>0</v>
      </c>
      <c r="CF851" s="1355">
        <f t="shared" si="2880"/>
        <v>0</v>
      </c>
      <c r="CG851" s="1355">
        <f t="shared" si="2880"/>
        <v>0</v>
      </c>
      <c r="CH851" s="1355">
        <f t="shared" si="2880"/>
        <v>0</v>
      </c>
      <c r="CI851" s="1355">
        <f t="shared" si="2880"/>
        <v>0</v>
      </c>
      <c r="CJ851" s="1355">
        <f t="shared" si="2880"/>
        <v>0</v>
      </c>
      <c r="CK851" s="1356">
        <f t="shared" si="2880"/>
        <v>0</v>
      </c>
      <c r="CL851" s="1356">
        <f t="shared" si="2880"/>
        <v>0</v>
      </c>
      <c r="CM851" s="1356">
        <f t="shared" si="2880"/>
        <v>0</v>
      </c>
      <c r="CN851" s="1355">
        <f t="shared" si="2880"/>
        <v>0</v>
      </c>
      <c r="CO851" s="1355">
        <f t="shared" si="2880"/>
        <v>0</v>
      </c>
      <c r="CP851" s="1355">
        <f t="shared" si="2880"/>
        <v>0</v>
      </c>
      <c r="CQ851" s="1355">
        <f t="shared" si="2880"/>
        <v>0</v>
      </c>
      <c r="CR851" s="1355">
        <f t="shared" si="2880"/>
        <v>1.1154598825831702E-2</v>
      </c>
      <c r="CS851" s="1354">
        <f t="shared" si="2880"/>
        <v>1.5492498369210697E-2</v>
      </c>
      <c r="CT851" s="1357">
        <f t="shared" ref="CE851:CT852" si="288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4.9575994781474231E-2</v>
      </c>
      <c r="CU851" s="541">
        <f t="shared" ref="CU851:DD852" si="288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82"/>
        <v>0</v>
      </c>
      <c r="CW851" s="543">
        <f t="shared" si="2882"/>
        <v>0</v>
      </c>
      <c r="CX851" s="543">
        <f t="shared" si="2882"/>
        <v>0</v>
      </c>
      <c r="CY851" s="543">
        <f t="shared" si="2882"/>
        <v>0</v>
      </c>
      <c r="CZ851" s="543">
        <f t="shared" si="2882"/>
        <v>0</v>
      </c>
      <c r="DA851" s="543">
        <f t="shared" si="2882"/>
        <v>0</v>
      </c>
      <c r="DB851" s="544">
        <f t="shared" si="2882"/>
        <v>0</v>
      </c>
      <c r="DC851" s="544">
        <f t="shared" si="2882"/>
        <v>0</v>
      </c>
      <c r="DD851" s="544">
        <f t="shared" si="2882"/>
        <v>0</v>
      </c>
      <c r="DE851" s="543">
        <f t="shared" ref="DE851:DK852" si="288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83"/>
        <v>0</v>
      </c>
      <c r="DG851" s="543">
        <f t="shared" si="2883"/>
        <v>0</v>
      </c>
      <c r="DH851" s="543">
        <f t="shared" si="2883"/>
        <v>0</v>
      </c>
      <c r="DI851" s="543">
        <f t="shared" si="2883"/>
        <v>0</v>
      </c>
      <c r="DJ851" s="542">
        <f t="shared" si="2883"/>
        <v>1.8770850806075854E-3</v>
      </c>
      <c r="DK851" s="541">
        <f t="shared" si="2883"/>
        <v>1.8770850806075854E-3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84">SUM(B447)</f>
        <v>8.7627745161991729E-3</v>
      </c>
      <c r="C852" s="816">
        <f t="shared" si="2884"/>
        <v>4.9168297455968693E-2</v>
      </c>
      <c r="D852" s="816">
        <v>0.06</v>
      </c>
      <c r="E852" s="816">
        <f t="shared" si="2884"/>
        <v>4.6183953033268096E-2</v>
      </c>
      <c r="F852" s="816">
        <f t="shared" si="2884"/>
        <v>1.385518590998043E-2</v>
      </c>
      <c r="G852" s="816">
        <f t="shared" si="2884"/>
        <v>4.272667971298108E-2</v>
      </c>
      <c r="H852" s="816">
        <f t="shared" si="2884"/>
        <v>3.5127201565557736E-2</v>
      </c>
      <c r="I852" s="816">
        <f t="shared" si="2884"/>
        <v>3.5746901500326153E-2</v>
      </c>
      <c r="J852" s="816">
        <f t="shared" si="2884"/>
        <v>2.6579691237225485E-2</v>
      </c>
      <c r="K852" s="816">
        <f t="shared" si="2884"/>
        <v>0</v>
      </c>
      <c r="L852" s="816">
        <f t="shared" si="2884"/>
        <v>0</v>
      </c>
      <c r="M852" s="816">
        <f t="shared" si="2884"/>
        <v>0</v>
      </c>
      <c r="N852" s="816">
        <f t="shared" si="2884"/>
        <v>0</v>
      </c>
      <c r="O852" s="816">
        <f t="shared" si="2884"/>
        <v>0</v>
      </c>
      <c r="P852" s="816">
        <f t="shared" si="2884"/>
        <v>0</v>
      </c>
      <c r="Q852" s="816">
        <f t="shared" si="2884"/>
        <v>0</v>
      </c>
      <c r="R852" s="816">
        <f t="shared" si="2884"/>
        <v>0</v>
      </c>
      <c r="S852" s="815"/>
      <c r="T852" s="816">
        <f t="shared" ref="T852:AJ852" si="2885">SUM(T447)</f>
        <v>2.0743639921722113E-2</v>
      </c>
      <c r="U852" s="816">
        <f t="shared" si="2885"/>
        <v>1.7808219178082191E-2</v>
      </c>
      <c r="V852" s="816">
        <f t="shared" si="2885"/>
        <v>2.9680365296803651E-2</v>
      </c>
      <c r="W852" s="816">
        <f t="shared" si="2885"/>
        <v>5.0065231572080891E-2</v>
      </c>
      <c r="X852" s="816">
        <f t="shared" si="2885"/>
        <v>3.0039138943248531E-2</v>
      </c>
      <c r="Y852" s="816">
        <f t="shared" si="2885"/>
        <v>2.136333985649054E-2</v>
      </c>
      <c r="Z852" s="816">
        <f t="shared" si="2885"/>
        <v>3.8207063647376756E-2</v>
      </c>
      <c r="AA852" s="816">
        <f t="shared" si="2885"/>
        <v>2.860870375547479E-2</v>
      </c>
      <c r="AB852" s="816">
        <f t="shared" si="2885"/>
        <v>1.7286366601435094E-2</v>
      </c>
      <c r="AC852" s="816">
        <f t="shared" si="2885"/>
        <v>0</v>
      </c>
      <c r="AD852" s="816">
        <f t="shared" si="2885"/>
        <v>0</v>
      </c>
      <c r="AE852" s="816">
        <f t="shared" si="2885"/>
        <v>0</v>
      </c>
      <c r="AF852" s="816">
        <f t="shared" si="2885"/>
        <v>0</v>
      </c>
      <c r="AG852" s="816">
        <f t="shared" si="2885"/>
        <v>0</v>
      </c>
      <c r="AH852" s="816">
        <f t="shared" si="2885"/>
        <v>0</v>
      </c>
      <c r="AI852" s="816">
        <f t="shared" si="2885"/>
        <v>0</v>
      </c>
      <c r="AJ852" s="816">
        <f t="shared" si="2885"/>
        <v>0</v>
      </c>
      <c r="AK852" s="815"/>
      <c r="AL852" s="816">
        <f t="shared" ref="AL852:BB852" si="2886">SUM(AL447)</f>
        <v>2.8701891715590347E-4</v>
      </c>
      <c r="AM852" s="816">
        <f t="shared" si="2886"/>
        <v>3.879256360078278E-2</v>
      </c>
      <c r="AN852" s="816">
        <f t="shared" si="2886"/>
        <v>7.6799304196564465E-3</v>
      </c>
      <c r="AO852" s="816">
        <f t="shared" si="2886"/>
        <v>3.4203087627745161E-2</v>
      </c>
      <c r="AP852" s="816">
        <f t="shared" si="2886"/>
        <v>7.6320939334637954E-3</v>
      </c>
      <c r="AQ852" s="816">
        <f t="shared" si="2886"/>
        <v>1.9308545335942597E-2</v>
      </c>
      <c r="AR852" s="816">
        <f t="shared" si="2886"/>
        <v>1.0371819960861057E-2</v>
      </c>
      <c r="AS852" s="816">
        <f t="shared" si="2886"/>
        <v>0</v>
      </c>
      <c r="AT852" s="816">
        <f t="shared" si="2886"/>
        <v>0</v>
      </c>
      <c r="AU852" s="816">
        <f t="shared" si="2886"/>
        <v>0</v>
      </c>
      <c r="AV852" s="816">
        <f t="shared" si="2886"/>
        <v>0</v>
      </c>
      <c r="AW852" s="816">
        <f t="shared" si="2886"/>
        <v>0</v>
      </c>
      <c r="AX852" s="816">
        <f t="shared" si="2886"/>
        <v>0</v>
      </c>
      <c r="AY852" s="816">
        <f t="shared" si="2886"/>
        <v>0</v>
      </c>
      <c r="AZ852" s="816">
        <f t="shared" si="2886"/>
        <v>0</v>
      </c>
      <c r="BA852" s="816">
        <f t="shared" si="2886"/>
        <v>0</v>
      </c>
      <c r="BB852" s="816">
        <f t="shared" si="2886"/>
        <v>0</v>
      </c>
      <c r="BC852" s="815"/>
      <c r="BD852" s="816">
        <f t="shared" ref="BD852:BT852" si="2887">SUM(BD447)</f>
        <v>0</v>
      </c>
      <c r="BE852" s="816">
        <f t="shared" si="2887"/>
        <v>0.10776255707762557</v>
      </c>
      <c r="BF852" s="816">
        <f t="shared" si="2887"/>
        <v>0</v>
      </c>
      <c r="BG852" s="816">
        <f t="shared" si="2887"/>
        <v>0.10425636007827789</v>
      </c>
      <c r="BH852" s="816">
        <f t="shared" si="2887"/>
        <v>7.0580560991519894E-2</v>
      </c>
      <c r="BI852" s="816">
        <f t="shared" si="2887"/>
        <v>0.19306681576740287</v>
      </c>
      <c r="BJ852" s="816">
        <f t="shared" si="2887"/>
        <v>4.9836921069797785E-2</v>
      </c>
      <c r="BK852" s="816">
        <f t="shared" si="2887"/>
        <v>7.8864970645792565E-2</v>
      </c>
      <c r="BL852" s="816">
        <f t="shared" si="2887"/>
        <v>3.6904761904761905E-2</v>
      </c>
      <c r="BM852" s="816">
        <f t="shared" si="2887"/>
        <v>0</v>
      </c>
      <c r="BN852" s="816">
        <f t="shared" si="2887"/>
        <v>0</v>
      </c>
      <c r="BO852" s="816">
        <f t="shared" si="2887"/>
        <v>0</v>
      </c>
      <c r="BP852" s="816">
        <f t="shared" si="2887"/>
        <v>0</v>
      </c>
      <c r="BQ852" s="816">
        <f t="shared" si="2887"/>
        <v>0</v>
      </c>
      <c r="BR852" s="816">
        <f t="shared" si="2887"/>
        <v>0</v>
      </c>
      <c r="BS852" s="816">
        <f t="shared" si="2887"/>
        <v>0</v>
      </c>
      <c r="BT852" s="816">
        <f t="shared" si="2887"/>
        <v>0</v>
      </c>
      <c r="BU852" s="815"/>
      <c r="BV852" s="816">
        <f>SUM(BV447)</f>
        <v>5.4843444227005871E-2</v>
      </c>
      <c r="BW852" s="816">
        <f>SUM(BW447)</f>
        <v>3.1550337029789086E-2</v>
      </c>
      <c r="BX852" s="816">
        <f>SUM(BX447)</f>
        <v>2.9223744292237445E-2</v>
      </c>
      <c r="BY852" s="816">
        <f>SUM(BY447)</f>
        <v>9.8467058056099149E-2</v>
      </c>
      <c r="BZ852" s="627">
        <f>IF(DL852&lt;3,"",(SUM(B852:R852)-MIN(B852:R852)-MAX(B852:R852))/(DL852-2))</f>
        <v>1.7210045662100455E-2</v>
      </c>
      <c r="CA852" s="627">
        <f>IF(DM852&lt;3,"",(SUM(T852:AJ852)-MIN(T852:AJ852)-MAX(T852:AJ852))/(DM852-2))</f>
        <v>1.3582455813375577E-2</v>
      </c>
      <c r="CB852" s="627">
        <f>IF(DN852&lt;3,"",(SUM(AL852:BB852)-MIN(AL852:BB852)-MAX(AL852:BB852))/(DN852-2))</f>
        <v>5.2988330796549981E-3</v>
      </c>
      <c r="CC852" s="695">
        <f>IF(DO852&lt;3,"",(SUM(BD852:BT852)-MIN(BD852:BT852)-MAX(BD852:BT852))/(DO852-2))</f>
        <v>2.9880408784518375E-2</v>
      </c>
      <c r="CD852" s="1353">
        <f t="shared" si="2880"/>
        <v>0</v>
      </c>
      <c r="CE852" s="1354">
        <f t="shared" si="2881"/>
        <v>0</v>
      </c>
      <c r="CF852" s="1355">
        <f t="shared" si="2881"/>
        <v>0</v>
      </c>
      <c r="CG852" s="1355">
        <f t="shared" si="2881"/>
        <v>0</v>
      </c>
      <c r="CH852" s="1355">
        <f t="shared" si="2881"/>
        <v>0</v>
      </c>
      <c r="CI852" s="1355">
        <f t="shared" si="2881"/>
        <v>0</v>
      </c>
      <c r="CJ852" s="1355">
        <f t="shared" si="2881"/>
        <v>0</v>
      </c>
      <c r="CK852" s="1356">
        <f t="shared" si="2881"/>
        <v>0</v>
      </c>
      <c r="CL852" s="1356">
        <f t="shared" si="2881"/>
        <v>8.7627745161991729E-3</v>
      </c>
      <c r="CM852" s="1356">
        <f t="shared" si="2881"/>
        <v>1.385518590998043E-2</v>
      </c>
      <c r="CN852" s="1355">
        <f t="shared" si="2881"/>
        <v>2.6579691237225485E-2</v>
      </c>
      <c r="CO852" s="1355">
        <f t="shared" si="2881"/>
        <v>3.5127201565557736E-2</v>
      </c>
      <c r="CP852" s="1355">
        <f t="shared" si="2881"/>
        <v>3.5746901500326153E-2</v>
      </c>
      <c r="CQ852" s="1355">
        <f t="shared" si="2881"/>
        <v>4.272667971298108E-2</v>
      </c>
      <c r="CR852" s="1355">
        <f t="shared" si="2881"/>
        <v>4.6183953033268096E-2</v>
      </c>
      <c r="CS852" s="1354">
        <f t="shared" si="2881"/>
        <v>4.9168297455968693E-2</v>
      </c>
      <c r="CT852" s="1357">
        <f t="shared" si="2881"/>
        <v>0.06</v>
      </c>
      <c r="CU852" s="541">
        <f t="shared" si="2882"/>
        <v>0</v>
      </c>
      <c r="CV852" s="542">
        <f t="shared" si="2882"/>
        <v>0</v>
      </c>
      <c r="CW852" s="543">
        <f t="shared" si="2882"/>
        <v>0</v>
      </c>
      <c r="CX852" s="543">
        <f t="shared" si="2882"/>
        <v>0</v>
      </c>
      <c r="CY852" s="543">
        <f t="shared" si="2882"/>
        <v>0</v>
      </c>
      <c r="CZ852" s="543">
        <f t="shared" si="2882"/>
        <v>0</v>
      </c>
      <c r="DA852" s="543">
        <f t="shared" si="2882"/>
        <v>0</v>
      </c>
      <c r="DB852" s="544">
        <f t="shared" si="2882"/>
        <v>0</v>
      </c>
      <c r="DC852" s="544">
        <f t="shared" si="2882"/>
        <v>1.7286366601435094E-2</v>
      </c>
      <c r="DD852" s="544">
        <f t="shared" si="2882"/>
        <v>1.7808219178082191E-2</v>
      </c>
      <c r="DE852" s="543">
        <f t="shared" si="2883"/>
        <v>2.0743639921722113E-2</v>
      </c>
      <c r="DF852" s="543">
        <f t="shared" si="2883"/>
        <v>2.136333985649054E-2</v>
      </c>
      <c r="DG852" s="543">
        <f t="shared" si="2883"/>
        <v>2.860870375547479E-2</v>
      </c>
      <c r="DH852" s="543">
        <f t="shared" si="2883"/>
        <v>2.9680365296803651E-2</v>
      </c>
      <c r="DI852" s="543">
        <f t="shared" si="2883"/>
        <v>3.0039138943248531E-2</v>
      </c>
      <c r="DJ852" s="542">
        <f t="shared" si="2883"/>
        <v>3.8207063647376756E-2</v>
      </c>
      <c r="DK852" s="541">
        <f t="shared" si="2883"/>
        <v>5.0065231572080891E-2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8">SUM(B649)</f>
        <v>7.893020221787346E-2</v>
      </c>
      <c r="C854" s="816">
        <f t="shared" si="2888"/>
        <v>0</v>
      </c>
      <c r="D854" s="816">
        <f t="shared" si="2888"/>
        <v>0</v>
      </c>
      <c r="E854" s="816">
        <f t="shared" si="2888"/>
        <v>6.3144161774298768E-2</v>
      </c>
      <c r="F854" s="816">
        <f t="shared" si="2888"/>
        <v>0.18943248532289628</v>
      </c>
      <c r="G854" s="816">
        <f t="shared" si="2888"/>
        <v>0.11839530332681018</v>
      </c>
      <c r="H854" s="816">
        <f t="shared" si="2888"/>
        <v>0.18943248532289628</v>
      </c>
      <c r="I854" s="816">
        <f t="shared" si="2888"/>
        <v>4.7358121330724069E-2</v>
      </c>
      <c r="J854" s="816">
        <f t="shared" si="2888"/>
        <v>0.31572080887149384</v>
      </c>
      <c r="K854" s="816">
        <f t="shared" si="2888"/>
        <v>0</v>
      </c>
      <c r="L854" s="816">
        <f t="shared" si="2888"/>
        <v>0</v>
      </c>
      <c r="M854" s="816">
        <f t="shared" si="2888"/>
        <v>0</v>
      </c>
      <c r="N854" s="816">
        <f t="shared" si="2888"/>
        <v>0</v>
      </c>
      <c r="O854" s="816">
        <f t="shared" si="2888"/>
        <v>0</v>
      </c>
      <c r="P854" s="816">
        <f t="shared" si="2888"/>
        <v>0</v>
      </c>
      <c r="Q854" s="816">
        <f t="shared" si="2888"/>
        <v>0</v>
      </c>
      <c r="R854" s="816">
        <f t="shared" si="2888"/>
        <v>0</v>
      </c>
      <c r="S854" s="815"/>
      <c r="T854" s="816">
        <f t="shared" ref="T854:AJ854" si="2889">SUM(T649)</f>
        <v>9.4716242661448138E-2</v>
      </c>
      <c r="U854" s="816">
        <f t="shared" si="2889"/>
        <v>0.36463385518590996</v>
      </c>
      <c r="V854" s="816">
        <f t="shared" si="2889"/>
        <v>7.893020221787346E-2</v>
      </c>
      <c r="W854" s="816">
        <f t="shared" si="2889"/>
        <v>0.11839530332681018</v>
      </c>
      <c r="X854" s="816">
        <f t="shared" si="2889"/>
        <v>0.18943248532289628</v>
      </c>
      <c r="Y854" s="816">
        <f t="shared" si="2889"/>
        <v>4.7358121330724069E-2</v>
      </c>
      <c r="Z854" s="816">
        <f t="shared" si="2889"/>
        <v>0.13530891808778306</v>
      </c>
      <c r="AA854" s="816">
        <f t="shared" si="2889"/>
        <v>0.13530891808778306</v>
      </c>
      <c r="AB854" s="816">
        <f t="shared" si="2889"/>
        <v>0.12628832354859754</v>
      </c>
      <c r="AC854" s="816">
        <f t="shared" si="2889"/>
        <v>0</v>
      </c>
      <c r="AD854" s="816">
        <f t="shared" si="2889"/>
        <v>0</v>
      </c>
      <c r="AE854" s="816">
        <f t="shared" si="2889"/>
        <v>0</v>
      </c>
      <c r="AF854" s="816">
        <f t="shared" si="2889"/>
        <v>0</v>
      </c>
      <c r="AG854" s="816">
        <f t="shared" si="2889"/>
        <v>0</v>
      </c>
      <c r="AH854" s="816">
        <f t="shared" si="2889"/>
        <v>0</v>
      </c>
      <c r="AI854" s="816">
        <f t="shared" si="2889"/>
        <v>0</v>
      </c>
      <c r="AJ854" s="816">
        <f t="shared" si="2889"/>
        <v>0</v>
      </c>
      <c r="AK854" s="815"/>
      <c r="AL854" s="816">
        <f t="shared" ref="AL854:BB854" si="2890">SUM(AL649)</f>
        <v>0.18943248532289628</v>
      </c>
      <c r="AM854" s="816">
        <f t="shared" si="2890"/>
        <v>0</v>
      </c>
      <c r="AN854" s="816">
        <f t="shared" si="2890"/>
        <v>0</v>
      </c>
      <c r="AO854" s="816">
        <f t="shared" si="2890"/>
        <v>7.893020221787346E-2</v>
      </c>
      <c r="AP854" s="816">
        <f t="shared" si="2890"/>
        <v>0.15786040443574692</v>
      </c>
      <c r="AQ854" s="816">
        <f t="shared" si="2890"/>
        <v>0</v>
      </c>
      <c r="AR854" s="816">
        <f t="shared" si="2890"/>
        <v>0</v>
      </c>
      <c r="AS854" s="816">
        <f t="shared" si="2890"/>
        <v>0</v>
      </c>
      <c r="AT854" s="816">
        <f t="shared" si="2890"/>
        <v>0</v>
      </c>
      <c r="AU854" s="816">
        <f t="shared" si="2890"/>
        <v>0</v>
      </c>
      <c r="AV854" s="816">
        <f t="shared" si="2890"/>
        <v>0</v>
      </c>
      <c r="AW854" s="816">
        <f t="shared" si="2890"/>
        <v>0</v>
      </c>
      <c r="AX854" s="816">
        <f t="shared" si="2890"/>
        <v>0</v>
      </c>
      <c r="AY854" s="816">
        <f t="shared" si="2890"/>
        <v>0</v>
      </c>
      <c r="AZ854" s="816">
        <f t="shared" si="2890"/>
        <v>0</v>
      </c>
      <c r="BA854" s="816">
        <f t="shared" si="2890"/>
        <v>0</v>
      </c>
      <c r="BB854" s="816">
        <f t="shared" si="2890"/>
        <v>0</v>
      </c>
      <c r="BC854" s="815"/>
      <c r="BD854" s="816">
        <f t="shared" ref="BD854:BT854" si="2891">SUM(BD649)</f>
        <v>0</v>
      </c>
      <c r="BE854" s="816">
        <f t="shared" si="2891"/>
        <v>0</v>
      </c>
      <c r="BF854" s="816">
        <f t="shared" si="2891"/>
        <v>0</v>
      </c>
      <c r="BG854" s="816">
        <f t="shared" si="2891"/>
        <v>0</v>
      </c>
      <c r="BH854" s="816">
        <f t="shared" si="2891"/>
        <v>0</v>
      </c>
      <c r="BI854" s="816">
        <f t="shared" si="2891"/>
        <v>0</v>
      </c>
      <c r="BJ854" s="816">
        <f t="shared" si="2891"/>
        <v>0</v>
      </c>
      <c r="BK854" s="816">
        <f t="shared" si="2891"/>
        <v>0</v>
      </c>
      <c r="BL854" s="816">
        <f t="shared" si="2891"/>
        <v>0</v>
      </c>
      <c r="BM854" s="816">
        <f t="shared" si="2891"/>
        <v>0</v>
      </c>
      <c r="BN854" s="816">
        <f t="shared" si="2891"/>
        <v>0</v>
      </c>
      <c r="BO854" s="816">
        <f t="shared" si="2891"/>
        <v>0</v>
      </c>
      <c r="BP854" s="816">
        <f t="shared" si="2891"/>
        <v>0</v>
      </c>
      <c r="BQ854" s="816">
        <f t="shared" si="2891"/>
        <v>0</v>
      </c>
      <c r="BR854" s="816">
        <f t="shared" si="2891"/>
        <v>0</v>
      </c>
      <c r="BS854" s="816">
        <f t="shared" si="2891"/>
        <v>0</v>
      </c>
      <c r="BT854" s="816">
        <f t="shared" si="2891"/>
        <v>0</v>
      </c>
      <c r="BU854" s="815"/>
      <c r="BV854" s="816">
        <f>SUM(BV649)</f>
        <v>0.11839530332681018</v>
      </c>
      <c r="BW854" s="816">
        <f>SUM(BW649)</f>
        <v>0.11839530332681018</v>
      </c>
      <c r="BX854" s="816">
        <f>SUM(BX649)</f>
        <v>6.7654459043891529E-2</v>
      </c>
      <c r="BY854" s="816">
        <f>SUM(BY649)</f>
        <v>0</v>
      </c>
      <c r="BZ854" s="627">
        <f>IF(DL854&lt;3,"",(SUM(B854:R854)-MIN(B854:R854)-MAX(B854:R854))/(DL854-2))</f>
        <v>4.5779517286366603E-2</v>
      </c>
      <c r="CA854" s="627">
        <f>IF(DM854&lt;3,"",(SUM(T854:AJ854)-MIN(T854:AJ854)-MAX(T854:AJ854))/(DM854-2))</f>
        <v>6.1715900972261033E-2</v>
      </c>
      <c r="CB854" s="627">
        <f>IF(DN854&lt;3,"",(SUM(AL854:BB854)-MIN(AL854:BB854)-MAX(AL854:BB854))/(DN854-2))</f>
        <v>1.5786040443574692E-2</v>
      </c>
      <c r="CC854" s="695">
        <f>IF(DO854&lt;3,"",(SUM(BD854:BT854)-MIN(BD854:BT854)-MAX(BD854:BT854))/(DO854-2))</f>
        <v>0</v>
      </c>
      <c r="CD854" s="1353">
        <f t="shared" ref="CD854:CS854" si="289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92"/>
        <v>0</v>
      </c>
      <c r="CF854" s="1355">
        <f t="shared" si="2892"/>
        <v>0</v>
      </c>
      <c r="CG854" s="1355">
        <f t="shared" si="2892"/>
        <v>0</v>
      </c>
      <c r="CH854" s="1355">
        <f t="shared" si="2892"/>
        <v>0</v>
      </c>
      <c r="CI854" s="1355">
        <f t="shared" si="2892"/>
        <v>0</v>
      </c>
      <c r="CJ854" s="1355">
        <f t="shared" si="2892"/>
        <v>0</v>
      </c>
      <c r="CK854" s="1356">
        <f t="shared" si="2892"/>
        <v>0</v>
      </c>
      <c r="CL854" s="1356">
        <f t="shared" si="2892"/>
        <v>0</v>
      </c>
      <c r="CM854" s="1356">
        <f t="shared" si="2892"/>
        <v>0</v>
      </c>
      <c r="CN854" s="1355">
        <f t="shared" si="2892"/>
        <v>4.7358121330724069E-2</v>
      </c>
      <c r="CO854" s="1355">
        <f t="shared" si="2892"/>
        <v>6.3144161774298768E-2</v>
      </c>
      <c r="CP854" s="1355">
        <f t="shared" si="2892"/>
        <v>7.893020221787346E-2</v>
      </c>
      <c r="CQ854" s="1355">
        <f t="shared" si="2892"/>
        <v>0.11839530332681018</v>
      </c>
      <c r="CR854" s="1355">
        <f t="shared" si="2892"/>
        <v>0.18943248532289628</v>
      </c>
      <c r="CS854" s="1354">
        <f t="shared" si="2892"/>
        <v>0.18943248532289628</v>
      </c>
      <c r="CT854" s="1357">
        <f t="shared" ref="CE854:CT857" si="289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0.31572080887149384</v>
      </c>
      <c r="CU854" s="541">
        <f t="shared" ref="CU854:DD857" si="289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94"/>
        <v>0</v>
      </c>
      <c r="CW854" s="543">
        <f t="shared" si="2894"/>
        <v>0</v>
      </c>
      <c r="CX854" s="543">
        <f t="shared" si="2894"/>
        <v>0</v>
      </c>
      <c r="CY854" s="543">
        <f t="shared" si="2894"/>
        <v>0</v>
      </c>
      <c r="CZ854" s="543">
        <f t="shared" si="2894"/>
        <v>0</v>
      </c>
      <c r="DA854" s="543">
        <f t="shared" si="2894"/>
        <v>0</v>
      </c>
      <c r="DB854" s="544">
        <f t="shared" si="2894"/>
        <v>0</v>
      </c>
      <c r="DC854" s="544">
        <f t="shared" si="2894"/>
        <v>4.7358121330724069E-2</v>
      </c>
      <c r="DD854" s="544">
        <f t="shared" si="2894"/>
        <v>7.893020221787346E-2</v>
      </c>
      <c r="DE854" s="543">
        <f t="shared" ref="DE854:DK857" si="289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9.4716242661448138E-2</v>
      </c>
      <c r="DF854" s="543">
        <f t="shared" si="2895"/>
        <v>0.11839530332681018</v>
      </c>
      <c r="DG854" s="543">
        <f t="shared" si="2895"/>
        <v>0.12628832354859754</v>
      </c>
      <c r="DH854" s="543">
        <f t="shared" si="2895"/>
        <v>0.13530891808778306</v>
      </c>
      <c r="DI854" s="543">
        <f t="shared" si="2895"/>
        <v>0.13530891808778306</v>
      </c>
      <c r="DJ854" s="542">
        <f t="shared" si="2895"/>
        <v>0.18943248532289628</v>
      </c>
      <c r="DK854" s="541">
        <f t="shared" si="2895"/>
        <v>0.36463385518590996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96">SUM(B655)</f>
        <v>7.893020221787346E-2</v>
      </c>
      <c r="C855" s="816">
        <f t="shared" si="2896"/>
        <v>7.1037181996086107E-2</v>
      </c>
      <c r="D855" s="816">
        <f t="shared" si="2896"/>
        <v>4.7358121330724069E-2</v>
      </c>
      <c r="E855" s="816">
        <f t="shared" si="2896"/>
        <v>9.4716242661448138E-2</v>
      </c>
      <c r="F855" s="816">
        <f t="shared" si="2896"/>
        <v>7.5772994129158514E-2</v>
      </c>
      <c r="G855" s="816">
        <f t="shared" si="2896"/>
        <v>0.23679060665362037</v>
      </c>
      <c r="H855" s="816">
        <f t="shared" si="2896"/>
        <v>0</v>
      </c>
      <c r="I855" s="816">
        <f t="shared" si="2896"/>
        <v>0</v>
      </c>
      <c r="J855" s="816">
        <f t="shared" si="2896"/>
        <v>0</v>
      </c>
      <c r="K855" s="816">
        <f t="shared" si="2896"/>
        <v>0</v>
      </c>
      <c r="L855" s="816">
        <f t="shared" si="2896"/>
        <v>0</v>
      </c>
      <c r="M855" s="816">
        <f t="shared" si="2896"/>
        <v>0</v>
      </c>
      <c r="N855" s="816">
        <f t="shared" si="2896"/>
        <v>0</v>
      </c>
      <c r="O855" s="816">
        <f t="shared" si="2896"/>
        <v>0</v>
      </c>
      <c r="P855" s="816">
        <f t="shared" si="2896"/>
        <v>0</v>
      </c>
      <c r="Q855" s="816">
        <f t="shared" si="2896"/>
        <v>0</v>
      </c>
      <c r="R855" s="816">
        <f t="shared" si="2896"/>
        <v>0</v>
      </c>
      <c r="S855" s="815"/>
      <c r="T855" s="816">
        <f t="shared" ref="T855:AJ855" si="2897">SUM(T655)</f>
        <v>9.4716242661448138E-2</v>
      </c>
      <c r="U855" s="816">
        <f t="shared" si="2897"/>
        <v>0</v>
      </c>
      <c r="V855" s="816">
        <f t="shared" si="2897"/>
        <v>7.893020221787346E-2</v>
      </c>
      <c r="W855" s="816">
        <f t="shared" si="2897"/>
        <v>2.3679060665362035E-2</v>
      </c>
      <c r="X855" s="816">
        <f t="shared" si="2897"/>
        <v>4.7358121330724069E-2</v>
      </c>
      <c r="Y855" s="816">
        <f t="shared" si="2897"/>
        <v>9.4716242661448138E-2</v>
      </c>
      <c r="Z855" s="816">
        <f t="shared" si="2897"/>
        <v>0</v>
      </c>
      <c r="AA855" s="816">
        <f t="shared" si="2897"/>
        <v>3.3827229521945765E-2</v>
      </c>
      <c r="AB855" s="816">
        <f t="shared" si="2897"/>
        <v>0.31572080887149384</v>
      </c>
      <c r="AC855" s="816">
        <f t="shared" si="2897"/>
        <v>0</v>
      </c>
      <c r="AD855" s="816">
        <f t="shared" si="2897"/>
        <v>0</v>
      </c>
      <c r="AE855" s="816">
        <f t="shared" si="2897"/>
        <v>0</v>
      </c>
      <c r="AF855" s="816">
        <f t="shared" si="2897"/>
        <v>0</v>
      </c>
      <c r="AG855" s="816">
        <f t="shared" si="2897"/>
        <v>0</v>
      </c>
      <c r="AH855" s="816">
        <f t="shared" si="2897"/>
        <v>0</v>
      </c>
      <c r="AI855" s="816">
        <f t="shared" si="2897"/>
        <v>0</v>
      </c>
      <c r="AJ855" s="816">
        <f t="shared" si="2897"/>
        <v>0</v>
      </c>
      <c r="AK855" s="815"/>
      <c r="AL855" s="816">
        <f t="shared" ref="AL855:BB855" si="2898">SUM(AL655)</f>
        <v>0</v>
      </c>
      <c r="AM855" s="816">
        <f t="shared" si="2898"/>
        <v>0</v>
      </c>
      <c r="AN855" s="816">
        <f t="shared" si="2898"/>
        <v>0</v>
      </c>
      <c r="AO855" s="816">
        <f t="shared" si="2898"/>
        <v>7.893020221787346E-2</v>
      </c>
      <c r="AP855" s="816">
        <f t="shared" si="2898"/>
        <v>0</v>
      </c>
      <c r="AQ855" s="816">
        <f t="shared" si="2898"/>
        <v>0</v>
      </c>
      <c r="AR855" s="816">
        <f t="shared" si="2898"/>
        <v>0</v>
      </c>
      <c r="AS855" s="816">
        <f t="shared" si="2898"/>
        <v>0</v>
      </c>
      <c r="AT855" s="816">
        <f t="shared" si="2898"/>
        <v>0</v>
      </c>
      <c r="AU855" s="816">
        <f t="shared" si="2898"/>
        <v>0</v>
      </c>
      <c r="AV855" s="816">
        <f t="shared" si="2898"/>
        <v>0</v>
      </c>
      <c r="AW855" s="816">
        <f t="shared" si="2898"/>
        <v>0</v>
      </c>
      <c r="AX855" s="816">
        <f t="shared" si="2898"/>
        <v>0</v>
      </c>
      <c r="AY855" s="816">
        <f t="shared" si="2898"/>
        <v>0</v>
      </c>
      <c r="AZ855" s="816">
        <f t="shared" si="2898"/>
        <v>0</v>
      </c>
      <c r="BA855" s="816">
        <f t="shared" si="2898"/>
        <v>0</v>
      </c>
      <c r="BB855" s="816">
        <f t="shared" si="2898"/>
        <v>0</v>
      </c>
      <c r="BC855" s="815"/>
      <c r="BD855" s="816">
        <f t="shared" ref="BD855:BT855" si="2899">SUM(BD655)</f>
        <v>0</v>
      </c>
      <c r="BE855" s="816">
        <f t="shared" si="2899"/>
        <v>0</v>
      </c>
      <c r="BF855" s="816">
        <f t="shared" si="2899"/>
        <v>0</v>
      </c>
      <c r="BG855" s="816">
        <f t="shared" si="2899"/>
        <v>0</v>
      </c>
      <c r="BH855" s="816">
        <f t="shared" si="2899"/>
        <v>0</v>
      </c>
      <c r="BI855" s="816">
        <f t="shared" si="2899"/>
        <v>0</v>
      </c>
      <c r="BJ855" s="816">
        <f t="shared" si="2899"/>
        <v>0</v>
      </c>
      <c r="BK855" s="816">
        <f t="shared" si="2899"/>
        <v>0</v>
      </c>
      <c r="BL855" s="816">
        <f t="shared" si="2899"/>
        <v>0</v>
      </c>
      <c r="BM855" s="816">
        <f t="shared" si="2899"/>
        <v>0</v>
      </c>
      <c r="BN855" s="816">
        <f t="shared" si="2899"/>
        <v>0</v>
      </c>
      <c r="BO855" s="816">
        <f t="shared" si="2899"/>
        <v>0</v>
      </c>
      <c r="BP855" s="816">
        <f t="shared" si="2899"/>
        <v>0</v>
      </c>
      <c r="BQ855" s="816">
        <f t="shared" si="2899"/>
        <v>0</v>
      </c>
      <c r="BR855" s="816">
        <f t="shared" si="2899"/>
        <v>0</v>
      </c>
      <c r="BS855" s="816">
        <f t="shared" si="2899"/>
        <v>0</v>
      </c>
      <c r="BT855" s="816">
        <f t="shared" si="2899"/>
        <v>0</v>
      </c>
      <c r="BU855" s="815"/>
      <c r="BV855" s="816">
        <f>SUM(BV655)</f>
        <v>0.11839530332681018</v>
      </c>
      <c r="BW855" s="816">
        <f>SUM(BW655)</f>
        <v>7.893020221787346E-2</v>
      </c>
      <c r="BX855" s="816">
        <f>SUM(BX655)</f>
        <v>6.7654459043891529E-2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2.4881806603920108E-2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93"/>
        <v>0</v>
      </c>
      <c r="CF855" s="1355">
        <f t="shared" si="2893"/>
        <v>0</v>
      </c>
      <c r="CG855" s="1355">
        <f t="shared" si="2893"/>
        <v>0</v>
      </c>
      <c r="CH855" s="1355">
        <f t="shared" si="2893"/>
        <v>0</v>
      </c>
      <c r="CI855" s="1355">
        <f t="shared" si="2893"/>
        <v>0</v>
      </c>
      <c r="CJ855" s="1355">
        <f t="shared" si="2893"/>
        <v>0</v>
      </c>
      <c r="CK855" s="1356">
        <f t="shared" si="2893"/>
        <v>0</v>
      </c>
      <c r="CL855" s="1356">
        <f t="shared" si="2893"/>
        <v>0</v>
      </c>
      <c r="CM855" s="1356">
        <f t="shared" si="2893"/>
        <v>0</v>
      </c>
      <c r="CN855" s="1355">
        <f t="shared" si="2893"/>
        <v>0</v>
      </c>
      <c r="CO855" s="1355">
        <f t="shared" si="2893"/>
        <v>4.7358121330724069E-2</v>
      </c>
      <c r="CP855" s="1355">
        <f t="shared" si="2893"/>
        <v>7.1037181996086107E-2</v>
      </c>
      <c r="CQ855" s="1355">
        <f t="shared" si="2893"/>
        <v>7.5772994129158514E-2</v>
      </c>
      <c r="CR855" s="1355">
        <f t="shared" si="2893"/>
        <v>7.893020221787346E-2</v>
      </c>
      <c r="CS855" s="1354">
        <f t="shared" si="2893"/>
        <v>9.4716242661448138E-2</v>
      </c>
      <c r="CT855" s="1357">
        <f t="shared" si="2893"/>
        <v>0.23679060665362037</v>
      </c>
      <c r="CU855" s="541">
        <f t="shared" si="2894"/>
        <v>0</v>
      </c>
      <c r="CV855" s="542">
        <f t="shared" si="2894"/>
        <v>0</v>
      </c>
      <c r="CW855" s="543">
        <f t="shared" si="2894"/>
        <v>0</v>
      </c>
      <c r="CX855" s="543">
        <f t="shared" si="2894"/>
        <v>0</v>
      </c>
      <c r="CY855" s="543">
        <f t="shared" si="2894"/>
        <v>0</v>
      </c>
      <c r="CZ855" s="543">
        <f t="shared" si="2894"/>
        <v>0</v>
      </c>
      <c r="DA855" s="543">
        <f t="shared" si="2894"/>
        <v>0</v>
      </c>
      <c r="DB855" s="544">
        <f t="shared" si="2894"/>
        <v>0</v>
      </c>
      <c r="DC855" s="544">
        <f t="shared" si="2894"/>
        <v>0</v>
      </c>
      <c r="DD855" s="544">
        <f t="shared" si="2894"/>
        <v>0</v>
      </c>
      <c r="DE855" s="543">
        <f t="shared" si="2895"/>
        <v>2.3679060665362035E-2</v>
      </c>
      <c r="DF855" s="543">
        <f t="shared" si="2895"/>
        <v>3.3827229521945765E-2</v>
      </c>
      <c r="DG855" s="543">
        <f t="shared" si="2895"/>
        <v>4.7358121330724069E-2</v>
      </c>
      <c r="DH855" s="543">
        <f t="shared" si="2895"/>
        <v>7.893020221787346E-2</v>
      </c>
      <c r="DI855" s="543">
        <f t="shared" si="2895"/>
        <v>9.4716242661448138E-2</v>
      </c>
      <c r="DJ855" s="542">
        <f t="shared" si="2895"/>
        <v>9.4716242661448138E-2</v>
      </c>
      <c r="DK855" s="541">
        <f t="shared" si="2895"/>
        <v>0.31572080887149384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900">SUM(B661)</f>
        <v>0.31572080887149384</v>
      </c>
      <c r="C856" s="816">
        <f t="shared" si="2900"/>
        <v>0</v>
      </c>
      <c r="D856" s="816">
        <f t="shared" si="2900"/>
        <v>4.7358121330724069E-2</v>
      </c>
      <c r="E856" s="816">
        <f t="shared" si="2900"/>
        <v>7.893020221787346E-2</v>
      </c>
      <c r="F856" s="816">
        <f t="shared" si="2900"/>
        <v>9.4716242661448138E-2</v>
      </c>
      <c r="G856" s="816">
        <f t="shared" si="2900"/>
        <v>0</v>
      </c>
      <c r="H856" s="816">
        <f t="shared" si="2900"/>
        <v>0.11839530332681018</v>
      </c>
      <c r="I856" s="816">
        <f t="shared" si="2900"/>
        <v>0.18943248532289628</v>
      </c>
      <c r="J856" s="816">
        <f t="shared" si="2900"/>
        <v>0</v>
      </c>
      <c r="K856" s="816">
        <f t="shared" si="2900"/>
        <v>0</v>
      </c>
      <c r="L856" s="816">
        <f t="shared" si="2900"/>
        <v>0</v>
      </c>
      <c r="M856" s="816">
        <f t="shared" si="2900"/>
        <v>0</v>
      </c>
      <c r="N856" s="816">
        <f t="shared" si="2900"/>
        <v>0</v>
      </c>
      <c r="O856" s="816">
        <f t="shared" si="2900"/>
        <v>0</v>
      </c>
      <c r="P856" s="816">
        <f t="shared" si="2900"/>
        <v>0</v>
      </c>
      <c r="Q856" s="816">
        <f t="shared" si="2900"/>
        <v>0</v>
      </c>
      <c r="R856" s="816">
        <f t="shared" si="2900"/>
        <v>0</v>
      </c>
      <c r="S856" s="815"/>
      <c r="T856" s="816">
        <f t="shared" ref="T856:AJ856" si="2901">SUM(T661)</f>
        <v>3.7886497064579257E-2</v>
      </c>
      <c r="U856" s="816">
        <f t="shared" si="2901"/>
        <v>0.18943248532289628</v>
      </c>
      <c r="V856" s="816">
        <f t="shared" si="2901"/>
        <v>0.31572080887149384</v>
      </c>
      <c r="W856" s="816">
        <f t="shared" si="2901"/>
        <v>0</v>
      </c>
      <c r="X856" s="816">
        <f t="shared" si="2901"/>
        <v>0.35518590998043054</v>
      </c>
      <c r="Y856" s="816">
        <f t="shared" si="2901"/>
        <v>0.11839530332681018</v>
      </c>
      <c r="Z856" s="816">
        <f t="shared" si="2901"/>
        <v>0.13530891808778306</v>
      </c>
      <c r="AA856" s="816">
        <f t="shared" si="2901"/>
        <v>6.7654459043891529E-2</v>
      </c>
      <c r="AB856" s="816">
        <f t="shared" si="2901"/>
        <v>0</v>
      </c>
      <c r="AC856" s="816">
        <f t="shared" si="2901"/>
        <v>0</v>
      </c>
      <c r="AD856" s="816">
        <f t="shared" si="2901"/>
        <v>0</v>
      </c>
      <c r="AE856" s="816">
        <f t="shared" si="2901"/>
        <v>0</v>
      </c>
      <c r="AF856" s="816">
        <f t="shared" si="2901"/>
        <v>0</v>
      </c>
      <c r="AG856" s="816">
        <f t="shared" si="2901"/>
        <v>0</v>
      </c>
      <c r="AH856" s="816">
        <f t="shared" si="2901"/>
        <v>0</v>
      </c>
      <c r="AI856" s="816">
        <f t="shared" si="2901"/>
        <v>0</v>
      </c>
      <c r="AJ856" s="816">
        <f t="shared" si="2901"/>
        <v>0</v>
      </c>
      <c r="AK856" s="815"/>
      <c r="AL856" s="816">
        <f t="shared" ref="AL856:BB856" si="2902">SUM(AL661)</f>
        <v>0</v>
      </c>
      <c r="AM856" s="816">
        <f t="shared" si="2902"/>
        <v>0</v>
      </c>
      <c r="AN856" s="816">
        <f t="shared" si="2902"/>
        <v>0</v>
      </c>
      <c r="AO856" s="816">
        <f t="shared" si="2902"/>
        <v>0</v>
      </c>
      <c r="AP856" s="816">
        <f t="shared" si="2902"/>
        <v>0</v>
      </c>
      <c r="AQ856" s="816">
        <f t="shared" si="2902"/>
        <v>0</v>
      </c>
      <c r="AR856" s="816">
        <f t="shared" si="2902"/>
        <v>0</v>
      </c>
      <c r="AS856" s="816">
        <f t="shared" si="2902"/>
        <v>0</v>
      </c>
      <c r="AT856" s="816">
        <f t="shared" si="2902"/>
        <v>0</v>
      </c>
      <c r="AU856" s="816">
        <f t="shared" si="2902"/>
        <v>0</v>
      </c>
      <c r="AV856" s="816">
        <f t="shared" si="2902"/>
        <v>0</v>
      </c>
      <c r="AW856" s="816">
        <f t="shared" si="2902"/>
        <v>0</v>
      </c>
      <c r="AX856" s="816">
        <f t="shared" si="2902"/>
        <v>0</v>
      </c>
      <c r="AY856" s="816">
        <f t="shared" si="2902"/>
        <v>0</v>
      </c>
      <c r="AZ856" s="816">
        <f t="shared" si="2902"/>
        <v>0</v>
      </c>
      <c r="BA856" s="816">
        <f t="shared" si="2902"/>
        <v>0</v>
      </c>
      <c r="BB856" s="816">
        <f t="shared" si="2902"/>
        <v>0</v>
      </c>
      <c r="BC856" s="815"/>
      <c r="BD856" s="816">
        <f t="shared" ref="BD856:BT856" si="2903">SUM(BD661)</f>
        <v>0</v>
      </c>
      <c r="BE856" s="816">
        <f t="shared" si="2903"/>
        <v>0</v>
      </c>
      <c r="BF856" s="816">
        <f t="shared" si="2903"/>
        <v>0</v>
      </c>
      <c r="BG856" s="816">
        <f t="shared" si="2903"/>
        <v>0</v>
      </c>
      <c r="BH856" s="816">
        <f t="shared" si="2903"/>
        <v>0</v>
      </c>
      <c r="BI856" s="816">
        <f t="shared" si="2903"/>
        <v>0</v>
      </c>
      <c r="BJ856" s="816">
        <f t="shared" si="2903"/>
        <v>0</v>
      </c>
      <c r="BK856" s="816">
        <f t="shared" si="2903"/>
        <v>0</v>
      </c>
      <c r="BL856" s="816">
        <f t="shared" si="2903"/>
        <v>0</v>
      </c>
      <c r="BM856" s="816">
        <f t="shared" si="2903"/>
        <v>0</v>
      </c>
      <c r="BN856" s="816">
        <f t="shared" si="2903"/>
        <v>0</v>
      </c>
      <c r="BO856" s="816">
        <f t="shared" si="2903"/>
        <v>0</v>
      </c>
      <c r="BP856" s="816">
        <f t="shared" si="2903"/>
        <v>0</v>
      </c>
      <c r="BQ856" s="816">
        <f t="shared" si="2903"/>
        <v>0</v>
      </c>
      <c r="BR856" s="816">
        <f t="shared" si="2903"/>
        <v>0</v>
      </c>
      <c r="BS856" s="816">
        <f t="shared" si="2903"/>
        <v>0</v>
      </c>
      <c r="BT856" s="816">
        <f t="shared" si="2903"/>
        <v>0</v>
      </c>
      <c r="BU856" s="815"/>
      <c r="BV856" s="816">
        <f>SUM(BV661)</f>
        <v>0.11839530332681018</v>
      </c>
      <c r="BW856" s="816">
        <f>SUM(BW661)</f>
        <v>7.893020221787346E-2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5.7626564781163604E-2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93"/>
        <v>0</v>
      </c>
      <c r="CF856" s="1355">
        <f t="shared" si="2893"/>
        <v>0</v>
      </c>
      <c r="CG856" s="1355">
        <f t="shared" si="2893"/>
        <v>0</v>
      </c>
      <c r="CH856" s="1355">
        <f t="shared" si="2893"/>
        <v>0</v>
      </c>
      <c r="CI856" s="1355">
        <f t="shared" si="2893"/>
        <v>0</v>
      </c>
      <c r="CJ856" s="1355">
        <f t="shared" si="2893"/>
        <v>0</v>
      </c>
      <c r="CK856" s="1356">
        <f t="shared" si="2893"/>
        <v>0</v>
      </c>
      <c r="CL856" s="1356">
        <f t="shared" si="2893"/>
        <v>0</v>
      </c>
      <c r="CM856" s="1356">
        <f t="shared" si="2893"/>
        <v>0</v>
      </c>
      <c r="CN856" s="1355">
        <f t="shared" si="2893"/>
        <v>0</v>
      </c>
      <c r="CO856" s="1355">
        <f t="shared" si="2893"/>
        <v>4.7358121330724069E-2</v>
      </c>
      <c r="CP856" s="1355">
        <f t="shared" si="2893"/>
        <v>7.893020221787346E-2</v>
      </c>
      <c r="CQ856" s="1355">
        <f t="shared" si="2893"/>
        <v>9.4716242661448138E-2</v>
      </c>
      <c r="CR856" s="1355">
        <f t="shared" si="2893"/>
        <v>0.11839530332681018</v>
      </c>
      <c r="CS856" s="1354">
        <f t="shared" si="2893"/>
        <v>0.18943248532289628</v>
      </c>
      <c r="CT856" s="1357">
        <f t="shared" si="2893"/>
        <v>0.31572080887149384</v>
      </c>
      <c r="CU856" s="541">
        <f t="shared" si="2894"/>
        <v>0</v>
      </c>
      <c r="CV856" s="542">
        <f t="shared" si="2894"/>
        <v>0</v>
      </c>
      <c r="CW856" s="543">
        <f t="shared" si="2894"/>
        <v>0</v>
      </c>
      <c r="CX856" s="543">
        <f t="shared" si="2894"/>
        <v>0</v>
      </c>
      <c r="CY856" s="543">
        <f t="shared" si="2894"/>
        <v>0</v>
      </c>
      <c r="CZ856" s="543">
        <f t="shared" si="2894"/>
        <v>0</v>
      </c>
      <c r="DA856" s="543">
        <f t="shared" si="2894"/>
        <v>0</v>
      </c>
      <c r="DB856" s="544">
        <f t="shared" si="2894"/>
        <v>0</v>
      </c>
      <c r="DC856" s="544">
        <f t="shared" si="2894"/>
        <v>0</v>
      </c>
      <c r="DD856" s="544">
        <f t="shared" si="2894"/>
        <v>0</v>
      </c>
      <c r="DE856" s="543">
        <f t="shared" si="2895"/>
        <v>3.7886497064579257E-2</v>
      </c>
      <c r="DF856" s="543">
        <f t="shared" si="2895"/>
        <v>6.7654459043891529E-2</v>
      </c>
      <c r="DG856" s="543">
        <f t="shared" si="2895"/>
        <v>0.11839530332681018</v>
      </c>
      <c r="DH856" s="543">
        <f t="shared" si="2895"/>
        <v>0.13530891808778306</v>
      </c>
      <c r="DI856" s="543">
        <f t="shared" si="2895"/>
        <v>0.18943248532289628</v>
      </c>
      <c r="DJ856" s="542">
        <f t="shared" si="2895"/>
        <v>0.31572080887149384</v>
      </c>
      <c r="DK856" s="541">
        <f t="shared" si="2895"/>
        <v>0.35518590998043054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904">SUM(B664)</f>
        <v>0</v>
      </c>
      <c r="C857" s="816">
        <f t="shared" si="2904"/>
        <v>0</v>
      </c>
      <c r="D857" s="816">
        <f t="shared" si="2904"/>
        <v>0</v>
      </c>
      <c r="E857" s="816">
        <f t="shared" si="2904"/>
        <v>0</v>
      </c>
      <c r="F857" s="816">
        <f t="shared" si="2904"/>
        <v>0</v>
      </c>
      <c r="G857" s="816">
        <f t="shared" si="2904"/>
        <v>0</v>
      </c>
      <c r="H857" s="816">
        <f t="shared" si="2904"/>
        <v>0</v>
      </c>
      <c r="I857" s="816">
        <f t="shared" si="2904"/>
        <v>0</v>
      </c>
      <c r="J857" s="816">
        <f t="shared" si="2904"/>
        <v>0</v>
      </c>
      <c r="K857" s="816">
        <f t="shared" si="2904"/>
        <v>0</v>
      </c>
      <c r="L857" s="816">
        <f t="shared" si="2904"/>
        <v>0</v>
      </c>
      <c r="M857" s="816">
        <f t="shared" si="2904"/>
        <v>0</v>
      </c>
      <c r="N857" s="816">
        <f t="shared" si="2904"/>
        <v>0</v>
      </c>
      <c r="O857" s="816">
        <f t="shared" si="2904"/>
        <v>0</v>
      </c>
      <c r="P857" s="816">
        <f t="shared" si="2904"/>
        <v>0</v>
      </c>
      <c r="Q857" s="816">
        <f t="shared" si="2904"/>
        <v>0</v>
      </c>
      <c r="R857" s="816">
        <f t="shared" si="2904"/>
        <v>0</v>
      </c>
      <c r="S857" s="815"/>
      <c r="T857" s="816">
        <f t="shared" ref="T857:AJ857" si="2905">SUM(T664)</f>
        <v>0</v>
      </c>
      <c r="U857" s="816">
        <f t="shared" si="2905"/>
        <v>0</v>
      </c>
      <c r="V857" s="816">
        <f t="shared" si="2905"/>
        <v>0</v>
      </c>
      <c r="W857" s="816">
        <f t="shared" si="2905"/>
        <v>0</v>
      </c>
      <c r="X857" s="816">
        <f t="shared" si="2905"/>
        <v>0</v>
      </c>
      <c r="Y857" s="816">
        <f t="shared" si="2905"/>
        <v>0</v>
      </c>
      <c r="Z857" s="816">
        <f t="shared" si="2905"/>
        <v>0</v>
      </c>
      <c r="AA857" s="816">
        <f t="shared" si="2905"/>
        <v>0</v>
      </c>
      <c r="AB857" s="816">
        <f t="shared" si="2905"/>
        <v>0</v>
      </c>
      <c r="AC857" s="816">
        <f t="shared" si="2905"/>
        <v>0</v>
      </c>
      <c r="AD857" s="816">
        <f t="shared" si="2905"/>
        <v>0</v>
      </c>
      <c r="AE857" s="816">
        <f t="shared" si="2905"/>
        <v>0</v>
      </c>
      <c r="AF857" s="816">
        <f t="shared" si="2905"/>
        <v>0</v>
      </c>
      <c r="AG857" s="816">
        <f t="shared" si="2905"/>
        <v>0</v>
      </c>
      <c r="AH857" s="816">
        <f t="shared" si="2905"/>
        <v>0</v>
      </c>
      <c r="AI857" s="816">
        <f t="shared" si="2905"/>
        <v>0</v>
      </c>
      <c r="AJ857" s="816">
        <f t="shared" si="2905"/>
        <v>0</v>
      </c>
      <c r="AK857" s="815"/>
      <c r="AL857" s="816">
        <f t="shared" ref="AL857:BB857" si="2906">SUM(AL664)</f>
        <v>0</v>
      </c>
      <c r="AM857" s="816">
        <f t="shared" si="2906"/>
        <v>0</v>
      </c>
      <c r="AN857" s="816">
        <f t="shared" si="2906"/>
        <v>0</v>
      </c>
      <c r="AO857" s="816">
        <f t="shared" si="2906"/>
        <v>0</v>
      </c>
      <c r="AP857" s="816">
        <f t="shared" si="2906"/>
        <v>0</v>
      </c>
      <c r="AQ857" s="816">
        <f t="shared" si="2906"/>
        <v>0</v>
      </c>
      <c r="AR857" s="816">
        <f t="shared" si="2906"/>
        <v>0</v>
      </c>
      <c r="AS857" s="816">
        <f t="shared" si="2906"/>
        <v>0</v>
      </c>
      <c r="AT857" s="816">
        <f t="shared" si="2906"/>
        <v>0</v>
      </c>
      <c r="AU857" s="816">
        <f t="shared" si="2906"/>
        <v>0</v>
      </c>
      <c r="AV857" s="816">
        <f t="shared" si="2906"/>
        <v>0</v>
      </c>
      <c r="AW857" s="816">
        <f t="shared" si="2906"/>
        <v>0</v>
      </c>
      <c r="AX857" s="816">
        <f t="shared" si="2906"/>
        <v>0</v>
      </c>
      <c r="AY857" s="816">
        <f t="shared" si="2906"/>
        <v>0</v>
      </c>
      <c r="AZ857" s="816">
        <f t="shared" si="2906"/>
        <v>0</v>
      </c>
      <c r="BA857" s="816">
        <f t="shared" si="2906"/>
        <v>0</v>
      </c>
      <c r="BB857" s="816">
        <f t="shared" si="2906"/>
        <v>0</v>
      </c>
      <c r="BC857" s="815"/>
      <c r="BD857" s="816">
        <f t="shared" ref="BD857:BT857" si="2907">SUM(BD664)</f>
        <v>0</v>
      </c>
      <c r="BE857" s="816">
        <f t="shared" si="2907"/>
        <v>0</v>
      </c>
      <c r="BF857" s="816">
        <f t="shared" si="2907"/>
        <v>0</v>
      </c>
      <c r="BG857" s="816">
        <f t="shared" si="2907"/>
        <v>0</v>
      </c>
      <c r="BH857" s="816">
        <f t="shared" si="2907"/>
        <v>0</v>
      </c>
      <c r="BI857" s="816">
        <f t="shared" si="2907"/>
        <v>0</v>
      </c>
      <c r="BJ857" s="816">
        <f t="shared" si="2907"/>
        <v>0</v>
      </c>
      <c r="BK857" s="816">
        <f t="shared" si="2907"/>
        <v>0</v>
      </c>
      <c r="BL857" s="816">
        <f t="shared" si="2907"/>
        <v>0</v>
      </c>
      <c r="BM857" s="816">
        <f t="shared" si="2907"/>
        <v>0</v>
      </c>
      <c r="BN857" s="816">
        <f t="shared" si="2907"/>
        <v>0</v>
      </c>
      <c r="BO857" s="816">
        <f t="shared" si="2907"/>
        <v>0</v>
      </c>
      <c r="BP857" s="816">
        <f t="shared" si="2907"/>
        <v>0</v>
      </c>
      <c r="BQ857" s="816">
        <f t="shared" si="2907"/>
        <v>0</v>
      </c>
      <c r="BR857" s="816">
        <f t="shared" si="2907"/>
        <v>0</v>
      </c>
      <c r="BS857" s="816">
        <f t="shared" si="2907"/>
        <v>0</v>
      </c>
      <c r="BT857" s="816">
        <f t="shared" si="2907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93"/>
        <v>0</v>
      </c>
      <c r="CF857" s="1355">
        <f t="shared" si="2893"/>
        <v>0</v>
      </c>
      <c r="CG857" s="1355">
        <f t="shared" si="2893"/>
        <v>0</v>
      </c>
      <c r="CH857" s="1355">
        <f t="shared" si="2893"/>
        <v>0</v>
      </c>
      <c r="CI857" s="1355">
        <f t="shared" si="2893"/>
        <v>0</v>
      </c>
      <c r="CJ857" s="1355">
        <f t="shared" si="2893"/>
        <v>0</v>
      </c>
      <c r="CK857" s="1356">
        <f t="shared" si="2893"/>
        <v>0</v>
      </c>
      <c r="CL857" s="1356">
        <f t="shared" si="2893"/>
        <v>0</v>
      </c>
      <c r="CM857" s="1356">
        <f t="shared" si="2893"/>
        <v>0</v>
      </c>
      <c r="CN857" s="1355">
        <f t="shared" si="2893"/>
        <v>0</v>
      </c>
      <c r="CO857" s="1355">
        <f t="shared" si="2893"/>
        <v>0</v>
      </c>
      <c r="CP857" s="1355">
        <f t="shared" si="2893"/>
        <v>0</v>
      </c>
      <c r="CQ857" s="1355">
        <f t="shared" si="2893"/>
        <v>0</v>
      </c>
      <c r="CR857" s="1355">
        <f t="shared" si="2893"/>
        <v>0</v>
      </c>
      <c r="CS857" s="1354">
        <f t="shared" si="2893"/>
        <v>0</v>
      </c>
      <c r="CT857" s="1357">
        <f t="shared" si="2893"/>
        <v>0</v>
      </c>
      <c r="CU857" s="541">
        <f t="shared" si="2894"/>
        <v>0</v>
      </c>
      <c r="CV857" s="542">
        <f t="shared" si="2894"/>
        <v>0</v>
      </c>
      <c r="CW857" s="543">
        <f t="shared" si="2894"/>
        <v>0</v>
      </c>
      <c r="CX857" s="543">
        <f t="shared" si="2894"/>
        <v>0</v>
      </c>
      <c r="CY857" s="543">
        <f t="shared" si="2894"/>
        <v>0</v>
      </c>
      <c r="CZ857" s="543">
        <f t="shared" si="2894"/>
        <v>0</v>
      </c>
      <c r="DA857" s="543">
        <f t="shared" si="2894"/>
        <v>0</v>
      </c>
      <c r="DB857" s="544">
        <f t="shared" si="2894"/>
        <v>0</v>
      </c>
      <c r="DC857" s="544">
        <f t="shared" si="2894"/>
        <v>0</v>
      </c>
      <c r="DD857" s="544">
        <f t="shared" si="2894"/>
        <v>0</v>
      </c>
      <c r="DE857" s="543">
        <f t="shared" si="2895"/>
        <v>0</v>
      </c>
      <c r="DF857" s="543">
        <f t="shared" si="2895"/>
        <v>0</v>
      </c>
      <c r="DG857" s="543">
        <f t="shared" si="2895"/>
        <v>0</v>
      </c>
      <c r="DH857" s="543">
        <f t="shared" si="2895"/>
        <v>0</v>
      </c>
      <c r="DI857" s="543">
        <f t="shared" si="2895"/>
        <v>0</v>
      </c>
      <c r="DJ857" s="542">
        <f t="shared" si="2895"/>
        <v>0</v>
      </c>
      <c r="DK857" s="541">
        <f t="shared" si="2895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8">SUM(C455)</f>
        <v>0</v>
      </c>
      <c r="D859" s="816">
        <f t="shared" si="2908"/>
        <v>0</v>
      </c>
      <c r="E859" s="816">
        <f t="shared" si="2908"/>
        <v>0</v>
      </c>
      <c r="F859" s="816">
        <f t="shared" si="2908"/>
        <v>0</v>
      </c>
      <c r="G859" s="816">
        <f t="shared" si="2908"/>
        <v>0</v>
      </c>
      <c r="H859" s="816">
        <f t="shared" si="2908"/>
        <v>0</v>
      </c>
      <c r="I859" s="816">
        <f t="shared" si="2908"/>
        <v>0</v>
      </c>
      <c r="J859" s="816">
        <f t="shared" si="2908"/>
        <v>0</v>
      </c>
      <c r="K859" s="816">
        <f t="shared" si="2908"/>
        <v>0</v>
      </c>
      <c r="L859" s="816">
        <f t="shared" si="2908"/>
        <v>0</v>
      </c>
      <c r="M859" s="816">
        <f t="shared" si="2908"/>
        <v>0</v>
      </c>
      <c r="N859" s="816">
        <f t="shared" si="2908"/>
        <v>0</v>
      </c>
      <c r="O859" s="816">
        <f t="shared" si="2908"/>
        <v>0</v>
      </c>
      <c r="P859" s="816">
        <f t="shared" si="2908"/>
        <v>0</v>
      </c>
      <c r="Q859" s="816">
        <f t="shared" si="2908"/>
        <v>0</v>
      </c>
      <c r="R859" s="816">
        <f t="shared" si="2908"/>
        <v>0</v>
      </c>
      <c r="S859" s="815"/>
      <c r="T859" s="816">
        <f>SUM(T455)</f>
        <v>0</v>
      </c>
      <c r="U859" s="816">
        <f t="shared" ref="U859:AJ859" si="2909">SUM(U455)</f>
        <v>0</v>
      </c>
      <c r="V859" s="816">
        <f t="shared" si="2909"/>
        <v>0</v>
      </c>
      <c r="W859" s="816">
        <f t="shared" si="2909"/>
        <v>0</v>
      </c>
      <c r="X859" s="816">
        <f t="shared" si="2909"/>
        <v>0</v>
      </c>
      <c r="Y859" s="816">
        <f t="shared" si="2909"/>
        <v>0</v>
      </c>
      <c r="Z859" s="816">
        <f t="shared" si="2909"/>
        <v>0</v>
      </c>
      <c r="AA859" s="816">
        <f t="shared" si="2909"/>
        <v>0</v>
      </c>
      <c r="AB859" s="816">
        <f t="shared" si="2909"/>
        <v>0</v>
      </c>
      <c r="AC859" s="816">
        <f t="shared" si="2909"/>
        <v>0</v>
      </c>
      <c r="AD859" s="816">
        <f t="shared" si="2909"/>
        <v>0</v>
      </c>
      <c r="AE859" s="816">
        <f t="shared" si="2909"/>
        <v>0</v>
      </c>
      <c r="AF859" s="816">
        <f t="shared" si="2909"/>
        <v>0</v>
      </c>
      <c r="AG859" s="816">
        <f t="shared" si="2909"/>
        <v>0</v>
      </c>
      <c r="AH859" s="816">
        <f t="shared" si="2909"/>
        <v>0</v>
      </c>
      <c r="AI859" s="816">
        <f t="shared" si="2909"/>
        <v>0</v>
      </c>
      <c r="AJ859" s="816">
        <f t="shared" si="2909"/>
        <v>0</v>
      </c>
      <c r="AK859" s="815"/>
      <c r="AL859" s="816">
        <f>SUM(AL455)</f>
        <v>0</v>
      </c>
      <c r="AM859" s="816">
        <f t="shared" ref="AM859:BB859" si="2910">SUM(AM455)</f>
        <v>0</v>
      </c>
      <c r="AN859" s="816">
        <f t="shared" si="2910"/>
        <v>0</v>
      </c>
      <c r="AO859" s="816">
        <f t="shared" si="2910"/>
        <v>0</v>
      </c>
      <c r="AP859" s="816">
        <f t="shared" si="2910"/>
        <v>0</v>
      </c>
      <c r="AQ859" s="816">
        <f t="shared" si="2910"/>
        <v>0</v>
      </c>
      <c r="AR859" s="816">
        <f t="shared" si="2910"/>
        <v>0</v>
      </c>
      <c r="AS859" s="816">
        <f t="shared" si="2910"/>
        <v>0</v>
      </c>
      <c r="AT859" s="816">
        <f t="shared" si="2910"/>
        <v>0</v>
      </c>
      <c r="AU859" s="816">
        <f t="shared" si="2910"/>
        <v>0</v>
      </c>
      <c r="AV859" s="816">
        <f t="shared" si="2910"/>
        <v>0</v>
      </c>
      <c r="AW859" s="816">
        <f t="shared" si="2910"/>
        <v>0</v>
      </c>
      <c r="AX859" s="816">
        <f t="shared" si="2910"/>
        <v>0</v>
      </c>
      <c r="AY859" s="816">
        <f t="shared" si="2910"/>
        <v>0</v>
      </c>
      <c r="AZ859" s="816">
        <f t="shared" si="2910"/>
        <v>0</v>
      </c>
      <c r="BA859" s="816">
        <f t="shared" si="2910"/>
        <v>0</v>
      </c>
      <c r="BB859" s="816">
        <f t="shared" si="2910"/>
        <v>0</v>
      </c>
      <c r="BC859" s="815"/>
      <c r="BD859" s="816">
        <f>SUM(BD455)</f>
        <v>0</v>
      </c>
      <c r="BE859" s="816">
        <f t="shared" ref="BE859:BT859" si="2911">SUM(BE455)</f>
        <v>0</v>
      </c>
      <c r="BF859" s="816">
        <f t="shared" si="2911"/>
        <v>0</v>
      </c>
      <c r="BG859" s="816">
        <f t="shared" si="2911"/>
        <v>0</v>
      </c>
      <c r="BH859" s="816">
        <f t="shared" si="2911"/>
        <v>0</v>
      </c>
      <c r="BI859" s="816">
        <f t="shared" si="2911"/>
        <v>0</v>
      </c>
      <c r="BJ859" s="816">
        <f t="shared" si="2911"/>
        <v>0</v>
      </c>
      <c r="BK859" s="816">
        <f t="shared" si="2911"/>
        <v>0</v>
      </c>
      <c r="BL859" s="816">
        <f t="shared" si="2911"/>
        <v>0</v>
      </c>
      <c r="BM859" s="816">
        <f t="shared" si="2911"/>
        <v>0</v>
      </c>
      <c r="BN859" s="816">
        <f t="shared" si="2911"/>
        <v>0</v>
      </c>
      <c r="BO859" s="816">
        <f t="shared" si="2911"/>
        <v>0</v>
      </c>
      <c r="BP859" s="816">
        <f t="shared" si="2911"/>
        <v>0</v>
      </c>
      <c r="BQ859" s="816">
        <f t="shared" si="2911"/>
        <v>0</v>
      </c>
      <c r="BR859" s="816">
        <f t="shared" si="2911"/>
        <v>0</v>
      </c>
      <c r="BS859" s="816">
        <f t="shared" si="2911"/>
        <v>0</v>
      </c>
      <c r="BT859" s="816">
        <f t="shared" si="2911"/>
        <v>0</v>
      </c>
      <c r="BU859" s="815"/>
      <c r="BV859" s="816">
        <f>SUM(BV455)</f>
        <v>0</v>
      </c>
      <c r="BW859" s="1554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12">IF(DL859&lt;3,"",(SUM(B859:R859)-MIN(B859:R859)-MAX(B859:R859))/(DL859-2))</f>
        <v>0</v>
      </c>
      <c r="CA859" s="627">
        <f t="shared" ref="CA859:CA887" si="2913">IF(DM859&lt;3,"",(SUM(T859:AJ859)-MIN(T859:AJ859)-MAX(T859:AJ859))/(DM859-2))</f>
        <v>0</v>
      </c>
      <c r="CB859" s="627">
        <f t="shared" ref="CB859:CB887" si="2914">IF(DN859&lt;3,"",(SUM(AL859:BB859)-MIN(AL859:BB859)-MAX(AL859:BB859))/(DN859-2))</f>
        <v>0</v>
      </c>
      <c r="CC859" s="695">
        <f t="shared" ref="CC859:CC887" si="2915">IF(DO859&lt;3,"",(SUM(BD859:BT859)-MIN(BD859:BT859)-MAX(BD859:BT859))/(DO859-2))</f>
        <v>0</v>
      </c>
      <c r="CD859" s="1353">
        <f t="shared" ref="CD859:CS874" si="291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16"/>
        <v>0</v>
      </c>
      <c r="CF859" s="1355">
        <f t="shared" si="2916"/>
        <v>0</v>
      </c>
      <c r="CG859" s="1355">
        <f t="shared" si="2916"/>
        <v>0</v>
      </c>
      <c r="CH859" s="1355">
        <f t="shared" si="2916"/>
        <v>0</v>
      </c>
      <c r="CI859" s="1355">
        <f t="shared" si="2916"/>
        <v>0</v>
      </c>
      <c r="CJ859" s="1355">
        <f t="shared" si="2916"/>
        <v>0</v>
      </c>
      <c r="CK859" s="1356">
        <f t="shared" si="2916"/>
        <v>0</v>
      </c>
      <c r="CL859" s="1356">
        <f t="shared" si="2916"/>
        <v>0</v>
      </c>
      <c r="CM859" s="1356">
        <f t="shared" si="2916"/>
        <v>0</v>
      </c>
      <c r="CN859" s="1355">
        <f t="shared" si="2916"/>
        <v>0</v>
      </c>
      <c r="CO859" s="1355">
        <f t="shared" si="2916"/>
        <v>0</v>
      </c>
      <c r="CP859" s="1355">
        <f t="shared" si="2916"/>
        <v>0</v>
      </c>
      <c r="CQ859" s="1355">
        <f t="shared" si="2916"/>
        <v>0</v>
      </c>
      <c r="CR859" s="1355">
        <f t="shared" si="2916"/>
        <v>0</v>
      </c>
      <c r="CS859" s="1354">
        <f t="shared" si="2916"/>
        <v>0</v>
      </c>
      <c r="CT859" s="1385">
        <f t="shared" ref="CT859:CT887" si="291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8"/>
        <v>0</v>
      </c>
      <c r="CW859" s="1369">
        <f t="shared" si="2918"/>
        <v>0</v>
      </c>
      <c r="CX859" s="1369">
        <f t="shared" si="2918"/>
        <v>0</v>
      </c>
      <c r="CY859" s="1369">
        <f t="shared" si="2918"/>
        <v>0</v>
      </c>
      <c r="CZ859" s="1369">
        <f t="shared" si="2918"/>
        <v>0</v>
      </c>
      <c r="DA859" s="1369">
        <f t="shared" si="2918"/>
        <v>0</v>
      </c>
      <c r="DB859" s="1370">
        <f t="shared" si="2918"/>
        <v>0</v>
      </c>
      <c r="DC859" s="1370">
        <f t="shared" si="2918"/>
        <v>0</v>
      </c>
      <c r="DD859" s="1370">
        <f t="shared" si="2918"/>
        <v>0</v>
      </c>
      <c r="DE859" s="1369">
        <f t="shared" si="2918"/>
        <v>0</v>
      </c>
      <c r="DF859" s="1369">
        <f t="shared" si="2918"/>
        <v>0</v>
      </c>
      <c r="DG859" s="1369">
        <f t="shared" si="2918"/>
        <v>0</v>
      </c>
      <c r="DH859" s="1369">
        <f t="shared" si="2918"/>
        <v>0</v>
      </c>
      <c r="DI859" s="1369">
        <f t="shared" si="2918"/>
        <v>0</v>
      </c>
      <c r="DJ859" s="1368">
        <f t="shared" si="2918"/>
        <v>0</v>
      </c>
      <c r="DK859" s="1439">
        <f t="shared" ref="DK859:DK887" si="291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20">COUNT(B859:R859)</f>
        <v>17</v>
      </c>
      <c r="DM859" s="106">
        <f t="shared" ref="DM859:DM887" si="2921">COUNT(T859:AJ859)</f>
        <v>17</v>
      </c>
      <c r="DN859" s="106">
        <f t="shared" ref="DN859:DN887" si="2922">COUNT(AL859:BB859)</f>
        <v>17</v>
      </c>
      <c r="DO859" s="106">
        <f t="shared" ref="DO859:DO887" si="2923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24">SUM(C464)</f>
        <v>0</v>
      </c>
      <c r="D860" s="816">
        <f t="shared" si="2924"/>
        <v>2.8414872798434444E-2</v>
      </c>
      <c r="E860" s="816">
        <f t="shared" si="2924"/>
        <v>0</v>
      </c>
      <c r="F860" s="816">
        <f t="shared" si="2924"/>
        <v>0</v>
      </c>
      <c r="G860" s="816">
        <f t="shared" si="2924"/>
        <v>0</v>
      </c>
      <c r="H860" s="816">
        <f t="shared" si="2924"/>
        <v>0</v>
      </c>
      <c r="I860" s="816">
        <f t="shared" si="2924"/>
        <v>0</v>
      </c>
      <c r="J860" s="816">
        <f t="shared" si="2924"/>
        <v>0</v>
      </c>
      <c r="K860" s="816">
        <f t="shared" si="2924"/>
        <v>0</v>
      </c>
      <c r="L860" s="816">
        <f t="shared" si="2924"/>
        <v>0</v>
      </c>
      <c r="M860" s="816">
        <f t="shared" si="2924"/>
        <v>0</v>
      </c>
      <c r="N860" s="816">
        <f t="shared" si="2924"/>
        <v>0</v>
      </c>
      <c r="O860" s="816">
        <f t="shared" si="2924"/>
        <v>0</v>
      </c>
      <c r="P860" s="816">
        <f t="shared" si="2924"/>
        <v>0</v>
      </c>
      <c r="Q860" s="816">
        <f t="shared" si="2924"/>
        <v>0</v>
      </c>
      <c r="R860" s="816">
        <f t="shared" si="2924"/>
        <v>0</v>
      </c>
      <c r="S860" s="815"/>
      <c r="T860" s="816">
        <f t="shared" ref="T860:AJ860" si="2925">SUM(T464)</f>
        <v>7.5772994129158514E-2</v>
      </c>
      <c r="U860" s="816">
        <f t="shared" si="2925"/>
        <v>0</v>
      </c>
      <c r="V860" s="816">
        <f t="shared" si="2925"/>
        <v>0</v>
      </c>
      <c r="W860" s="816">
        <f t="shared" si="2925"/>
        <v>0</v>
      </c>
      <c r="X860" s="816">
        <f t="shared" si="2925"/>
        <v>0</v>
      </c>
      <c r="Y860" s="816">
        <f t="shared" si="2925"/>
        <v>0</v>
      </c>
      <c r="Z860" s="816">
        <f t="shared" si="2925"/>
        <v>0.16237070170533965</v>
      </c>
      <c r="AA860" s="816">
        <f t="shared" si="2925"/>
        <v>0</v>
      </c>
      <c r="AB860" s="816">
        <f t="shared" si="2925"/>
        <v>0</v>
      </c>
      <c r="AC860" s="816">
        <f t="shared" si="2925"/>
        <v>0</v>
      </c>
      <c r="AD860" s="816">
        <f t="shared" si="2925"/>
        <v>0</v>
      </c>
      <c r="AE860" s="816">
        <f t="shared" si="2925"/>
        <v>0</v>
      </c>
      <c r="AF860" s="816">
        <f t="shared" si="2925"/>
        <v>0</v>
      </c>
      <c r="AG860" s="816">
        <f t="shared" si="2925"/>
        <v>0</v>
      </c>
      <c r="AH860" s="816">
        <f t="shared" si="2925"/>
        <v>0</v>
      </c>
      <c r="AI860" s="816">
        <f t="shared" si="2925"/>
        <v>0</v>
      </c>
      <c r="AJ860" s="816">
        <f t="shared" si="2925"/>
        <v>0</v>
      </c>
      <c r="AK860" s="815"/>
      <c r="AL860" s="816">
        <f t="shared" ref="AL860:BB860" si="2926">SUM(AL464)</f>
        <v>0</v>
      </c>
      <c r="AM860" s="816">
        <f t="shared" si="2926"/>
        <v>0</v>
      </c>
      <c r="AN860" s="816">
        <f t="shared" si="2926"/>
        <v>0</v>
      </c>
      <c r="AO860" s="816">
        <f t="shared" si="2926"/>
        <v>0</v>
      </c>
      <c r="AP860" s="816">
        <f t="shared" si="2926"/>
        <v>0</v>
      </c>
      <c r="AQ860" s="816">
        <f t="shared" si="2926"/>
        <v>0</v>
      </c>
      <c r="AR860" s="816">
        <f t="shared" si="2926"/>
        <v>0</v>
      </c>
      <c r="AS860" s="816">
        <f t="shared" si="2926"/>
        <v>0</v>
      </c>
      <c r="AT860" s="816">
        <f t="shared" si="2926"/>
        <v>0</v>
      </c>
      <c r="AU860" s="816">
        <f t="shared" si="2926"/>
        <v>0</v>
      </c>
      <c r="AV860" s="816">
        <f t="shared" si="2926"/>
        <v>0</v>
      </c>
      <c r="AW860" s="816">
        <f t="shared" si="2926"/>
        <v>0</v>
      </c>
      <c r="AX860" s="816">
        <f t="shared" si="2926"/>
        <v>0</v>
      </c>
      <c r="AY860" s="816">
        <f t="shared" si="2926"/>
        <v>0</v>
      </c>
      <c r="AZ860" s="816">
        <f t="shared" si="2926"/>
        <v>0</v>
      </c>
      <c r="BA860" s="816">
        <f t="shared" si="2926"/>
        <v>0</v>
      </c>
      <c r="BB860" s="816">
        <f t="shared" si="2926"/>
        <v>0</v>
      </c>
      <c r="BC860" s="815"/>
      <c r="BD860" s="816">
        <f t="shared" ref="BD860:BT860" si="2927">SUM(BD464)</f>
        <v>8.8796477495107634E-2</v>
      </c>
      <c r="BE860" s="816">
        <f t="shared" si="2927"/>
        <v>0.10148168856583731</v>
      </c>
      <c r="BF860" s="816">
        <f t="shared" si="2927"/>
        <v>8.8796477495107634E-2</v>
      </c>
      <c r="BG860" s="816">
        <f t="shared" si="2927"/>
        <v>0</v>
      </c>
      <c r="BH860" s="816">
        <f t="shared" si="2927"/>
        <v>0</v>
      </c>
      <c r="BI860" s="816">
        <f t="shared" si="2927"/>
        <v>0</v>
      </c>
      <c r="BJ860" s="816">
        <f t="shared" si="2927"/>
        <v>0</v>
      </c>
      <c r="BK860" s="816">
        <f t="shared" si="2927"/>
        <v>0</v>
      </c>
      <c r="BL860" s="816">
        <f t="shared" si="2927"/>
        <v>0</v>
      </c>
      <c r="BM860" s="816">
        <f t="shared" si="2927"/>
        <v>0</v>
      </c>
      <c r="BN860" s="816">
        <f t="shared" si="2927"/>
        <v>0</v>
      </c>
      <c r="BO860" s="816">
        <f t="shared" si="2927"/>
        <v>0</v>
      </c>
      <c r="BP860" s="816">
        <f t="shared" si="2927"/>
        <v>0</v>
      </c>
      <c r="BQ860" s="816">
        <f t="shared" si="2927"/>
        <v>0</v>
      </c>
      <c r="BR860" s="816">
        <f t="shared" si="2927"/>
        <v>0</v>
      </c>
      <c r="BS860" s="816">
        <f t="shared" si="2927"/>
        <v>0</v>
      </c>
      <c r="BT860" s="816">
        <f t="shared" si="2927"/>
        <v>0</v>
      </c>
      <c r="BU860" s="815"/>
      <c r="BV860" s="816">
        <f>SUM(BV464)</f>
        <v>0</v>
      </c>
      <c r="BW860" s="1554">
        <f>SUM(BW464)</f>
        <v>0</v>
      </c>
      <c r="BX860" s="816">
        <f>SUM(BX464)</f>
        <v>0</v>
      </c>
      <c r="BY860" s="816">
        <f>SUM(BY464)</f>
        <v>5.9197651663405092E-2</v>
      </c>
      <c r="BZ860" s="627">
        <f t="shared" si="2912"/>
        <v>0</v>
      </c>
      <c r="CA860" s="627">
        <f t="shared" si="2913"/>
        <v>5.0515329419439014E-3</v>
      </c>
      <c r="CB860" s="627">
        <f t="shared" si="2914"/>
        <v>0</v>
      </c>
      <c r="CC860" s="695">
        <f t="shared" si="2915"/>
        <v>1.1839530332681019E-2</v>
      </c>
      <c r="CD860" s="1353">
        <f t="shared" si="2916"/>
        <v>0</v>
      </c>
      <c r="CE860" s="1354">
        <f t="shared" si="2916"/>
        <v>0</v>
      </c>
      <c r="CF860" s="1355">
        <f t="shared" si="2916"/>
        <v>0</v>
      </c>
      <c r="CG860" s="1355">
        <f t="shared" si="2916"/>
        <v>0</v>
      </c>
      <c r="CH860" s="1355">
        <f t="shared" si="2916"/>
        <v>0</v>
      </c>
      <c r="CI860" s="1355">
        <f t="shared" si="2916"/>
        <v>0</v>
      </c>
      <c r="CJ860" s="1355">
        <f t="shared" si="2916"/>
        <v>0</v>
      </c>
      <c r="CK860" s="1356">
        <f t="shared" si="2916"/>
        <v>0</v>
      </c>
      <c r="CL860" s="1356">
        <f t="shared" si="2916"/>
        <v>0</v>
      </c>
      <c r="CM860" s="1356">
        <f t="shared" si="2916"/>
        <v>0</v>
      </c>
      <c r="CN860" s="1355">
        <f t="shared" si="2916"/>
        <v>0</v>
      </c>
      <c r="CO860" s="1355">
        <f t="shared" si="2916"/>
        <v>0</v>
      </c>
      <c r="CP860" s="1355">
        <f t="shared" si="2916"/>
        <v>0</v>
      </c>
      <c r="CQ860" s="1355">
        <f t="shared" si="2916"/>
        <v>0</v>
      </c>
      <c r="CR860" s="1355">
        <f t="shared" si="2916"/>
        <v>0</v>
      </c>
      <c r="CS860" s="1354">
        <f t="shared" si="2916"/>
        <v>0</v>
      </c>
      <c r="CT860" s="1385">
        <f t="shared" si="2917"/>
        <v>2.8414872798434444E-2</v>
      </c>
      <c r="CU860" s="1439">
        <f t="shared" si="2918"/>
        <v>0</v>
      </c>
      <c r="CV860" s="1368">
        <f t="shared" si="2918"/>
        <v>0</v>
      </c>
      <c r="CW860" s="1369">
        <f t="shared" si="2918"/>
        <v>0</v>
      </c>
      <c r="CX860" s="1369">
        <f t="shared" si="2918"/>
        <v>0</v>
      </c>
      <c r="CY860" s="1369">
        <f t="shared" si="2918"/>
        <v>0</v>
      </c>
      <c r="CZ860" s="1369">
        <f t="shared" si="2918"/>
        <v>0</v>
      </c>
      <c r="DA860" s="1369">
        <f t="shared" si="2918"/>
        <v>0</v>
      </c>
      <c r="DB860" s="1370">
        <f t="shared" si="2918"/>
        <v>0</v>
      </c>
      <c r="DC860" s="1370">
        <f t="shared" si="2918"/>
        <v>0</v>
      </c>
      <c r="DD860" s="1370">
        <f t="shared" si="2918"/>
        <v>0</v>
      </c>
      <c r="DE860" s="1369">
        <f t="shared" si="2918"/>
        <v>0</v>
      </c>
      <c r="DF860" s="1369">
        <f t="shared" si="2918"/>
        <v>0</v>
      </c>
      <c r="DG860" s="1369">
        <f t="shared" si="2918"/>
        <v>0</v>
      </c>
      <c r="DH860" s="1369">
        <f t="shared" si="2918"/>
        <v>0</v>
      </c>
      <c r="DI860" s="1369">
        <f t="shared" si="2918"/>
        <v>0</v>
      </c>
      <c r="DJ860" s="1368">
        <f t="shared" si="2918"/>
        <v>7.5772994129158514E-2</v>
      </c>
      <c r="DK860" s="1439">
        <f t="shared" si="2919"/>
        <v>0.16237070170533965</v>
      </c>
      <c r="DL860" s="658">
        <f t="shared" si="2920"/>
        <v>17</v>
      </c>
      <c r="DM860" s="106">
        <f t="shared" si="2921"/>
        <v>17</v>
      </c>
      <c r="DN860" s="106">
        <f t="shared" si="2922"/>
        <v>17</v>
      </c>
      <c r="DO860" s="106">
        <f t="shared" si="2923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8">SUM(C473)</f>
        <v>0</v>
      </c>
      <c r="D861" s="816">
        <f t="shared" si="2928"/>
        <v>0</v>
      </c>
      <c r="E861" s="816">
        <f t="shared" si="2928"/>
        <v>0</v>
      </c>
      <c r="F861" s="816">
        <f t="shared" si="2928"/>
        <v>0</v>
      </c>
      <c r="G861" s="816">
        <f t="shared" si="2928"/>
        <v>0</v>
      </c>
      <c r="H861" s="816">
        <f t="shared" si="2928"/>
        <v>0</v>
      </c>
      <c r="I861" s="816">
        <f t="shared" si="2928"/>
        <v>2.2168297455968686E-2</v>
      </c>
      <c r="J861" s="816">
        <f t="shared" si="2928"/>
        <v>0</v>
      </c>
      <c r="K861" s="816">
        <f t="shared" si="2928"/>
        <v>0</v>
      </c>
      <c r="L861" s="816">
        <f t="shared" si="2928"/>
        <v>0</v>
      </c>
      <c r="M861" s="816">
        <f t="shared" si="2928"/>
        <v>0</v>
      </c>
      <c r="N861" s="816">
        <f t="shared" si="2928"/>
        <v>0</v>
      </c>
      <c r="O861" s="816">
        <f t="shared" si="2928"/>
        <v>0</v>
      </c>
      <c r="P861" s="816">
        <f t="shared" si="2928"/>
        <v>0</v>
      </c>
      <c r="Q861" s="816">
        <f t="shared" si="2928"/>
        <v>0</v>
      </c>
      <c r="R861" s="816">
        <f t="shared" si="2928"/>
        <v>0</v>
      </c>
      <c r="S861" s="815"/>
      <c r="T861" s="816">
        <f>SUM(T473)</f>
        <v>1.1084148727984343E-2</v>
      </c>
      <c r="U861" s="816">
        <f t="shared" ref="U861:AJ861" si="2929">SUM(U473)</f>
        <v>0</v>
      </c>
      <c r="V861" s="816">
        <f t="shared" si="2929"/>
        <v>9.2367906066536196E-3</v>
      </c>
      <c r="W861" s="816">
        <f t="shared" si="2929"/>
        <v>0</v>
      </c>
      <c r="X861" s="816">
        <f t="shared" si="2929"/>
        <v>6.9275929549902152E-3</v>
      </c>
      <c r="Y861" s="816">
        <f t="shared" si="2929"/>
        <v>3.0019569471624267E-2</v>
      </c>
      <c r="Z861" s="816">
        <f t="shared" si="2929"/>
        <v>7.9172490914173888E-3</v>
      </c>
      <c r="AA861" s="816">
        <f t="shared" si="2929"/>
        <v>7.9172490914173888E-3</v>
      </c>
      <c r="AB861" s="816">
        <f t="shared" si="2929"/>
        <v>0</v>
      </c>
      <c r="AC861" s="816">
        <f t="shared" si="2929"/>
        <v>0</v>
      </c>
      <c r="AD861" s="816">
        <f t="shared" si="2929"/>
        <v>0</v>
      </c>
      <c r="AE861" s="816">
        <f t="shared" si="2929"/>
        <v>0</v>
      </c>
      <c r="AF861" s="816">
        <f t="shared" si="2929"/>
        <v>0</v>
      </c>
      <c r="AG861" s="816">
        <f t="shared" si="2929"/>
        <v>0</v>
      </c>
      <c r="AH861" s="816">
        <f t="shared" si="2929"/>
        <v>0</v>
      </c>
      <c r="AI861" s="816">
        <f t="shared" si="2929"/>
        <v>0</v>
      </c>
      <c r="AJ861" s="816">
        <f t="shared" si="2929"/>
        <v>0</v>
      </c>
      <c r="AK861" s="815"/>
      <c r="AL861" s="816">
        <f>SUM(AL473)</f>
        <v>2.7710371819960861E-2</v>
      </c>
      <c r="AM861" s="816">
        <f t="shared" ref="AM861:BB861" si="2930">SUM(AM473)</f>
        <v>0</v>
      </c>
      <c r="AN861" s="816">
        <f t="shared" si="2930"/>
        <v>9.2367906066536207E-2</v>
      </c>
      <c r="AO861" s="816">
        <f t="shared" si="2930"/>
        <v>1.8473581213307239E-2</v>
      </c>
      <c r="AP861" s="816">
        <f t="shared" si="2930"/>
        <v>3.6947162426614479E-2</v>
      </c>
      <c r="AQ861" s="816">
        <f t="shared" si="2930"/>
        <v>0</v>
      </c>
      <c r="AR861" s="816">
        <f t="shared" si="2930"/>
        <v>2.7710371819960861E-2</v>
      </c>
      <c r="AS861" s="816">
        <f t="shared" si="2930"/>
        <v>2.2168297455968686E-2</v>
      </c>
      <c r="AT861" s="816">
        <f t="shared" si="2930"/>
        <v>4.4336594911937373E-2</v>
      </c>
      <c r="AU861" s="816">
        <f t="shared" si="2930"/>
        <v>0</v>
      </c>
      <c r="AV861" s="816">
        <f t="shared" si="2930"/>
        <v>0</v>
      </c>
      <c r="AW861" s="816">
        <f t="shared" si="2930"/>
        <v>0</v>
      </c>
      <c r="AX861" s="816">
        <f t="shared" si="2930"/>
        <v>0</v>
      </c>
      <c r="AY861" s="816">
        <f t="shared" si="2930"/>
        <v>0</v>
      </c>
      <c r="AZ861" s="816">
        <f t="shared" si="2930"/>
        <v>0</v>
      </c>
      <c r="BA861" s="816">
        <f t="shared" si="2930"/>
        <v>0</v>
      </c>
      <c r="BB861" s="816">
        <f t="shared" si="2930"/>
        <v>0</v>
      </c>
      <c r="BC861" s="815"/>
      <c r="BD861" s="816">
        <f>SUM(BD473)</f>
        <v>8.6594911937377686E-2</v>
      </c>
      <c r="BE861" s="816">
        <f t="shared" ref="BE861:BT861" si="2931">SUM(BE473)</f>
        <v>7.9172490914173888E-2</v>
      </c>
      <c r="BF861" s="816">
        <f t="shared" si="2931"/>
        <v>0.1385518590998043</v>
      </c>
      <c r="BG861" s="816">
        <f t="shared" si="2931"/>
        <v>8.3131115459882596E-2</v>
      </c>
      <c r="BH861" s="816">
        <f t="shared" si="2931"/>
        <v>6.9275929549902152E-2</v>
      </c>
      <c r="BI861" s="816">
        <f t="shared" si="2931"/>
        <v>3.1668996365669555E-2</v>
      </c>
      <c r="BJ861" s="816">
        <f t="shared" si="2931"/>
        <v>6.9275929549902152E-2</v>
      </c>
      <c r="BK861" s="816">
        <f t="shared" si="2931"/>
        <v>6.9275929549902152E-2</v>
      </c>
      <c r="BL861" s="816">
        <f t="shared" si="2931"/>
        <v>0.1385518590998043</v>
      </c>
      <c r="BM861" s="816">
        <f t="shared" si="2931"/>
        <v>0</v>
      </c>
      <c r="BN861" s="816">
        <f t="shared" si="2931"/>
        <v>0</v>
      </c>
      <c r="BO861" s="816">
        <f t="shared" si="2931"/>
        <v>0</v>
      </c>
      <c r="BP861" s="816">
        <f t="shared" si="2931"/>
        <v>0</v>
      </c>
      <c r="BQ861" s="816">
        <f t="shared" si="2931"/>
        <v>0</v>
      </c>
      <c r="BR861" s="816">
        <f t="shared" si="2931"/>
        <v>0</v>
      </c>
      <c r="BS861" s="816">
        <f t="shared" si="2931"/>
        <v>0</v>
      </c>
      <c r="BT861" s="816">
        <f t="shared" si="2931"/>
        <v>0</v>
      </c>
      <c r="BU861" s="815"/>
      <c r="BV861" s="816">
        <f>SUM(BV473)</f>
        <v>0</v>
      </c>
      <c r="BW861" s="1554">
        <f>SUM(BW473)</f>
        <v>9.2367906066536196E-3</v>
      </c>
      <c r="BX861" s="816">
        <f>SUM(BX473)</f>
        <v>3.1668996365669555E-2</v>
      </c>
      <c r="BY861" s="816">
        <f>SUM(BY473)</f>
        <v>0.10391389432485322</v>
      </c>
      <c r="BZ861" s="627">
        <f t="shared" si="2912"/>
        <v>0</v>
      </c>
      <c r="CA861" s="627">
        <f t="shared" si="2913"/>
        <v>2.8722020314975302E-3</v>
      </c>
      <c r="CB861" s="627">
        <f t="shared" si="2914"/>
        <v>1.1823091976516631E-2</v>
      </c>
      <c r="CC861" s="695">
        <f t="shared" si="2915"/>
        <v>4.1796477495107627E-2</v>
      </c>
      <c r="CD861" s="1353">
        <f t="shared" si="2916"/>
        <v>0</v>
      </c>
      <c r="CE861" s="1354">
        <f t="shared" si="2916"/>
        <v>0</v>
      </c>
      <c r="CF861" s="1355">
        <f t="shared" si="2916"/>
        <v>0</v>
      </c>
      <c r="CG861" s="1355">
        <f t="shared" si="2916"/>
        <v>0</v>
      </c>
      <c r="CH861" s="1355">
        <f t="shared" si="2916"/>
        <v>0</v>
      </c>
      <c r="CI861" s="1355">
        <f t="shared" si="2916"/>
        <v>0</v>
      </c>
      <c r="CJ861" s="1355">
        <f t="shared" si="2916"/>
        <v>0</v>
      </c>
      <c r="CK861" s="1356">
        <f t="shared" si="2916"/>
        <v>0</v>
      </c>
      <c r="CL861" s="1356">
        <f t="shared" si="2916"/>
        <v>0</v>
      </c>
      <c r="CM861" s="1356">
        <f t="shared" si="2916"/>
        <v>0</v>
      </c>
      <c r="CN861" s="1355">
        <f t="shared" si="2916"/>
        <v>0</v>
      </c>
      <c r="CO861" s="1355">
        <f t="shared" si="2916"/>
        <v>0</v>
      </c>
      <c r="CP861" s="1355">
        <f t="shared" si="2916"/>
        <v>0</v>
      </c>
      <c r="CQ861" s="1355">
        <f t="shared" si="2916"/>
        <v>0</v>
      </c>
      <c r="CR861" s="1355">
        <f t="shared" si="2916"/>
        <v>0</v>
      </c>
      <c r="CS861" s="1354">
        <f t="shared" si="2916"/>
        <v>0</v>
      </c>
      <c r="CT861" s="1385">
        <f t="shared" si="2917"/>
        <v>2.2168297455968686E-2</v>
      </c>
      <c r="CU861" s="1439">
        <f t="shared" si="2918"/>
        <v>0</v>
      </c>
      <c r="CV861" s="1368">
        <f t="shared" si="2918"/>
        <v>0</v>
      </c>
      <c r="CW861" s="1369">
        <f t="shared" si="2918"/>
        <v>0</v>
      </c>
      <c r="CX861" s="1369">
        <f t="shared" si="2918"/>
        <v>0</v>
      </c>
      <c r="CY861" s="1369">
        <f t="shared" si="2918"/>
        <v>0</v>
      </c>
      <c r="CZ861" s="1369">
        <f t="shared" si="2918"/>
        <v>0</v>
      </c>
      <c r="DA861" s="1369">
        <f t="shared" si="2918"/>
        <v>0</v>
      </c>
      <c r="DB861" s="1370">
        <f t="shared" si="2918"/>
        <v>0</v>
      </c>
      <c r="DC861" s="1370">
        <f t="shared" si="2918"/>
        <v>0</v>
      </c>
      <c r="DD861" s="1370">
        <f t="shared" si="2918"/>
        <v>0</v>
      </c>
      <c r="DE861" s="1369">
        <f t="shared" si="2918"/>
        <v>0</v>
      </c>
      <c r="DF861" s="1369">
        <f t="shared" si="2918"/>
        <v>6.9275929549902152E-3</v>
      </c>
      <c r="DG861" s="1369">
        <f t="shared" si="2918"/>
        <v>7.9172490914173888E-3</v>
      </c>
      <c r="DH861" s="1369">
        <f t="shared" si="2918"/>
        <v>7.9172490914173888E-3</v>
      </c>
      <c r="DI861" s="1369">
        <f t="shared" si="2918"/>
        <v>9.2367906066536196E-3</v>
      </c>
      <c r="DJ861" s="1368">
        <f t="shared" si="2918"/>
        <v>1.1084148727984343E-2</v>
      </c>
      <c r="DK861" s="1439">
        <f t="shared" si="2919"/>
        <v>3.0019569471624267E-2</v>
      </c>
      <c r="DL861" s="658">
        <f t="shared" si="2920"/>
        <v>17</v>
      </c>
      <c r="DM861" s="106">
        <f t="shared" si="2921"/>
        <v>17</v>
      </c>
      <c r="DN861" s="106">
        <f t="shared" si="2922"/>
        <v>17</v>
      </c>
      <c r="DO861" s="106">
        <f t="shared" si="2923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32">SUM(C482)</f>
        <v>0</v>
      </c>
      <c r="D862" s="816">
        <f t="shared" si="2932"/>
        <v>0</v>
      </c>
      <c r="E862" s="816">
        <f t="shared" si="2932"/>
        <v>0</v>
      </c>
      <c r="F862" s="816">
        <f t="shared" si="2932"/>
        <v>0</v>
      </c>
      <c r="G862" s="816">
        <f t="shared" si="2932"/>
        <v>0</v>
      </c>
      <c r="H862" s="816">
        <f t="shared" si="2932"/>
        <v>0</v>
      </c>
      <c r="I862" s="816">
        <f t="shared" si="2932"/>
        <v>0</v>
      </c>
      <c r="J862" s="816">
        <f t="shared" si="2932"/>
        <v>0</v>
      </c>
      <c r="K862" s="816">
        <f t="shared" si="2932"/>
        <v>0</v>
      </c>
      <c r="L862" s="816">
        <f t="shared" si="2932"/>
        <v>0</v>
      </c>
      <c r="M862" s="816">
        <f t="shared" si="2932"/>
        <v>0</v>
      </c>
      <c r="N862" s="816">
        <f t="shared" si="2932"/>
        <v>0</v>
      </c>
      <c r="O862" s="816">
        <f t="shared" si="2932"/>
        <v>0</v>
      </c>
      <c r="P862" s="816">
        <f t="shared" si="2932"/>
        <v>0</v>
      </c>
      <c r="Q862" s="816">
        <f t="shared" si="2932"/>
        <v>0</v>
      </c>
      <c r="R862" s="816">
        <f t="shared" si="2932"/>
        <v>0</v>
      </c>
      <c r="S862" s="815"/>
      <c r="T862" s="816">
        <f t="shared" ref="T862:AJ862" si="2933">SUM(T482)</f>
        <v>0</v>
      </c>
      <c r="U862" s="816">
        <f t="shared" si="2933"/>
        <v>0</v>
      </c>
      <c r="V862" s="816">
        <f t="shared" si="2933"/>
        <v>0</v>
      </c>
      <c r="W862" s="816">
        <f t="shared" si="2933"/>
        <v>0</v>
      </c>
      <c r="X862" s="816">
        <f t="shared" si="2933"/>
        <v>0</v>
      </c>
      <c r="Y862" s="816">
        <f t="shared" si="2933"/>
        <v>0</v>
      </c>
      <c r="Z862" s="816">
        <f t="shared" si="2933"/>
        <v>0</v>
      </c>
      <c r="AA862" s="816">
        <f t="shared" si="2933"/>
        <v>0</v>
      </c>
      <c r="AB862" s="816">
        <f t="shared" si="2933"/>
        <v>0</v>
      </c>
      <c r="AC862" s="816">
        <f t="shared" si="2933"/>
        <v>0</v>
      </c>
      <c r="AD862" s="816">
        <f t="shared" si="2933"/>
        <v>0</v>
      </c>
      <c r="AE862" s="816">
        <f t="shared" si="2933"/>
        <v>0</v>
      </c>
      <c r="AF862" s="816">
        <f t="shared" si="2933"/>
        <v>0</v>
      </c>
      <c r="AG862" s="816">
        <f t="shared" si="2933"/>
        <v>0</v>
      </c>
      <c r="AH862" s="816">
        <f t="shared" si="2933"/>
        <v>0</v>
      </c>
      <c r="AI862" s="816">
        <f t="shared" si="2933"/>
        <v>0</v>
      </c>
      <c r="AJ862" s="816">
        <f t="shared" si="2933"/>
        <v>0</v>
      </c>
      <c r="AK862" s="815"/>
      <c r="AL862" s="816">
        <f t="shared" ref="AL862:BB862" si="2934">SUM(AL482)</f>
        <v>0</v>
      </c>
      <c r="AM862" s="816">
        <f t="shared" si="2934"/>
        <v>0</v>
      </c>
      <c r="AN862" s="816">
        <f t="shared" si="2934"/>
        <v>0</v>
      </c>
      <c r="AO862" s="816">
        <f t="shared" si="2934"/>
        <v>0</v>
      </c>
      <c r="AP862" s="816">
        <f t="shared" si="2934"/>
        <v>0</v>
      </c>
      <c r="AQ862" s="816">
        <f t="shared" si="2934"/>
        <v>0</v>
      </c>
      <c r="AR862" s="816">
        <f t="shared" si="2934"/>
        <v>0</v>
      </c>
      <c r="AS862" s="816">
        <f t="shared" si="2934"/>
        <v>0</v>
      </c>
      <c r="AT862" s="816">
        <f t="shared" si="2934"/>
        <v>0</v>
      </c>
      <c r="AU862" s="816">
        <f t="shared" si="2934"/>
        <v>0</v>
      </c>
      <c r="AV862" s="816">
        <f t="shared" si="2934"/>
        <v>0</v>
      </c>
      <c r="AW862" s="816">
        <f t="shared" si="2934"/>
        <v>0</v>
      </c>
      <c r="AX862" s="816">
        <f t="shared" si="2934"/>
        <v>0</v>
      </c>
      <c r="AY862" s="816">
        <f t="shared" si="2934"/>
        <v>0</v>
      </c>
      <c r="AZ862" s="816">
        <f t="shared" si="2934"/>
        <v>0</v>
      </c>
      <c r="BA862" s="816">
        <f t="shared" si="2934"/>
        <v>0</v>
      </c>
      <c r="BB862" s="816">
        <f t="shared" si="2934"/>
        <v>0</v>
      </c>
      <c r="BC862" s="815"/>
      <c r="BD862" s="816">
        <f t="shared" ref="BD862:BT862" si="2935">SUM(BD482)</f>
        <v>0</v>
      </c>
      <c r="BE862" s="816">
        <f t="shared" si="2935"/>
        <v>0</v>
      </c>
      <c r="BF862" s="816">
        <f t="shared" si="2935"/>
        <v>0</v>
      </c>
      <c r="BG862" s="816">
        <f t="shared" si="2935"/>
        <v>0</v>
      </c>
      <c r="BH862" s="816">
        <f t="shared" si="2935"/>
        <v>0</v>
      </c>
      <c r="BI862" s="816">
        <f t="shared" si="2935"/>
        <v>0</v>
      </c>
      <c r="BJ862" s="816">
        <f t="shared" si="2935"/>
        <v>0</v>
      </c>
      <c r="BK862" s="816">
        <f t="shared" si="2935"/>
        <v>0</v>
      </c>
      <c r="BL862" s="816">
        <f t="shared" si="2935"/>
        <v>0</v>
      </c>
      <c r="BM862" s="816">
        <f t="shared" si="2935"/>
        <v>0</v>
      </c>
      <c r="BN862" s="816">
        <f t="shared" si="2935"/>
        <v>0</v>
      </c>
      <c r="BO862" s="816">
        <f t="shared" si="2935"/>
        <v>0</v>
      </c>
      <c r="BP862" s="816">
        <f t="shared" si="2935"/>
        <v>0</v>
      </c>
      <c r="BQ862" s="816">
        <f t="shared" si="2935"/>
        <v>0</v>
      </c>
      <c r="BR862" s="816">
        <f t="shared" si="2935"/>
        <v>0</v>
      </c>
      <c r="BS862" s="816">
        <f t="shared" si="2935"/>
        <v>0</v>
      </c>
      <c r="BT862" s="816">
        <f t="shared" si="2935"/>
        <v>0</v>
      </c>
      <c r="BU862" s="815"/>
      <c r="BV862" s="816">
        <f>SUM(BV482)</f>
        <v>0</v>
      </c>
      <c r="BW862" s="1554">
        <f>SUM(BW482)</f>
        <v>0</v>
      </c>
      <c r="BX862" s="816">
        <f>SUM(BX482)</f>
        <v>0</v>
      </c>
      <c r="BY862" s="816">
        <f>SUM(BY482)</f>
        <v>0</v>
      </c>
      <c r="BZ862" s="627">
        <f t="shared" si="2912"/>
        <v>0</v>
      </c>
      <c r="CA862" s="627">
        <f t="shared" si="2913"/>
        <v>0</v>
      </c>
      <c r="CB862" s="627">
        <f t="shared" si="2914"/>
        <v>0</v>
      </c>
      <c r="CC862" s="695">
        <f t="shared" si="2915"/>
        <v>0</v>
      </c>
      <c r="CD862" s="1353">
        <f t="shared" si="2916"/>
        <v>0</v>
      </c>
      <c r="CE862" s="1354">
        <f t="shared" si="2916"/>
        <v>0</v>
      </c>
      <c r="CF862" s="1355">
        <f t="shared" si="2916"/>
        <v>0</v>
      </c>
      <c r="CG862" s="1355">
        <f t="shared" si="2916"/>
        <v>0</v>
      </c>
      <c r="CH862" s="1355">
        <f t="shared" si="2916"/>
        <v>0</v>
      </c>
      <c r="CI862" s="1355">
        <f t="shared" si="2916"/>
        <v>0</v>
      </c>
      <c r="CJ862" s="1355">
        <f t="shared" si="2916"/>
        <v>0</v>
      </c>
      <c r="CK862" s="1356">
        <f t="shared" si="2916"/>
        <v>0</v>
      </c>
      <c r="CL862" s="1356">
        <f t="shared" si="2916"/>
        <v>0</v>
      </c>
      <c r="CM862" s="1356">
        <f t="shared" si="2916"/>
        <v>0</v>
      </c>
      <c r="CN862" s="1355">
        <f t="shared" si="2916"/>
        <v>0</v>
      </c>
      <c r="CO862" s="1355">
        <f t="shared" si="2916"/>
        <v>0</v>
      </c>
      <c r="CP862" s="1355">
        <f t="shared" si="2916"/>
        <v>0</v>
      </c>
      <c r="CQ862" s="1355">
        <f t="shared" si="2916"/>
        <v>0</v>
      </c>
      <c r="CR862" s="1355">
        <f t="shared" si="2916"/>
        <v>0</v>
      </c>
      <c r="CS862" s="1354">
        <f t="shared" si="2916"/>
        <v>0</v>
      </c>
      <c r="CT862" s="1385">
        <f t="shared" si="2917"/>
        <v>0</v>
      </c>
      <c r="CU862" s="1439">
        <f t="shared" si="2918"/>
        <v>0</v>
      </c>
      <c r="CV862" s="1368">
        <f t="shared" si="2918"/>
        <v>0</v>
      </c>
      <c r="CW862" s="1369">
        <f t="shared" si="2918"/>
        <v>0</v>
      </c>
      <c r="CX862" s="1369">
        <f t="shared" si="2918"/>
        <v>0</v>
      </c>
      <c r="CY862" s="1369">
        <f t="shared" si="2918"/>
        <v>0</v>
      </c>
      <c r="CZ862" s="1369">
        <f t="shared" si="2918"/>
        <v>0</v>
      </c>
      <c r="DA862" s="1369">
        <f t="shared" si="2918"/>
        <v>0</v>
      </c>
      <c r="DB862" s="1370">
        <f t="shared" si="2918"/>
        <v>0</v>
      </c>
      <c r="DC862" s="1370">
        <f t="shared" si="2918"/>
        <v>0</v>
      </c>
      <c r="DD862" s="1370">
        <f t="shared" si="2918"/>
        <v>0</v>
      </c>
      <c r="DE862" s="1369">
        <f t="shared" si="2918"/>
        <v>0</v>
      </c>
      <c r="DF862" s="1369">
        <f t="shared" si="2918"/>
        <v>0</v>
      </c>
      <c r="DG862" s="1369">
        <f t="shared" si="2918"/>
        <v>0</v>
      </c>
      <c r="DH862" s="1369">
        <f t="shared" si="2918"/>
        <v>0</v>
      </c>
      <c r="DI862" s="1369">
        <f t="shared" si="2918"/>
        <v>0</v>
      </c>
      <c r="DJ862" s="1368">
        <f t="shared" si="2918"/>
        <v>0</v>
      </c>
      <c r="DK862" s="1439">
        <f t="shared" si="2919"/>
        <v>0</v>
      </c>
      <c r="DL862" s="658">
        <f t="shared" si="2920"/>
        <v>17</v>
      </c>
      <c r="DM862" s="106">
        <f t="shared" si="2921"/>
        <v>17</v>
      </c>
      <c r="DN862" s="106">
        <f t="shared" si="2922"/>
        <v>17</v>
      </c>
      <c r="DO862" s="106">
        <f t="shared" si="2923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36">SUM(C491)</f>
        <v>0</v>
      </c>
      <c r="D863" s="816">
        <f t="shared" si="2936"/>
        <v>0</v>
      </c>
      <c r="E863" s="816">
        <f t="shared" si="2936"/>
        <v>0</v>
      </c>
      <c r="F863" s="816">
        <f t="shared" si="2936"/>
        <v>0</v>
      </c>
      <c r="G863" s="816">
        <f t="shared" si="2936"/>
        <v>0</v>
      </c>
      <c r="H863" s="816">
        <f t="shared" si="2936"/>
        <v>0</v>
      </c>
      <c r="I863" s="816">
        <f t="shared" si="2936"/>
        <v>0</v>
      </c>
      <c r="J863" s="816">
        <f t="shared" si="2936"/>
        <v>0</v>
      </c>
      <c r="K863" s="816">
        <f t="shared" si="2936"/>
        <v>0</v>
      </c>
      <c r="L863" s="816">
        <f t="shared" si="2936"/>
        <v>0</v>
      </c>
      <c r="M863" s="816">
        <f t="shared" si="2936"/>
        <v>0</v>
      </c>
      <c r="N863" s="816">
        <f t="shared" si="2936"/>
        <v>0</v>
      </c>
      <c r="O863" s="816">
        <f t="shared" si="2936"/>
        <v>0</v>
      </c>
      <c r="P863" s="816">
        <f t="shared" si="2936"/>
        <v>0</v>
      </c>
      <c r="Q863" s="816">
        <f t="shared" si="2936"/>
        <v>0</v>
      </c>
      <c r="R863" s="816">
        <f t="shared" si="2936"/>
        <v>0</v>
      </c>
      <c r="S863" s="815"/>
      <c r="T863" s="816">
        <f>SUM(T491)</f>
        <v>0</v>
      </c>
      <c r="U863" s="816">
        <f t="shared" ref="U863:AJ863" si="2937">SUM(U491)</f>
        <v>0</v>
      </c>
      <c r="V863" s="816">
        <f t="shared" si="2937"/>
        <v>0</v>
      </c>
      <c r="W863" s="816">
        <f t="shared" si="2937"/>
        <v>0</v>
      </c>
      <c r="X863" s="816">
        <f t="shared" si="2937"/>
        <v>0</v>
      </c>
      <c r="Y863" s="816">
        <f t="shared" si="2937"/>
        <v>0</v>
      </c>
      <c r="Z863" s="816">
        <f t="shared" si="2937"/>
        <v>0</v>
      </c>
      <c r="AA863" s="816">
        <f t="shared" si="2937"/>
        <v>0</v>
      </c>
      <c r="AB863" s="816">
        <f t="shared" si="2937"/>
        <v>0</v>
      </c>
      <c r="AC863" s="816">
        <f t="shared" si="2937"/>
        <v>0</v>
      </c>
      <c r="AD863" s="816">
        <f t="shared" si="2937"/>
        <v>0</v>
      </c>
      <c r="AE863" s="816">
        <f t="shared" si="2937"/>
        <v>0</v>
      </c>
      <c r="AF863" s="816">
        <f t="shared" si="2937"/>
        <v>0</v>
      </c>
      <c r="AG863" s="816">
        <f t="shared" si="2937"/>
        <v>0</v>
      </c>
      <c r="AH863" s="816">
        <f t="shared" si="2937"/>
        <v>0</v>
      </c>
      <c r="AI863" s="816">
        <f t="shared" si="2937"/>
        <v>0</v>
      </c>
      <c r="AJ863" s="816">
        <f t="shared" si="2937"/>
        <v>0</v>
      </c>
      <c r="AK863" s="815"/>
      <c r="AL863" s="816">
        <f>SUM(AL491)</f>
        <v>0</v>
      </c>
      <c r="AM863" s="816">
        <f t="shared" ref="AM863:BB863" si="2938">SUM(AM491)</f>
        <v>0</v>
      </c>
      <c r="AN863" s="816">
        <f t="shared" si="2938"/>
        <v>0</v>
      </c>
      <c r="AO863" s="816">
        <f t="shared" si="2938"/>
        <v>0</v>
      </c>
      <c r="AP863" s="816">
        <f t="shared" si="2938"/>
        <v>0</v>
      </c>
      <c r="AQ863" s="816">
        <f t="shared" si="2938"/>
        <v>0</v>
      </c>
      <c r="AR863" s="816">
        <f t="shared" si="2938"/>
        <v>0</v>
      </c>
      <c r="AS863" s="816">
        <f t="shared" si="2938"/>
        <v>0</v>
      </c>
      <c r="AT863" s="816">
        <f t="shared" si="2938"/>
        <v>0</v>
      </c>
      <c r="AU863" s="816">
        <f t="shared" si="2938"/>
        <v>0</v>
      </c>
      <c r="AV863" s="816">
        <f t="shared" si="2938"/>
        <v>0</v>
      </c>
      <c r="AW863" s="816">
        <f t="shared" si="2938"/>
        <v>0</v>
      </c>
      <c r="AX863" s="816">
        <f t="shared" si="2938"/>
        <v>0</v>
      </c>
      <c r="AY863" s="816">
        <f t="shared" si="2938"/>
        <v>0</v>
      </c>
      <c r="AZ863" s="816">
        <f t="shared" si="2938"/>
        <v>0</v>
      </c>
      <c r="BA863" s="816">
        <f t="shared" si="2938"/>
        <v>0</v>
      </c>
      <c r="BB863" s="816">
        <f t="shared" si="2938"/>
        <v>0</v>
      </c>
      <c r="BC863" s="815"/>
      <c r="BD863" s="816">
        <f>SUM(BD491)</f>
        <v>0</v>
      </c>
      <c r="BE863" s="816">
        <f t="shared" ref="BE863:BT863" si="2939">SUM(BE491)</f>
        <v>0</v>
      </c>
      <c r="BF863" s="816">
        <f t="shared" si="2939"/>
        <v>0</v>
      </c>
      <c r="BG863" s="816">
        <f t="shared" si="2939"/>
        <v>0</v>
      </c>
      <c r="BH863" s="816">
        <f t="shared" si="2939"/>
        <v>0</v>
      </c>
      <c r="BI863" s="816">
        <f t="shared" si="2939"/>
        <v>0</v>
      </c>
      <c r="BJ863" s="816">
        <f t="shared" si="2939"/>
        <v>0</v>
      </c>
      <c r="BK863" s="816">
        <f t="shared" si="2939"/>
        <v>0</v>
      </c>
      <c r="BL863" s="816">
        <f t="shared" si="2939"/>
        <v>0</v>
      </c>
      <c r="BM863" s="816">
        <f t="shared" si="2939"/>
        <v>0</v>
      </c>
      <c r="BN863" s="816">
        <f t="shared" si="2939"/>
        <v>0</v>
      </c>
      <c r="BO863" s="816">
        <f t="shared" si="2939"/>
        <v>0</v>
      </c>
      <c r="BP863" s="816">
        <f t="shared" si="2939"/>
        <v>0</v>
      </c>
      <c r="BQ863" s="816">
        <f t="shared" si="2939"/>
        <v>0</v>
      </c>
      <c r="BR863" s="816">
        <f t="shared" si="2939"/>
        <v>0</v>
      </c>
      <c r="BS863" s="816">
        <f t="shared" si="2939"/>
        <v>0</v>
      </c>
      <c r="BT863" s="816">
        <f t="shared" si="2939"/>
        <v>0</v>
      </c>
      <c r="BU863" s="815"/>
      <c r="BV863" s="816">
        <f>SUM(BV491)</f>
        <v>0</v>
      </c>
      <c r="BW863" s="1554">
        <f>SUM(BW491)</f>
        <v>0</v>
      </c>
      <c r="BX863" s="816">
        <f>SUM(BX491)</f>
        <v>0</v>
      </c>
      <c r="BY863" s="816">
        <f>SUM(BY491)</f>
        <v>0</v>
      </c>
      <c r="BZ863" s="627">
        <f t="shared" si="2912"/>
        <v>0</v>
      </c>
      <c r="CA863" s="627">
        <f t="shared" si="2913"/>
        <v>0</v>
      </c>
      <c r="CB863" s="627">
        <f t="shared" si="2914"/>
        <v>0</v>
      </c>
      <c r="CC863" s="695">
        <f t="shared" si="2915"/>
        <v>0</v>
      </c>
      <c r="CD863" s="1353">
        <f t="shared" si="2916"/>
        <v>0</v>
      </c>
      <c r="CE863" s="1354">
        <f t="shared" si="2916"/>
        <v>0</v>
      </c>
      <c r="CF863" s="1355">
        <f t="shared" si="2916"/>
        <v>0</v>
      </c>
      <c r="CG863" s="1355">
        <f t="shared" si="2916"/>
        <v>0</v>
      </c>
      <c r="CH863" s="1355">
        <f t="shared" si="2916"/>
        <v>0</v>
      </c>
      <c r="CI863" s="1355">
        <f t="shared" si="2916"/>
        <v>0</v>
      </c>
      <c r="CJ863" s="1355">
        <f t="shared" si="2916"/>
        <v>0</v>
      </c>
      <c r="CK863" s="1356">
        <f t="shared" si="2916"/>
        <v>0</v>
      </c>
      <c r="CL863" s="1356">
        <f t="shared" si="2916"/>
        <v>0</v>
      </c>
      <c r="CM863" s="1356">
        <f t="shared" si="2916"/>
        <v>0</v>
      </c>
      <c r="CN863" s="1355">
        <f t="shared" si="2916"/>
        <v>0</v>
      </c>
      <c r="CO863" s="1355">
        <f t="shared" si="2916"/>
        <v>0</v>
      </c>
      <c r="CP863" s="1355">
        <f t="shared" si="2916"/>
        <v>0</v>
      </c>
      <c r="CQ863" s="1355">
        <f t="shared" si="2916"/>
        <v>0</v>
      </c>
      <c r="CR863" s="1355">
        <f t="shared" si="2916"/>
        <v>0</v>
      </c>
      <c r="CS863" s="1354">
        <f t="shared" si="2916"/>
        <v>0</v>
      </c>
      <c r="CT863" s="1385">
        <f t="shared" si="2917"/>
        <v>0</v>
      </c>
      <c r="CU863" s="1439">
        <f t="shared" si="2918"/>
        <v>0</v>
      </c>
      <c r="CV863" s="1368">
        <f t="shared" si="2918"/>
        <v>0</v>
      </c>
      <c r="CW863" s="1369">
        <f t="shared" si="2918"/>
        <v>0</v>
      </c>
      <c r="CX863" s="1369">
        <f t="shared" si="2918"/>
        <v>0</v>
      </c>
      <c r="CY863" s="1369">
        <f t="shared" si="2918"/>
        <v>0</v>
      </c>
      <c r="CZ863" s="1369">
        <f t="shared" si="2918"/>
        <v>0</v>
      </c>
      <c r="DA863" s="1369">
        <f t="shared" si="2918"/>
        <v>0</v>
      </c>
      <c r="DB863" s="1370">
        <f t="shared" si="2918"/>
        <v>0</v>
      </c>
      <c r="DC863" s="1370">
        <f t="shared" si="2918"/>
        <v>0</v>
      </c>
      <c r="DD863" s="1370">
        <f t="shared" si="2918"/>
        <v>0</v>
      </c>
      <c r="DE863" s="1369">
        <f t="shared" si="2918"/>
        <v>0</v>
      </c>
      <c r="DF863" s="1369">
        <f t="shared" si="2918"/>
        <v>0</v>
      </c>
      <c r="DG863" s="1369">
        <f t="shared" si="2918"/>
        <v>0</v>
      </c>
      <c r="DH863" s="1369">
        <f t="shared" si="2918"/>
        <v>0</v>
      </c>
      <c r="DI863" s="1369">
        <f t="shared" si="2918"/>
        <v>0</v>
      </c>
      <c r="DJ863" s="1368">
        <f t="shared" si="2918"/>
        <v>0</v>
      </c>
      <c r="DK863" s="1439">
        <f t="shared" si="2919"/>
        <v>0</v>
      </c>
      <c r="DL863" s="658">
        <f t="shared" si="2920"/>
        <v>17</v>
      </c>
      <c r="DM863" s="106">
        <f t="shared" si="2921"/>
        <v>17</v>
      </c>
      <c r="DN863" s="106">
        <f t="shared" si="2922"/>
        <v>17</v>
      </c>
      <c r="DO863" s="106">
        <f t="shared" si="2923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40">SUM(C500)</f>
        <v>0</v>
      </c>
      <c r="D864" s="816">
        <f t="shared" si="2940"/>
        <v>0</v>
      </c>
      <c r="E864" s="816">
        <f t="shared" si="2940"/>
        <v>0</v>
      </c>
      <c r="F864" s="816">
        <f t="shared" si="2940"/>
        <v>0</v>
      </c>
      <c r="G864" s="816">
        <f t="shared" si="2940"/>
        <v>0</v>
      </c>
      <c r="H864" s="816">
        <f t="shared" si="2940"/>
        <v>0</v>
      </c>
      <c r="I864" s="816">
        <f t="shared" si="2940"/>
        <v>0</v>
      </c>
      <c r="J864" s="816">
        <f t="shared" si="2940"/>
        <v>0</v>
      </c>
      <c r="K864" s="816">
        <f t="shared" si="2940"/>
        <v>0</v>
      </c>
      <c r="L864" s="816">
        <f t="shared" si="2940"/>
        <v>0</v>
      </c>
      <c r="M864" s="816">
        <f t="shared" si="2940"/>
        <v>0</v>
      </c>
      <c r="N864" s="816">
        <f t="shared" si="2940"/>
        <v>0</v>
      </c>
      <c r="O864" s="816">
        <f t="shared" si="2940"/>
        <v>0</v>
      </c>
      <c r="P864" s="816">
        <f t="shared" si="2940"/>
        <v>0</v>
      </c>
      <c r="Q864" s="816">
        <f t="shared" si="2940"/>
        <v>0</v>
      </c>
      <c r="R864" s="816">
        <f t="shared" si="2940"/>
        <v>0</v>
      </c>
      <c r="S864" s="815"/>
      <c r="T864" s="816">
        <f t="shared" ref="T864:AJ864" si="2941">SUM(T500)</f>
        <v>0</v>
      </c>
      <c r="U864" s="816">
        <f t="shared" si="2941"/>
        <v>0</v>
      </c>
      <c r="V864" s="816">
        <f t="shared" si="2941"/>
        <v>0</v>
      </c>
      <c r="W864" s="816">
        <f t="shared" si="2941"/>
        <v>0</v>
      </c>
      <c r="X864" s="816">
        <f t="shared" si="2941"/>
        <v>0</v>
      </c>
      <c r="Y864" s="816">
        <f t="shared" si="2941"/>
        <v>0</v>
      </c>
      <c r="Z864" s="816">
        <f t="shared" si="2941"/>
        <v>0</v>
      </c>
      <c r="AA864" s="816">
        <f t="shared" si="2941"/>
        <v>0</v>
      </c>
      <c r="AB864" s="816">
        <f t="shared" si="2941"/>
        <v>0</v>
      </c>
      <c r="AC864" s="816">
        <f t="shared" si="2941"/>
        <v>0</v>
      </c>
      <c r="AD864" s="816">
        <f t="shared" si="2941"/>
        <v>0</v>
      </c>
      <c r="AE864" s="816">
        <f t="shared" si="2941"/>
        <v>0</v>
      </c>
      <c r="AF864" s="816">
        <f t="shared" si="2941"/>
        <v>0</v>
      </c>
      <c r="AG864" s="816">
        <f t="shared" si="2941"/>
        <v>0</v>
      </c>
      <c r="AH864" s="816">
        <f t="shared" si="2941"/>
        <v>0</v>
      </c>
      <c r="AI864" s="816">
        <f t="shared" si="2941"/>
        <v>0</v>
      </c>
      <c r="AJ864" s="816">
        <f t="shared" si="2941"/>
        <v>0</v>
      </c>
      <c r="AK864" s="815"/>
      <c r="AL864" s="816">
        <f t="shared" ref="AL864:BB864" si="2942">SUM(AL500)</f>
        <v>1.1572602739726025E-2</v>
      </c>
      <c r="AM864" s="816">
        <f t="shared" si="2942"/>
        <v>0</v>
      </c>
      <c r="AN864" s="816">
        <f t="shared" si="2942"/>
        <v>0</v>
      </c>
      <c r="AO864" s="816">
        <f t="shared" si="2942"/>
        <v>0</v>
      </c>
      <c r="AP864" s="816">
        <f t="shared" si="2942"/>
        <v>9.6438356164383551E-3</v>
      </c>
      <c r="AQ864" s="816">
        <f t="shared" si="2942"/>
        <v>0</v>
      </c>
      <c r="AR864" s="816">
        <f t="shared" si="2942"/>
        <v>0</v>
      </c>
      <c r="AS864" s="816">
        <f t="shared" si="2942"/>
        <v>0</v>
      </c>
      <c r="AT864" s="816">
        <f t="shared" si="2942"/>
        <v>5.7863013698630124E-3</v>
      </c>
      <c r="AU864" s="816">
        <f t="shared" si="2942"/>
        <v>0</v>
      </c>
      <c r="AV864" s="816">
        <f t="shared" si="2942"/>
        <v>0</v>
      </c>
      <c r="AW864" s="816">
        <f t="shared" si="2942"/>
        <v>0</v>
      </c>
      <c r="AX864" s="816">
        <f t="shared" si="2942"/>
        <v>0</v>
      </c>
      <c r="AY864" s="816">
        <f t="shared" si="2942"/>
        <v>0</v>
      </c>
      <c r="AZ864" s="816">
        <f t="shared" si="2942"/>
        <v>0</v>
      </c>
      <c r="BA864" s="816">
        <f t="shared" si="2942"/>
        <v>0</v>
      </c>
      <c r="BB864" s="816">
        <f t="shared" si="2942"/>
        <v>0</v>
      </c>
      <c r="BC864" s="815"/>
      <c r="BD864" s="816">
        <f t="shared" ref="BD864:BT864" si="2943">SUM(BD500)</f>
        <v>0</v>
      </c>
      <c r="BE864" s="816">
        <f t="shared" si="2943"/>
        <v>0</v>
      </c>
      <c r="BF864" s="816">
        <f t="shared" si="2943"/>
        <v>0</v>
      </c>
      <c r="BG864" s="816">
        <f t="shared" si="2943"/>
        <v>0</v>
      </c>
      <c r="BH864" s="816">
        <f t="shared" si="2943"/>
        <v>3.6164383561643827E-3</v>
      </c>
      <c r="BI864" s="816">
        <f t="shared" si="2943"/>
        <v>2.7553816046966724E-3</v>
      </c>
      <c r="BJ864" s="816">
        <f t="shared" si="2943"/>
        <v>3.6164383561643837E-2</v>
      </c>
      <c r="BK864" s="816">
        <f t="shared" si="2943"/>
        <v>0</v>
      </c>
      <c r="BL864" s="816">
        <f t="shared" si="2943"/>
        <v>0</v>
      </c>
      <c r="BM864" s="816">
        <f t="shared" si="2943"/>
        <v>0</v>
      </c>
      <c r="BN864" s="816">
        <f t="shared" si="2943"/>
        <v>0</v>
      </c>
      <c r="BO864" s="816">
        <f t="shared" si="2943"/>
        <v>0</v>
      </c>
      <c r="BP864" s="816">
        <f t="shared" si="2943"/>
        <v>0</v>
      </c>
      <c r="BQ864" s="816">
        <f t="shared" si="2943"/>
        <v>0</v>
      </c>
      <c r="BR864" s="816">
        <f t="shared" si="2943"/>
        <v>0</v>
      </c>
      <c r="BS864" s="816">
        <f t="shared" si="2943"/>
        <v>0</v>
      </c>
      <c r="BT864" s="816">
        <f t="shared" si="2943"/>
        <v>0</v>
      </c>
      <c r="BU864" s="815"/>
      <c r="BV864" s="816">
        <f>SUM(BV500)</f>
        <v>0</v>
      </c>
      <c r="BW864" s="1554">
        <f>SUM(BW500)</f>
        <v>0</v>
      </c>
      <c r="BX864" s="816">
        <f>SUM(BX500)</f>
        <v>1.1808778305842885E-2</v>
      </c>
      <c r="BY864" s="816">
        <f>SUM(BY500)</f>
        <v>2.0665362035225052E-2</v>
      </c>
      <c r="BZ864" s="627">
        <f t="shared" si="2912"/>
        <v>0</v>
      </c>
      <c r="CA864" s="627">
        <f t="shared" si="2913"/>
        <v>0</v>
      </c>
      <c r="CB864" s="627">
        <f t="shared" si="2914"/>
        <v>1.0286757990867579E-3</v>
      </c>
      <c r="CC864" s="695">
        <f t="shared" si="2915"/>
        <v>4.247879973907372E-4</v>
      </c>
      <c r="CD864" s="1353">
        <f t="shared" si="2916"/>
        <v>0</v>
      </c>
      <c r="CE864" s="1354">
        <f t="shared" si="2916"/>
        <v>0</v>
      </c>
      <c r="CF864" s="1355">
        <f t="shared" si="2916"/>
        <v>0</v>
      </c>
      <c r="CG864" s="1355">
        <f t="shared" si="2916"/>
        <v>0</v>
      </c>
      <c r="CH864" s="1355">
        <f t="shared" si="2916"/>
        <v>0</v>
      </c>
      <c r="CI864" s="1355">
        <f t="shared" si="2916"/>
        <v>0</v>
      </c>
      <c r="CJ864" s="1355">
        <f t="shared" si="2916"/>
        <v>0</v>
      </c>
      <c r="CK864" s="1356">
        <f t="shared" si="2916"/>
        <v>0</v>
      </c>
      <c r="CL864" s="1356">
        <f t="shared" si="2916"/>
        <v>0</v>
      </c>
      <c r="CM864" s="1356">
        <f t="shared" si="2916"/>
        <v>0</v>
      </c>
      <c r="CN864" s="1355">
        <f t="shared" si="2916"/>
        <v>0</v>
      </c>
      <c r="CO864" s="1355">
        <f t="shared" si="2916"/>
        <v>0</v>
      </c>
      <c r="CP864" s="1355">
        <f t="shared" si="2916"/>
        <v>0</v>
      </c>
      <c r="CQ864" s="1355">
        <f t="shared" si="2916"/>
        <v>0</v>
      </c>
      <c r="CR864" s="1355">
        <f t="shared" si="2916"/>
        <v>0</v>
      </c>
      <c r="CS864" s="1354">
        <f t="shared" si="2916"/>
        <v>0</v>
      </c>
      <c r="CT864" s="1385">
        <f t="shared" si="2917"/>
        <v>0</v>
      </c>
      <c r="CU864" s="1439">
        <f t="shared" si="2918"/>
        <v>0</v>
      </c>
      <c r="CV864" s="1368">
        <f t="shared" si="2918"/>
        <v>0</v>
      </c>
      <c r="CW864" s="1369">
        <f t="shared" si="2918"/>
        <v>0</v>
      </c>
      <c r="CX864" s="1369">
        <f t="shared" si="2918"/>
        <v>0</v>
      </c>
      <c r="CY864" s="1369">
        <f t="shared" si="2918"/>
        <v>0</v>
      </c>
      <c r="CZ864" s="1369">
        <f t="shared" si="2918"/>
        <v>0</v>
      </c>
      <c r="DA864" s="1369">
        <f t="shared" si="2918"/>
        <v>0</v>
      </c>
      <c r="DB864" s="1370">
        <f t="shared" si="2918"/>
        <v>0</v>
      </c>
      <c r="DC864" s="1370">
        <f t="shared" si="2918"/>
        <v>0</v>
      </c>
      <c r="DD864" s="1370">
        <f t="shared" si="2918"/>
        <v>0</v>
      </c>
      <c r="DE864" s="1369">
        <f t="shared" si="2918"/>
        <v>0</v>
      </c>
      <c r="DF864" s="1369">
        <f t="shared" si="2918"/>
        <v>0</v>
      </c>
      <c r="DG864" s="1369">
        <f t="shared" si="2918"/>
        <v>0</v>
      </c>
      <c r="DH864" s="1369">
        <f t="shared" si="2918"/>
        <v>0</v>
      </c>
      <c r="DI864" s="1369">
        <f t="shared" si="2918"/>
        <v>0</v>
      </c>
      <c r="DJ864" s="1368">
        <f t="shared" si="2918"/>
        <v>0</v>
      </c>
      <c r="DK864" s="1439">
        <f t="shared" si="2919"/>
        <v>0</v>
      </c>
      <c r="DL864" s="658">
        <f t="shared" si="2920"/>
        <v>17</v>
      </c>
      <c r="DM864" s="106">
        <f t="shared" si="2921"/>
        <v>17</v>
      </c>
      <c r="DN864" s="106">
        <f t="shared" si="2922"/>
        <v>17</v>
      </c>
      <c r="DO864" s="106">
        <f t="shared" si="2923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44">SUM(C506)</f>
        <v>0</v>
      </c>
      <c r="D865" s="816">
        <f t="shared" si="2944"/>
        <v>0</v>
      </c>
      <c r="E865" s="816">
        <f t="shared" si="2944"/>
        <v>0</v>
      </c>
      <c r="F865" s="816">
        <f t="shared" si="2944"/>
        <v>0</v>
      </c>
      <c r="G865" s="816">
        <f t="shared" si="2944"/>
        <v>0</v>
      </c>
      <c r="H865" s="816">
        <f t="shared" si="2944"/>
        <v>0</v>
      </c>
      <c r="I865" s="816">
        <f t="shared" si="2944"/>
        <v>0</v>
      </c>
      <c r="J865" s="816">
        <f t="shared" si="2944"/>
        <v>0</v>
      </c>
      <c r="K865" s="816">
        <f t="shared" si="2944"/>
        <v>0</v>
      </c>
      <c r="L865" s="816">
        <f t="shared" si="2944"/>
        <v>0</v>
      </c>
      <c r="M865" s="816">
        <f t="shared" si="2944"/>
        <v>0</v>
      </c>
      <c r="N865" s="816">
        <f t="shared" si="2944"/>
        <v>0</v>
      </c>
      <c r="O865" s="816">
        <f t="shared" si="2944"/>
        <v>0</v>
      </c>
      <c r="P865" s="816">
        <f t="shared" si="2944"/>
        <v>0</v>
      </c>
      <c r="Q865" s="816">
        <f t="shared" si="2944"/>
        <v>0</v>
      </c>
      <c r="R865" s="816">
        <f t="shared" si="2944"/>
        <v>0</v>
      </c>
      <c r="S865" s="815"/>
      <c r="T865" s="816">
        <f>SUM(T506)</f>
        <v>0</v>
      </c>
      <c r="U865" s="816">
        <f t="shared" ref="U865:AJ865" si="2945">SUM(U506)</f>
        <v>0</v>
      </c>
      <c r="V865" s="816">
        <f t="shared" si="2945"/>
        <v>0</v>
      </c>
      <c r="W865" s="816">
        <f t="shared" si="2945"/>
        <v>0</v>
      </c>
      <c r="X865" s="816">
        <f t="shared" si="2945"/>
        <v>0</v>
      </c>
      <c r="Y865" s="816">
        <f t="shared" si="2945"/>
        <v>0</v>
      </c>
      <c r="Z865" s="816">
        <f t="shared" si="2945"/>
        <v>0</v>
      </c>
      <c r="AA865" s="816">
        <f t="shared" si="2945"/>
        <v>0</v>
      </c>
      <c r="AB865" s="816">
        <f t="shared" si="2945"/>
        <v>0</v>
      </c>
      <c r="AC865" s="816">
        <f t="shared" si="2945"/>
        <v>0</v>
      </c>
      <c r="AD865" s="816">
        <f t="shared" si="2945"/>
        <v>0</v>
      </c>
      <c r="AE865" s="816">
        <f t="shared" si="2945"/>
        <v>0</v>
      </c>
      <c r="AF865" s="816">
        <f t="shared" si="2945"/>
        <v>0</v>
      </c>
      <c r="AG865" s="816">
        <f t="shared" si="2945"/>
        <v>0</v>
      </c>
      <c r="AH865" s="816">
        <f t="shared" si="2945"/>
        <v>0</v>
      </c>
      <c r="AI865" s="816">
        <f t="shared" si="2945"/>
        <v>0</v>
      </c>
      <c r="AJ865" s="816">
        <f t="shared" si="2945"/>
        <v>0</v>
      </c>
      <c r="AK865" s="815"/>
      <c r="AL865" s="816">
        <f>SUM(AL506)</f>
        <v>0</v>
      </c>
      <c r="AM865" s="816">
        <f t="shared" ref="AM865:BB865" si="2946">SUM(AM506)</f>
        <v>0</v>
      </c>
      <c r="AN865" s="816">
        <f t="shared" si="2946"/>
        <v>0</v>
      </c>
      <c r="AO865" s="816">
        <f t="shared" si="2946"/>
        <v>0</v>
      </c>
      <c r="AP865" s="816">
        <f t="shared" si="2946"/>
        <v>0</v>
      </c>
      <c r="AQ865" s="816">
        <f t="shared" si="2946"/>
        <v>0</v>
      </c>
      <c r="AR865" s="816">
        <f t="shared" si="2946"/>
        <v>0</v>
      </c>
      <c r="AS865" s="816">
        <f t="shared" si="2946"/>
        <v>0</v>
      </c>
      <c r="AT865" s="816">
        <f t="shared" si="2946"/>
        <v>0</v>
      </c>
      <c r="AU865" s="816">
        <f t="shared" si="2946"/>
        <v>0</v>
      </c>
      <c r="AV865" s="816">
        <f t="shared" si="2946"/>
        <v>0</v>
      </c>
      <c r="AW865" s="816">
        <f t="shared" si="2946"/>
        <v>0</v>
      </c>
      <c r="AX865" s="816">
        <f t="shared" si="2946"/>
        <v>0</v>
      </c>
      <c r="AY865" s="816">
        <f t="shared" si="2946"/>
        <v>0</v>
      </c>
      <c r="AZ865" s="816">
        <f t="shared" si="2946"/>
        <v>0</v>
      </c>
      <c r="BA865" s="816">
        <f t="shared" si="2946"/>
        <v>0</v>
      </c>
      <c r="BB865" s="816">
        <f t="shared" si="2946"/>
        <v>0</v>
      </c>
      <c r="BC865" s="815"/>
      <c r="BD865" s="816">
        <f>SUM(BD506)</f>
        <v>0</v>
      </c>
      <c r="BE865" s="816">
        <f t="shared" ref="BE865:BT865" si="2947">SUM(BE506)</f>
        <v>0</v>
      </c>
      <c r="BF865" s="816">
        <f t="shared" si="2947"/>
        <v>0</v>
      </c>
      <c r="BG865" s="816">
        <f t="shared" si="2947"/>
        <v>0</v>
      </c>
      <c r="BH865" s="816">
        <f t="shared" si="2947"/>
        <v>0</v>
      </c>
      <c r="BI865" s="816">
        <f t="shared" si="2947"/>
        <v>0</v>
      </c>
      <c r="BJ865" s="816">
        <f t="shared" si="2947"/>
        <v>0</v>
      </c>
      <c r="BK865" s="816">
        <f t="shared" si="2947"/>
        <v>0</v>
      </c>
      <c r="BL865" s="816">
        <f t="shared" si="2947"/>
        <v>0</v>
      </c>
      <c r="BM865" s="816">
        <f t="shared" si="2947"/>
        <v>0</v>
      </c>
      <c r="BN865" s="816">
        <f t="shared" si="2947"/>
        <v>0</v>
      </c>
      <c r="BO865" s="816">
        <f t="shared" si="2947"/>
        <v>0</v>
      </c>
      <c r="BP865" s="816">
        <f t="shared" si="2947"/>
        <v>0</v>
      </c>
      <c r="BQ865" s="816">
        <f t="shared" si="2947"/>
        <v>0</v>
      </c>
      <c r="BR865" s="816">
        <f t="shared" si="2947"/>
        <v>0</v>
      </c>
      <c r="BS865" s="816">
        <f t="shared" si="2947"/>
        <v>0</v>
      </c>
      <c r="BT865" s="816">
        <f t="shared" si="2947"/>
        <v>0</v>
      </c>
      <c r="BU865" s="815"/>
      <c r="BV865" s="816">
        <f>SUM(BV506)</f>
        <v>0</v>
      </c>
      <c r="BW865" s="1554">
        <f>SUM(BW506)</f>
        <v>0</v>
      </c>
      <c r="BX865" s="816">
        <f>SUM(BX506)</f>
        <v>0</v>
      </c>
      <c r="BY865" s="816">
        <f>SUM(BY506)</f>
        <v>0</v>
      </c>
      <c r="BZ865" s="627">
        <f t="shared" si="2912"/>
        <v>0</v>
      </c>
      <c r="CA865" s="627">
        <f t="shared" si="2913"/>
        <v>0</v>
      </c>
      <c r="CB865" s="627">
        <f t="shared" si="2914"/>
        <v>0</v>
      </c>
      <c r="CC865" s="695">
        <f t="shared" si="2915"/>
        <v>0</v>
      </c>
      <c r="CD865" s="1353">
        <f t="shared" si="2916"/>
        <v>0</v>
      </c>
      <c r="CE865" s="1354">
        <f t="shared" si="2916"/>
        <v>0</v>
      </c>
      <c r="CF865" s="1355">
        <f t="shared" si="2916"/>
        <v>0</v>
      </c>
      <c r="CG865" s="1355">
        <f t="shared" si="2916"/>
        <v>0</v>
      </c>
      <c r="CH865" s="1355">
        <f t="shared" si="2916"/>
        <v>0</v>
      </c>
      <c r="CI865" s="1355">
        <f t="shared" si="2916"/>
        <v>0</v>
      </c>
      <c r="CJ865" s="1355">
        <f t="shared" si="2916"/>
        <v>0</v>
      </c>
      <c r="CK865" s="1356">
        <f t="shared" si="2916"/>
        <v>0</v>
      </c>
      <c r="CL865" s="1356">
        <f t="shared" si="2916"/>
        <v>0</v>
      </c>
      <c r="CM865" s="1356">
        <f t="shared" si="2916"/>
        <v>0</v>
      </c>
      <c r="CN865" s="1355">
        <f t="shared" si="2916"/>
        <v>0</v>
      </c>
      <c r="CO865" s="1355">
        <f t="shared" si="2916"/>
        <v>0</v>
      </c>
      <c r="CP865" s="1355">
        <f t="shared" si="2916"/>
        <v>0</v>
      </c>
      <c r="CQ865" s="1355">
        <f t="shared" si="2916"/>
        <v>0</v>
      </c>
      <c r="CR865" s="1355">
        <f t="shared" si="2916"/>
        <v>0</v>
      </c>
      <c r="CS865" s="1354">
        <f t="shared" si="2916"/>
        <v>0</v>
      </c>
      <c r="CT865" s="1385">
        <f t="shared" si="2917"/>
        <v>0</v>
      </c>
      <c r="CU865" s="1439">
        <f t="shared" si="2918"/>
        <v>0</v>
      </c>
      <c r="CV865" s="1368">
        <f t="shared" si="2918"/>
        <v>0</v>
      </c>
      <c r="CW865" s="1369">
        <f t="shared" si="2918"/>
        <v>0</v>
      </c>
      <c r="CX865" s="1369">
        <f t="shared" si="2918"/>
        <v>0</v>
      </c>
      <c r="CY865" s="1369">
        <f t="shared" si="2918"/>
        <v>0</v>
      </c>
      <c r="CZ865" s="1369">
        <f t="shared" si="2918"/>
        <v>0</v>
      </c>
      <c r="DA865" s="1369">
        <f t="shared" si="2918"/>
        <v>0</v>
      </c>
      <c r="DB865" s="1370">
        <f t="shared" si="2918"/>
        <v>0</v>
      </c>
      <c r="DC865" s="1370">
        <f t="shared" si="2918"/>
        <v>0</v>
      </c>
      <c r="DD865" s="1370">
        <f t="shared" si="2918"/>
        <v>0</v>
      </c>
      <c r="DE865" s="1369">
        <f t="shared" si="2918"/>
        <v>0</v>
      </c>
      <c r="DF865" s="1369">
        <f t="shared" si="2918"/>
        <v>0</v>
      </c>
      <c r="DG865" s="1369">
        <f t="shared" si="2918"/>
        <v>0</v>
      </c>
      <c r="DH865" s="1369">
        <f t="shared" si="2918"/>
        <v>0</v>
      </c>
      <c r="DI865" s="1369">
        <f t="shared" si="2918"/>
        <v>0</v>
      </c>
      <c r="DJ865" s="1368">
        <f t="shared" si="2918"/>
        <v>0</v>
      </c>
      <c r="DK865" s="1439">
        <f t="shared" si="2919"/>
        <v>0</v>
      </c>
      <c r="DL865" s="658">
        <f t="shared" si="2920"/>
        <v>17</v>
      </c>
      <c r="DM865" s="106">
        <f t="shared" si="2921"/>
        <v>17</v>
      </c>
      <c r="DN865" s="106">
        <f t="shared" si="2922"/>
        <v>17</v>
      </c>
      <c r="DO865" s="106">
        <f t="shared" si="2923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2.6092628832354858E-3</v>
      </c>
      <c r="C866" s="816">
        <f t="shared" ref="C866:R866" si="2948">SUM(C512)</f>
        <v>3.1311154598825837E-2</v>
      </c>
      <c r="D866" s="816">
        <f t="shared" si="2948"/>
        <v>1.2524461839530331E-2</v>
      </c>
      <c r="E866" s="816">
        <f t="shared" si="2948"/>
        <v>2.0874103065883887E-2</v>
      </c>
      <c r="F866" s="816">
        <f t="shared" si="2948"/>
        <v>1.2524461839530331E-2</v>
      </c>
      <c r="G866" s="816">
        <f t="shared" si="2948"/>
        <v>1.5655577299412918E-2</v>
      </c>
      <c r="H866" s="816">
        <f t="shared" si="2948"/>
        <v>3.1311154598825837E-2</v>
      </c>
      <c r="I866" s="816">
        <f t="shared" si="2948"/>
        <v>1.2524461839530331E-2</v>
      </c>
      <c r="J866" s="816">
        <f t="shared" si="2948"/>
        <v>2.0874103065883887E-2</v>
      </c>
      <c r="K866" s="816">
        <f t="shared" si="2948"/>
        <v>0</v>
      </c>
      <c r="L866" s="816">
        <f t="shared" si="2948"/>
        <v>0</v>
      </c>
      <c r="M866" s="816">
        <f t="shared" si="2948"/>
        <v>0</v>
      </c>
      <c r="N866" s="816">
        <f t="shared" si="2948"/>
        <v>0</v>
      </c>
      <c r="O866" s="816">
        <f t="shared" si="2948"/>
        <v>0</v>
      </c>
      <c r="P866" s="816">
        <f t="shared" si="2948"/>
        <v>0</v>
      </c>
      <c r="Q866" s="816">
        <f t="shared" si="2948"/>
        <v>0</v>
      </c>
      <c r="R866" s="816">
        <f t="shared" si="2948"/>
        <v>0</v>
      </c>
      <c r="S866" s="815"/>
      <c r="T866" s="816">
        <f t="shared" ref="T866:AJ866" si="2949">SUM(T512)</f>
        <v>1.2524461839530331E-2</v>
      </c>
      <c r="U866" s="816">
        <f t="shared" si="2949"/>
        <v>2.7136333985649054E-2</v>
      </c>
      <c r="V866" s="816">
        <f t="shared" si="2949"/>
        <v>4.5227223309415088E-2</v>
      </c>
      <c r="W866" s="816">
        <f t="shared" si="2949"/>
        <v>6.7840834964122632E-2</v>
      </c>
      <c r="X866" s="816">
        <f t="shared" si="2949"/>
        <v>3.3920417482061316E-2</v>
      </c>
      <c r="Y866" s="816">
        <f t="shared" si="2949"/>
        <v>3.3920417482061316E-2</v>
      </c>
      <c r="Z866" s="816">
        <f t="shared" si="2949"/>
        <v>1.789208834218619E-2</v>
      </c>
      <c r="AA866" s="816">
        <f t="shared" si="2949"/>
        <v>3.8766191408070076E-2</v>
      </c>
      <c r="AB866" s="816">
        <f t="shared" si="2949"/>
        <v>4.5227223309415088E-2</v>
      </c>
      <c r="AC866" s="816">
        <f t="shared" si="2949"/>
        <v>0</v>
      </c>
      <c r="AD866" s="816">
        <f t="shared" si="2949"/>
        <v>0</v>
      </c>
      <c r="AE866" s="816">
        <f t="shared" si="2949"/>
        <v>0</v>
      </c>
      <c r="AF866" s="816">
        <f t="shared" si="2949"/>
        <v>0</v>
      </c>
      <c r="AG866" s="816">
        <f t="shared" si="2949"/>
        <v>0</v>
      </c>
      <c r="AH866" s="816">
        <f t="shared" si="2949"/>
        <v>0</v>
      </c>
      <c r="AI866" s="816">
        <f t="shared" si="2949"/>
        <v>0</v>
      </c>
      <c r="AJ866" s="816">
        <f t="shared" si="2949"/>
        <v>0</v>
      </c>
      <c r="AK866" s="815"/>
      <c r="AL866" s="816">
        <f t="shared" ref="AL866:BB866" si="2950">SUM(AL512)</f>
        <v>0.10854533594259622</v>
      </c>
      <c r="AM866" s="816">
        <f t="shared" si="2950"/>
        <v>1.5655577299412918E-2</v>
      </c>
      <c r="AN866" s="816">
        <f t="shared" si="2950"/>
        <v>2.0874103065883887E-2</v>
      </c>
      <c r="AO866" s="816">
        <f t="shared" si="2950"/>
        <v>4.5227223309415088E-2</v>
      </c>
      <c r="AP866" s="816">
        <f t="shared" si="2950"/>
        <v>9.0454446618830175E-2</v>
      </c>
      <c r="AQ866" s="816">
        <f t="shared" si="2950"/>
        <v>5.0097847358121325E-2</v>
      </c>
      <c r="AR866" s="816">
        <f t="shared" si="2950"/>
        <v>0.18786692759295498</v>
      </c>
      <c r="AS866" s="816">
        <f t="shared" si="2950"/>
        <v>5.4272667971298108E-2</v>
      </c>
      <c r="AT866" s="816">
        <f t="shared" si="2950"/>
        <v>5.4272667971298108E-2</v>
      </c>
      <c r="AU866" s="816">
        <f t="shared" si="2950"/>
        <v>0</v>
      </c>
      <c r="AV866" s="816">
        <f t="shared" si="2950"/>
        <v>0</v>
      </c>
      <c r="AW866" s="816">
        <f t="shared" si="2950"/>
        <v>0</v>
      </c>
      <c r="AX866" s="816">
        <f t="shared" si="2950"/>
        <v>0</v>
      </c>
      <c r="AY866" s="816">
        <f t="shared" si="2950"/>
        <v>0</v>
      </c>
      <c r="AZ866" s="816">
        <f t="shared" si="2950"/>
        <v>0</v>
      </c>
      <c r="BA866" s="816">
        <f t="shared" si="2950"/>
        <v>0</v>
      </c>
      <c r="BB866" s="816">
        <f t="shared" si="2950"/>
        <v>0</v>
      </c>
      <c r="BC866" s="815"/>
      <c r="BD866" s="816">
        <f t="shared" ref="BD866:BT866" si="2951">SUM(BD512)</f>
        <v>1.5655577299412918E-2</v>
      </c>
      <c r="BE866" s="816">
        <f t="shared" si="2951"/>
        <v>1.789208834218619E-2</v>
      </c>
      <c r="BF866" s="816">
        <f t="shared" si="2951"/>
        <v>1.5655577299412918E-2</v>
      </c>
      <c r="BG866" s="816">
        <f t="shared" si="2951"/>
        <v>9.7847358121330719E-3</v>
      </c>
      <c r="BH866" s="816">
        <f t="shared" si="2951"/>
        <v>3.9138943248532287E-2</v>
      </c>
      <c r="BI866" s="816">
        <f t="shared" si="2951"/>
        <v>3.5784176684372379E-2</v>
      </c>
      <c r="BJ866" s="816">
        <f t="shared" si="2951"/>
        <v>1.5655577299412918E-2</v>
      </c>
      <c r="BK866" s="816">
        <f t="shared" si="2951"/>
        <v>1.5655577299412918E-2</v>
      </c>
      <c r="BL866" s="816">
        <f t="shared" si="2951"/>
        <v>1.5655577299412918E-2</v>
      </c>
      <c r="BM866" s="816">
        <f t="shared" si="2951"/>
        <v>0</v>
      </c>
      <c r="BN866" s="816">
        <f t="shared" si="2951"/>
        <v>0</v>
      </c>
      <c r="BO866" s="816">
        <f t="shared" si="2951"/>
        <v>0</v>
      </c>
      <c r="BP866" s="816">
        <f t="shared" si="2951"/>
        <v>0</v>
      </c>
      <c r="BQ866" s="816">
        <f t="shared" si="2951"/>
        <v>0</v>
      </c>
      <c r="BR866" s="816">
        <f t="shared" si="2951"/>
        <v>0</v>
      </c>
      <c r="BS866" s="816">
        <f t="shared" si="2951"/>
        <v>0</v>
      </c>
      <c r="BT866" s="816">
        <f t="shared" si="2951"/>
        <v>0</v>
      </c>
      <c r="BU866" s="815"/>
      <c r="BV866" s="816">
        <f>SUM(BV512)</f>
        <v>1.5655577299412918E-2</v>
      </c>
      <c r="BW866" s="1554">
        <f>SUM(BW512)</f>
        <v>4.0008697542944123E-2</v>
      </c>
      <c r="BX866" s="816">
        <f>SUM(BX512)</f>
        <v>5.3676265026558576E-2</v>
      </c>
      <c r="BY866" s="816">
        <f>SUM(BY512)</f>
        <v>1.9569471624266144E-2</v>
      </c>
      <c r="BZ866" s="627">
        <f t="shared" si="2912"/>
        <v>8.5931724287888669E-3</v>
      </c>
      <c r="CA866" s="627">
        <f t="shared" si="2913"/>
        <v>1.6974290477225897E-2</v>
      </c>
      <c r="CB866" s="627">
        <f t="shared" si="2914"/>
        <v>2.9293324635790395E-2</v>
      </c>
      <c r="CC866" s="695">
        <f t="shared" si="2915"/>
        <v>9.4492591557170831E-3</v>
      </c>
      <c r="CD866" s="1353">
        <f t="shared" si="2916"/>
        <v>0</v>
      </c>
      <c r="CE866" s="1354">
        <f t="shared" si="2916"/>
        <v>0</v>
      </c>
      <c r="CF866" s="1355">
        <f t="shared" si="2916"/>
        <v>0</v>
      </c>
      <c r="CG866" s="1355">
        <f t="shared" si="2916"/>
        <v>0</v>
      </c>
      <c r="CH866" s="1355">
        <f t="shared" si="2916"/>
        <v>0</v>
      </c>
      <c r="CI866" s="1355">
        <f t="shared" si="2916"/>
        <v>0</v>
      </c>
      <c r="CJ866" s="1355">
        <f t="shared" si="2916"/>
        <v>0</v>
      </c>
      <c r="CK866" s="1356">
        <f t="shared" si="2916"/>
        <v>0</v>
      </c>
      <c r="CL866" s="1356">
        <f t="shared" si="2916"/>
        <v>2.6092628832354858E-3</v>
      </c>
      <c r="CM866" s="1356">
        <f t="shared" si="2916"/>
        <v>1.2524461839530331E-2</v>
      </c>
      <c r="CN866" s="1355">
        <f t="shared" si="2916"/>
        <v>1.2524461839530331E-2</v>
      </c>
      <c r="CO866" s="1355">
        <f t="shared" si="2916"/>
        <v>1.2524461839530331E-2</v>
      </c>
      <c r="CP866" s="1355">
        <f t="shared" si="2916"/>
        <v>1.5655577299412918E-2</v>
      </c>
      <c r="CQ866" s="1355">
        <f t="shared" si="2916"/>
        <v>2.0874103065883887E-2</v>
      </c>
      <c r="CR866" s="1355">
        <f t="shared" si="2916"/>
        <v>2.0874103065883887E-2</v>
      </c>
      <c r="CS866" s="1354">
        <f t="shared" si="2916"/>
        <v>3.1311154598825837E-2</v>
      </c>
      <c r="CT866" s="1385">
        <f t="shared" si="2917"/>
        <v>3.1311154598825837E-2</v>
      </c>
      <c r="CU866" s="1439">
        <f t="shared" si="2918"/>
        <v>0</v>
      </c>
      <c r="CV866" s="1368">
        <f t="shared" si="2918"/>
        <v>0</v>
      </c>
      <c r="CW866" s="1369">
        <f t="shared" si="2918"/>
        <v>0</v>
      </c>
      <c r="CX866" s="1369">
        <f t="shared" si="2918"/>
        <v>0</v>
      </c>
      <c r="CY866" s="1369">
        <f t="shared" si="2918"/>
        <v>0</v>
      </c>
      <c r="CZ866" s="1369">
        <f t="shared" si="2918"/>
        <v>0</v>
      </c>
      <c r="DA866" s="1369">
        <f t="shared" si="2918"/>
        <v>0</v>
      </c>
      <c r="DB866" s="1370">
        <f t="shared" si="2918"/>
        <v>0</v>
      </c>
      <c r="DC866" s="1370">
        <f t="shared" si="2918"/>
        <v>1.2524461839530331E-2</v>
      </c>
      <c r="DD866" s="1370">
        <f t="shared" si="2918"/>
        <v>1.789208834218619E-2</v>
      </c>
      <c r="DE866" s="1369">
        <f t="shared" si="2918"/>
        <v>2.7136333985649054E-2</v>
      </c>
      <c r="DF866" s="1369">
        <f t="shared" si="2918"/>
        <v>3.3920417482061316E-2</v>
      </c>
      <c r="DG866" s="1369">
        <f t="shared" si="2918"/>
        <v>3.3920417482061316E-2</v>
      </c>
      <c r="DH866" s="1369">
        <f t="shared" si="2918"/>
        <v>3.8766191408070076E-2</v>
      </c>
      <c r="DI866" s="1369">
        <f t="shared" si="2918"/>
        <v>4.5227223309415088E-2</v>
      </c>
      <c r="DJ866" s="1368">
        <f t="shared" si="2918"/>
        <v>4.5227223309415088E-2</v>
      </c>
      <c r="DK866" s="1439">
        <f t="shared" si="2919"/>
        <v>6.7840834964122632E-2</v>
      </c>
      <c r="DL866" s="658">
        <f t="shared" si="2920"/>
        <v>17</v>
      </c>
      <c r="DM866" s="106">
        <f t="shared" si="2921"/>
        <v>17</v>
      </c>
      <c r="DN866" s="106">
        <f t="shared" si="2922"/>
        <v>17</v>
      </c>
      <c r="DO866" s="106">
        <f t="shared" si="2923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52">SUM(C518)</f>
        <v>2.6418786692759298E-2</v>
      </c>
      <c r="D867" s="816">
        <f t="shared" si="2952"/>
        <v>2.1135029354207437E-2</v>
      </c>
      <c r="E867" s="816">
        <f t="shared" si="2952"/>
        <v>7.0450097847358117E-2</v>
      </c>
      <c r="F867" s="816">
        <f t="shared" si="2952"/>
        <v>2.1135029354207437E-2</v>
      </c>
      <c r="G867" s="816">
        <f t="shared" si="2952"/>
        <v>2.6418786692759298E-2</v>
      </c>
      <c r="H867" s="816">
        <f t="shared" si="2952"/>
        <v>5.2837573385518595E-2</v>
      </c>
      <c r="I867" s="816">
        <f t="shared" si="2952"/>
        <v>5.6360078277886499E-2</v>
      </c>
      <c r="J867" s="816">
        <f t="shared" si="2952"/>
        <v>3.5225048923679059E-2</v>
      </c>
      <c r="K867" s="816">
        <f t="shared" si="2952"/>
        <v>0</v>
      </c>
      <c r="L867" s="816">
        <f t="shared" si="2952"/>
        <v>0</v>
      </c>
      <c r="M867" s="816">
        <f t="shared" si="2952"/>
        <v>0</v>
      </c>
      <c r="N867" s="816">
        <f t="shared" si="2952"/>
        <v>0</v>
      </c>
      <c r="O867" s="816">
        <f t="shared" si="2952"/>
        <v>0</v>
      </c>
      <c r="P867" s="816">
        <f t="shared" si="2952"/>
        <v>0</v>
      </c>
      <c r="Q867" s="816">
        <f t="shared" si="2952"/>
        <v>0</v>
      </c>
      <c r="R867" s="816">
        <f t="shared" si="2952"/>
        <v>0</v>
      </c>
      <c r="S867" s="815"/>
      <c r="T867" s="816">
        <f>SUM(T518)</f>
        <v>4.2270058708414875E-2</v>
      </c>
      <c r="U867" s="816">
        <f t="shared" ref="U867:AJ867" si="2953">SUM(U518)</f>
        <v>9.1585127201565558E-2</v>
      </c>
      <c r="V867" s="816">
        <f t="shared" si="2953"/>
        <v>3.5225048923679059E-2</v>
      </c>
      <c r="W867" s="816">
        <f t="shared" si="2953"/>
        <v>0.22896281800391388</v>
      </c>
      <c r="X867" s="816">
        <f t="shared" si="2953"/>
        <v>0.11448140900195694</v>
      </c>
      <c r="Y867" s="816">
        <f t="shared" si="2953"/>
        <v>0.11448140900195694</v>
      </c>
      <c r="Z867" s="816">
        <f t="shared" si="2953"/>
        <v>3.0192899077439193E-2</v>
      </c>
      <c r="AA867" s="816">
        <f t="shared" si="2953"/>
        <v>0.13083589600223652</v>
      </c>
      <c r="AB867" s="816">
        <f t="shared" si="2953"/>
        <v>3.5225048923679059E-2</v>
      </c>
      <c r="AC867" s="816">
        <f t="shared" si="2953"/>
        <v>0</v>
      </c>
      <c r="AD867" s="816">
        <f t="shared" si="2953"/>
        <v>0</v>
      </c>
      <c r="AE867" s="816">
        <f t="shared" si="2953"/>
        <v>0</v>
      </c>
      <c r="AF867" s="816">
        <f t="shared" si="2953"/>
        <v>0</v>
      </c>
      <c r="AG867" s="816">
        <f t="shared" si="2953"/>
        <v>0</v>
      </c>
      <c r="AH867" s="816">
        <f t="shared" si="2953"/>
        <v>0</v>
      </c>
      <c r="AI867" s="816">
        <f t="shared" si="2953"/>
        <v>0</v>
      </c>
      <c r="AJ867" s="816">
        <f t="shared" si="2953"/>
        <v>0</v>
      </c>
      <c r="AK867" s="815"/>
      <c r="AL867" s="816">
        <f>SUM(AL518)</f>
        <v>9.1585127201565558E-2</v>
      </c>
      <c r="AM867" s="816">
        <f t="shared" ref="AM867:BB867" si="2954">SUM(AM518)</f>
        <v>0.11448140900195694</v>
      </c>
      <c r="AN867" s="816">
        <f t="shared" si="2954"/>
        <v>5.8708414872798438E-2</v>
      </c>
      <c r="AO867" s="816">
        <f t="shared" si="2954"/>
        <v>7.6320939334637961E-2</v>
      </c>
      <c r="AP867" s="816">
        <f t="shared" si="2954"/>
        <v>7.6320939334637961E-2</v>
      </c>
      <c r="AQ867" s="816">
        <f t="shared" si="2954"/>
        <v>9.1585127201565558E-2</v>
      </c>
      <c r="AR867" s="816">
        <f t="shared" si="2954"/>
        <v>0.11448140900195694</v>
      </c>
      <c r="AS867" s="816">
        <f t="shared" si="2954"/>
        <v>9.1585127201565558E-2</v>
      </c>
      <c r="AT867" s="816">
        <f t="shared" si="2954"/>
        <v>9.1585127201565558E-2</v>
      </c>
      <c r="AU867" s="816">
        <f t="shared" si="2954"/>
        <v>0</v>
      </c>
      <c r="AV867" s="816">
        <f t="shared" si="2954"/>
        <v>0</v>
      </c>
      <c r="AW867" s="816">
        <f t="shared" si="2954"/>
        <v>0</v>
      </c>
      <c r="AX867" s="816">
        <f t="shared" si="2954"/>
        <v>0</v>
      </c>
      <c r="AY867" s="816">
        <f t="shared" si="2954"/>
        <v>0</v>
      </c>
      <c r="AZ867" s="816">
        <f t="shared" si="2954"/>
        <v>0</v>
      </c>
      <c r="BA867" s="816">
        <f t="shared" si="2954"/>
        <v>0</v>
      </c>
      <c r="BB867" s="816">
        <f t="shared" si="2954"/>
        <v>0</v>
      </c>
      <c r="BC867" s="815"/>
      <c r="BD867" s="816">
        <f>SUM(BD518)</f>
        <v>8.8062622309197647E-2</v>
      </c>
      <c r="BE867" s="816">
        <f t="shared" ref="BE867:BT867" si="2955">SUM(BE518)</f>
        <v>8.0514397539837856E-2</v>
      </c>
      <c r="BF867" s="816">
        <f t="shared" si="2955"/>
        <v>7.0450097847358117E-2</v>
      </c>
      <c r="BG867" s="816">
        <f t="shared" si="2955"/>
        <v>7.0450097847358117E-2</v>
      </c>
      <c r="BH867" s="816">
        <f t="shared" si="2955"/>
        <v>7.0450097847358117E-2</v>
      </c>
      <c r="BI867" s="816">
        <f t="shared" si="2955"/>
        <v>8.0514397539837856E-2</v>
      </c>
      <c r="BJ867" s="816">
        <f t="shared" si="2955"/>
        <v>0.14090019569471623</v>
      </c>
      <c r="BK867" s="816">
        <f t="shared" si="2955"/>
        <v>0.14090019569471623</v>
      </c>
      <c r="BL867" s="816">
        <f t="shared" si="2955"/>
        <v>7.0450097847358117E-2</v>
      </c>
      <c r="BM867" s="816">
        <f t="shared" si="2955"/>
        <v>0</v>
      </c>
      <c r="BN867" s="816">
        <f t="shared" si="2955"/>
        <v>0</v>
      </c>
      <c r="BO867" s="816">
        <f t="shared" si="2955"/>
        <v>0</v>
      </c>
      <c r="BP867" s="816">
        <f t="shared" si="2955"/>
        <v>0</v>
      </c>
      <c r="BQ867" s="816">
        <f t="shared" si="2955"/>
        <v>0</v>
      </c>
      <c r="BR867" s="816">
        <f t="shared" si="2955"/>
        <v>0</v>
      </c>
      <c r="BS867" s="816">
        <f t="shared" si="2955"/>
        <v>0</v>
      </c>
      <c r="BT867" s="816">
        <f t="shared" si="2955"/>
        <v>0</v>
      </c>
      <c r="BU867" s="815"/>
      <c r="BV867" s="816">
        <f>SUM(BV518)</f>
        <v>3.5225048923679059E-2</v>
      </c>
      <c r="BW867" s="1554">
        <f>SUM(BW518)</f>
        <v>4.6966731898238745E-2</v>
      </c>
      <c r="BX867" s="816">
        <f>SUM(BX518)</f>
        <v>6.0385798154878385E-2</v>
      </c>
      <c r="BY867" s="816">
        <f>SUM(BY518)</f>
        <v>7.0450097847358117E-2</v>
      </c>
      <c r="BZ867" s="627">
        <f t="shared" si="2912"/>
        <v>1.6621004566210042E-2</v>
      </c>
      <c r="CA867" s="627">
        <f t="shared" si="2913"/>
        <v>3.9619793122728543E-2</v>
      </c>
      <c r="CB867" s="627">
        <f t="shared" si="2914"/>
        <v>4.6144814090019567E-2</v>
      </c>
      <c r="CC867" s="695">
        <f t="shared" si="2915"/>
        <v>4.4786133631534809E-2</v>
      </c>
      <c r="CD867" s="1353">
        <f t="shared" si="2916"/>
        <v>0</v>
      </c>
      <c r="CE867" s="1354">
        <f t="shared" si="2916"/>
        <v>0</v>
      </c>
      <c r="CF867" s="1355">
        <f t="shared" si="2916"/>
        <v>0</v>
      </c>
      <c r="CG867" s="1355">
        <f t="shared" si="2916"/>
        <v>0</v>
      </c>
      <c r="CH867" s="1355">
        <f t="shared" si="2916"/>
        <v>0</v>
      </c>
      <c r="CI867" s="1355">
        <f t="shared" si="2916"/>
        <v>0</v>
      </c>
      <c r="CJ867" s="1355">
        <f t="shared" si="2916"/>
        <v>0</v>
      </c>
      <c r="CK867" s="1356">
        <f t="shared" si="2916"/>
        <v>0</v>
      </c>
      <c r="CL867" s="1356">
        <f t="shared" si="2916"/>
        <v>9.7847358121330719E-3</v>
      </c>
      <c r="CM867" s="1356">
        <f t="shared" si="2916"/>
        <v>2.1135029354207437E-2</v>
      </c>
      <c r="CN867" s="1355">
        <f t="shared" si="2916"/>
        <v>2.1135029354207437E-2</v>
      </c>
      <c r="CO867" s="1355">
        <f t="shared" si="2916"/>
        <v>2.6418786692759298E-2</v>
      </c>
      <c r="CP867" s="1355">
        <f t="shared" si="2916"/>
        <v>2.6418786692759298E-2</v>
      </c>
      <c r="CQ867" s="1355">
        <f t="shared" si="2916"/>
        <v>3.5225048923679059E-2</v>
      </c>
      <c r="CR867" s="1355">
        <f t="shared" si="2916"/>
        <v>5.2837573385518595E-2</v>
      </c>
      <c r="CS867" s="1354">
        <f t="shared" si="2916"/>
        <v>5.6360078277886499E-2</v>
      </c>
      <c r="CT867" s="1385">
        <f t="shared" si="2917"/>
        <v>7.0450097847358117E-2</v>
      </c>
      <c r="CU867" s="1439">
        <f t="shared" si="2918"/>
        <v>0</v>
      </c>
      <c r="CV867" s="1368">
        <f t="shared" si="2918"/>
        <v>0</v>
      </c>
      <c r="CW867" s="1369">
        <f t="shared" si="2918"/>
        <v>0</v>
      </c>
      <c r="CX867" s="1369">
        <f t="shared" si="2918"/>
        <v>0</v>
      </c>
      <c r="CY867" s="1369">
        <f t="shared" si="2918"/>
        <v>0</v>
      </c>
      <c r="CZ867" s="1369">
        <f t="shared" si="2918"/>
        <v>0</v>
      </c>
      <c r="DA867" s="1369">
        <f t="shared" si="2918"/>
        <v>0</v>
      </c>
      <c r="DB867" s="1370">
        <f t="shared" si="2918"/>
        <v>0</v>
      </c>
      <c r="DC867" s="1370">
        <f t="shared" si="2918"/>
        <v>3.0192899077439193E-2</v>
      </c>
      <c r="DD867" s="1370">
        <f t="shared" si="2918"/>
        <v>3.5225048923679059E-2</v>
      </c>
      <c r="DE867" s="1369">
        <f t="shared" si="2918"/>
        <v>3.5225048923679059E-2</v>
      </c>
      <c r="DF867" s="1369">
        <f t="shared" si="2918"/>
        <v>4.2270058708414875E-2</v>
      </c>
      <c r="DG867" s="1369">
        <f t="shared" si="2918"/>
        <v>9.1585127201565558E-2</v>
      </c>
      <c r="DH867" s="1369">
        <f t="shared" si="2918"/>
        <v>0.11448140900195694</v>
      </c>
      <c r="DI867" s="1369">
        <f t="shared" si="2918"/>
        <v>0.11448140900195694</v>
      </c>
      <c r="DJ867" s="1368">
        <f t="shared" si="2918"/>
        <v>0.13083589600223652</v>
      </c>
      <c r="DK867" s="1439">
        <f t="shared" si="2919"/>
        <v>0.22896281800391388</v>
      </c>
      <c r="DL867" s="658">
        <f t="shared" si="2920"/>
        <v>17</v>
      </c>
      <c r="DM867" s="106">
        <f t="shared" si="2921"/>
        <v>17</v>
      </c>
      <c r="DN867" s="106">
        <f t="shared" si="2922"/>
        <v>17</v>
      </c>
      <c r="DO867" s="106">
        <f t="shared" si="2923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56">SUM(C524)</f>
        <v>0</v>
      </c>
      <c r="D868" s="816">
        <f t="shared" si="2956"/>
        <v>0</v>
      </c>
      <c r="E868" s="816">
        <f t="shared" si="2956"/>
        <v>0</v>
      </c>
      <c r="F868" s="816">
        <f t="shared" si="2956"/>
        <v>0</v>
      </c>
      <c r="G868" s="816">
        <f t="shared" si="2956"/>
        <v>0</v>
      </c>
      <c r="H868" s="816">
        <f t="shared" si="2956"/>
        <v>0</v>
      </c>
      <c r="I868" s="816">
        <f t="shared" si="2956"/>
        <v>0</v>
      </c>
      <c r="J868" s="816">
        <f t="shared" si="2956"/>
        <v>0</v>
      </c>
      <c r="K868" s="816">
        <f t="shared" si="2956"/>
        <v>0</v>
      </c>
      <c r="L868" s="816">
        <f t="shared" si="2956"/>
        <v>0</v>
      </c>
      <c r="M868" s="816">
        <f t="shared" si="2956"/>
        <v>0</v>
      </c>
      <c r="N868" s="816">
        <f t="shared" si="2956"/>
        <v>0</v>
      </c>
      <c r="O868" s="816">
        <f t="shared" si="2956"/>
        <v>0</v>
      </c>
      <c r="P868" s="816">
        <f t="shared" si="2956"/>
        <v>0</v>
      </c>
      <c r="Q868" s="816">
        <f t="shared" si="2956"/>
        <v>0</v>
      </c>
      <c r="R868" s="816">
        <f t="shared" si="2956"/>
        <v>0</v>
      </c>
      <c r="S868" s="815"/>
      <c r="T868" s="816">
        <f t="shared" ref="T868:AJ868" si="2957">SUM(T524)</f>
        <v>0</v>
      </c>
      <c r="U868" s="816">
        <f t="shared" si="2957"/>
        <v>0</v>
      </c>
      <c r="V868" s="816">
        <f t="shared" si="2957"/>
        <v>0</v>
      </c>
      <c r="W868" s="816">
        <f t="shared" si="2957"/>
        <v>0</v>
      </c>
      <c r="X868" s="816">
        <f t="shared" si="2957"/>
        <v>0</v>
      </c>
      <c r="Y868" s="816">
        <f t="shared" si="2957"/>
        <v>0</v>
      </c>
      <c r="Z868" s="816">
        <f t="shared" si="2957"/>
        <v>0</v>
      </c>
      <c r="AA868" s="816">
        <f t="shared" si="2957"/>
        <v>0</v>
      </c>
      <c r="AB868" s="816">
        <f t="shared" si="2957"/>
        <v>0</v>
      </c>
      <c r="AC868" s="816">
        <f t="shared" si="2957"/>
        <v>0</v>
      </c>
      <c r="AD868" s="816">
        <f t="shared" si="2957"/>
        <v>0</v>
      </c>
      <c r="AE868" s="816">
        <f t="shared" si="2957"/>
        <v>0</v>
      </c>
      <c r="AF868" s="816">
        <f t="shared" si="2957"/>
        <v>0</v>
      </c>
      <c r="AG868" s="816">
        <f t="shared" si="2957"/>
        <v>0</v>
      </c>
      <c r="AH868" s="816">
        <f t="shared" si="2957"/>
        <v>0</v>
      </c>
      <c r="AI868" s="816">
        <f t="shared" si="2957"/>
        <v>0</v>
      </c>
      <c r="AJ868" s="816">
        <f t="shared" si="2957"/>
        <v>0</v>
      </c>
      <c r="AK868" s="815"/>
      <c r="AL868" s="816">
        <f t="shared" ref="AL868:BB868" si="2958">SUM(AL524)</f>
        <v>0</v>
      </c>
      <c r="AM868" s="816">
        <f t="shared" si="2958"/>
        <v>0</v>
      </c>
      <c r="AN868" s="816">
        <f t="shared" si="2958"/>
        <v>0</v>
      </c>
      <c r="AO868" s="816">
        <f t="shared" si="2958"/>
        <v>0</v>
      </c>
      <c r="AP868" s="816">
        <f t="shared" si="2958"/>
        <v>0</v>
      </c>
      <c r="AQ868" s="816">
        <f t="shared" si="2958"/>
        <v>0</v>
      </c>
      <c r="AR868" s="816">
        <f t="shared" si="2958"/>
        <v>0</v>
      </c>
      <c r="AS868" s="816">
        <f t="shared" si="2958"/>
        <v>0</v>
      </c>
      <c r="AT868" s="816">
        <f t="shared" si="2958"/>
        <v>0</v>
      </c>
      <c r="AU868" s="816">
        <f t="shared" si="2958"/>
        <v>0</v>
      </c>
      <c r="AV868" s="816">
        <f t="shared" si="2958"/>
        <v>0</v>
      </c>
      <c r="AW868" s="816">
        <f t="shared" si="2958"/>
        <v>0</v>
      </c>
      <c r="AX868" s="816">
        <f t="shared" si="2958"/>
        <v>0</v>
      </c>
      <c r="AY868" s="816">
        <f t="shared" si="2958"/>
        <v>0</v>
      </c>
      <c r="AZ868" s="816">
        <f t="shared" si="2958"/>
        <v>0</v>
      </c>
      <c r="BA868" s="816">
        <f t="shared" si="2958"/>
        <v>0</v>
      </c>
      <c r="BB868" s="816">
        <f t="shared" si="2958"/>
        <v>0</v>
      </c>
      <c r="BC868" s="815"/>
      <c r="BD868" s="816">
        <f t="shared" ref="BD868:BT868" si="2959">SUM(BD524)</f>
        <v>9.3933463796477487E-4</v>
      </c>
      <c r="BE868" s="816">
        <f t="shared" si="2959"/>
        <v>0</v>
      </c>
      <c r="BF868" s="816">
        <f t="shared" si="2959"/>
        <v>0</v>
      </c>
      <c r="BG868" s="816">
        <f t="shared" si="2959"/>
        <v>0</v>
      </c>
      <c r="BH868" s="816">
        <f t="shared" si="2959"/>
        <v>0</v>
      </c>
      <c r="BI868" s="816">
        <f t="shared" si="2959"/>
        <v>1.7892088342186189E-3</v>
      </c>
      <c r="BJ868" s="816">
        <f t="shared" si="2959"/>
        <v>1.8786692759295497E-3</v>
      </c>
      <c r="BK868" s="816">
        <f t="shared" si="2959"/>
        <v>0</v>
      </c>
      <c r="BL868" s="816">
        <f t="shared" si="2959"/>
        <v>2.0874103065883886E-4</v>
      </c>
      <c r="BM868" s="816">
        <f t="shared" si="2959"/>
        <v>0</v>
      </c>
      <c r="BN868" s="816">
        <f t="shared" si="2959"/>
        <v>0</v>
      </c>
      <c r="BO868" s="816">
        <f t="shared" si="2959"/>
        <v>0</v>
      </c>
      <c r="BP868" s="816">
        <f t="shared" si="2959"/>
        <v>0</v>
      </c>
      <c r="BQ868" s="816">
        <f t="shared" si="2959"/>
        <v>0</v>
      </c>
      <c r="BR868" s="816">
        <f t="shared" si="2959"/>
        <v>0</v>
      </c>
      <c r="BS868" s="816">
        <f t="shared" si="2959"/>
        <v>0</v>
      </c>
      <c r="BT868" s="816">
        <f t="shared" si="2959"/>
        <v>0</v>
      </c>
      <c r="BU868" s="815"/>
      <c r="BV868" s="816">
        <f>SUM(BV524)</f>
        <v>0</v>
      </c>
      <c r="BW868" s="1554">
        <f>SUM(BW524)</f>
        <v>0</v>
      </c>
      <c r="BX868" s="816">
        <f>SUM(BX524)</f>
        <v>0</v>
      </c>
      <c r="BY868" s="816">
        <f>SUM(BY524)</f>
        <v>9.3933463796477487E-4</v>
      </c>
      <c r="BZ868" s="627">
        <f t="shared" si="2912"/>
        <v>0</v>
      </c>
      <c r="CA868" s="627">
        <f t="shared" si="2913"/>
        <v>0</v>
      </c>
      <c r="CB868" s="627">
        <f t="shared" si="2914"/>
        <v>0</v>
      </c>
      <c r="CC868" s="695">
        <f t="shared" si="2915"/>
        <v>1.9581896685614883E-4</v>
      </c>
      <c r="CD868" s="1353">
        <f t="shared" si="2916"/>
        <v>0</v>
      </c>
      <c r="CE868" s="1354">
        <f t="shared" si="2916"/>
        <v>0</v>
      </c>
      <c r="CF868" s="1355">
        <f t="shared" si="2916"/>
        <v>0</v>
      </c>
      <c r="CG868" s="1355">
        <f t="shared" si="2916"/>
        <v>0</v>
      </c>
      <c r="CH868" s="1355">
        <f t="shared" si="2916"/>
        <v>0</v>
      </c>
      <c r="CI868" s="1355">
        <f t="shared" si="2916"/>
        <v>0</v>
      </c>
      <c r="CJ868" s="1355">
        <f t="shared" si="2916"/>
        <v>0</v>
      </c>
      <c r="CK868" s="1356">
        <f t="shared" si="2916"/>
        <v>0</v>
      </c>
      <c r="CL868" s="1356">
        <f t="shared" si="2916"/>
        <v>0</v>
      </c>
      <c r="CM868" s="1356">
        <f t="shared" si="2916"/>
        <v>0</v>
      </c>
      <c r="CN868" s="1355">
        <f t="shared" si="2916"/>
        <v>0</v>
      </c>
      <c r="CO868" s="1355">
        <f t="shared" si="2916"/>
        <v>0</v>
      </c>
      <c r="CP868" s="1355">
        <f t="shared" si="2916"/>
        <v>0</v>
      </c>
      <c r="CQ868" s="1355">
        <f t="shared" si="2916"/>
        <v>0</v>
      </c>
      <c r="CR868" s="1355">
        <f t="shared" si="2916"/>
        <v>0</v>
      </c>
      <c r="CS868" s="1354">
        <f t="shared" si="2916"/>
        <v>0</v>
      </c>
      <c r="CT868" s="1385">
        <f t="shared" si="2917"/>
        <v>0</v>
      </c>
      <c r="CU868" s="1439">
        <f t="shared" si="2918"/>
        <v>0</v>
      </c>
      <c r="CV868" s="1368">
        <f t="shared" si="2918"/>
        <v>0</v>
      </c>
      <c r="CW868" s="1369">
        <f t="shared" si="2918"/>
        <v>0</v>
      </c>
      <c r="CX868" s="1369">
        <f t="shared" si="2918"/>
        <v>0</v>
      </c>
      <c r="CY868" s="1369">
        <f t="shared" si="2918"/>
        <v>0</v>
      </c>
      <c r="CZ868" s="1369">
        <f t="shared" si="2918"/>
        <v>0</v>
      </c>
      <c r="DA868" s="1369">
        <f t="shared" si="2918"/>
        <v>0</v>
      </c>
      <c r="DB868" s="1370">
        <f t="shared" si="2918"/>
        <v>0</v>
      </c>
      <c r="DC868" s="1370">
        <f t="shared" si="2918"/>
        <v>0</v>
      </c>
      <c r="DD868" s="1370">
        <f t="shared" si="2918"/>
        <v>0</v>
      </c>
      <c r="DE868" s="1369">
        <f t="shared" si="2918"/>
        <v>0</v>
      </c>
      <c r="DF868" s="1369">
        <f t="shared" si="2918"/>
        <v>0</v>
      </c>
      <c r="DG868" s="1369">
        <f t="shared" si="2918"/>
        <v>0</v>
      </c>
      <c r="DH868" s="1369">
        <f t="shared" si="2918"/>
        <v>0</v>
      </c>
      <c r="DI868" s="1369">
        <f t="shared" si="2918"/>
        <v>0</v>
      </c>
      <c r="DJ868" s="1368">
        <f t="shared" si="2918"/>
        <v>0</v>
      </c>
      <c r="DK868" s="1439">
        <f t="shared" si="2919"/>
        <v>0</v>
      </c>
      <c r="DL868" s="658">
        <f t="shared" si="2920"/>
        <v>17</v>
      </c>
      <c r="DM868" s="106">
        <f t="shared" si="2921"/>
        <v>17</v>
      </c>
      <c r="DN868" s="106">
        <f t="shared" si="2922"/>
        <v>17</v>
      </c>
      <c r="DO868" s="106">
        <f t="shared" si="2923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60">SUM(C530)</f>
        <v>0</v>
      </c>
      <c r="D869" s="1136">
        <f t="shared" si="2960"/>
        <v>0</v>
      </c>
      <c r="E869" s="1136">
        <f t="shared" si="2960"/>
        <v>0</v>
      </c>
      <c r="F869" s="1136">
        <f t="shared" si="2960"/>
        <v>0</v>
      </c>
      <c r="G869" s="1136">
        <f t="shared" si="2960"/>
        <v>0</v>
      </c>
      <c r="H869" s="1136">
        <f t="shared" si="2960"/>
        <v>0</v>
      </c>
      <c r="I869" s="1136">
        <f t="shared" si="2960"/>
        <v>0</v>
      </c>
      <c r="J869" s="1136">
        <f t="shared" si="2960"/>
        <v>0</v>
      </c>
      <c r="K869" s="1136">
        <f t="shared" si="2960"/>
        <v>0</v>
      </c>
      <c r="L869" s="1136">
        <f t="shared" si="2960"/>
        <v>0</v>
      </c>
      <c r="M869" s="1136">
        <f t="shared" si="2960"/>
        <v>0</v>
      </c>
      <c r="N869" s="1136">
        <f t="shared" si="2960"/>
        <v>0</v>
      </c>
      <c r="O869" s="1136">
        <f t="shared" si="2960"/>
        <v>0</v>
      </c>
      <c r="P869" s="1136">
        <f t="shared" si="2960"/>
        <v>0</v>
      </c>
      <c r="Q869" s="1136">
        <f t="shared" si="2960"/>
        <v>0</v>
      </c>
      <c r="R869" s="1136">
        <f t="shared" si="2960"/>
        <v>0</v>
      </c>
      <c r="S869" s="815"/>
      <c r="T869" s="1136">
        <f>SUM(T530)</f>
        <v>0</v>
      </c>
      <c r="U869" s="1136">
        <f t="shared" ref="U869:AJ869" si="2961">SUM(U530)</f>
        <v>0</v>
      </c>
      <c r="V869" s="1136">
        <f t="shared" si="2961"/>
        <v>0</v>
      </c>
      <c r="W869" s="1136">
        <f t="shared" si="2961"/>
        <v>0</v>
      </c>
      <c r="X869" s="1136">
        <f t="shared" si="2961"/>
        <v>0</v>
      </c>
      <c r="Y869" s="1136">
        <f t="shared" si="2961"/>
        <v>0</v>
      </c>
      <c r="Z869" s="1136">
        <f t="shared" si="2961"/>
        <v>0</v>
      </c>
      <c r="AA869" s="1136">
        <f t="shared" si="2961"/>
        <v>3.4453452613922276E-3</v>
      </c>
      <c r="AB869" s="1136">
        <f t="shared" si="2961"/>
        <v>0</v>
      </c>
      <c r="AC869" s="1136">
        <f t="shared" si="2961"/>
        <v>0</v>
      </c>
      <c r="AD869" s="1136">
        <f t="shared" si="2961"/>
        <v>0</v>
      </c>
      <c r="AE869" s="1136">
        <f t="shared" si="2961"/>
        <v>0</v>
      </c>
      <c r="AF869" s="1136">
        <f t="shared" si="2961"/>
        <v>0</v>
      </c>
      <c r="AG869" s="1136">
        <f t="shared" si="2961"/>
        <v>0</v>
      </c>
      <c r="AH869" s="1136">
        <f t="shared" si="2961"/>
        <v>0</v>
      </c>
      <c r="AI869" s="1136">
        <f t="shared" si="2961"/>
        <v>0</v>
      </c>
      <c r="AJ869" s="1136">
        <f t="shared" si="2961"/>
        <v>0</v>
      </c>
      <c r="AK869" s="815"/>
      <c r="AL869" s="1136">
        <f>SUM(AL530)</f>
        <v>0</v>
      </c>
      <c r="AM869" s="1136">
        <f t="shared" ref="AM869:BB869" si="2962">SUM(AM530)</f>
        <v>0</v>
      </c>
      <c r="AN869" s="1136">
        <f t="shared" si="2962"/>
        <v>1.3742117851706894E-2</v>
      </c>
      <c r="AO869" s="1136">
        <f t="shared" si="2962"/>
        <v>1.5459882583170255E-2</v>
      </c>
      <c r="AP869" s="1136">
        <f t="shared" si="2962"/>
        <v>0</v>
      </c>
      <c r="AQ869" s="1136">
        <f t="shared" si="2962"/>
        <v>3.5042400521852576E-2</v>
      </c>
      <c r="AR869" s="1136">
        <f t="shared" si="2962"/>
        <v>0</v>
      </c>
      <c r="AS869" s="1136">
        <f t="shared" si="2962"/>
        <v>0</v>
      </c>
      <c r="AT869" s="1136">
        <f t="shared" si="2962"/>
        <v>0</v>
      </c>
      <c r="AU869" s="1136">
        <f t="shared" si="2962"/>
        <v>0</v>
      </c>
      <c r="AV869" s="1136">
        <f t="shared" si="2962"/>
        <v>0</v>
      </c>
      <c r="AW869" s="1136">
        <f t="shared" si="2962"/>
        <v>0</v>
      </c>
      <c r="AX869" s="1136">
        <f t="shared" si="2962"/>
        <v>0</v>
      </c>
      <c r="AY869" s="1136">
        <f t="shared" si="2962"/>
        <v>0</v>
      </c>
      <c r="AZ869" s="1136">
        <f t="shared" si="2962"/>
        <v>0</v>
      </c>
      <c r="BA869" s="1136">
        <f t="shared" si="2962"/>
        <v>0</v>
      </c>
      <c r="BB869" s="1136">
        <f t="shared" si="2962"/>
        <v>0</v>
      </c>
      <c r="BC869" s="815"/>
      <c r="BD869" s="1136">
        <f>SUM(BD530)</f>
        <v>7.7299412915851273E-3</v>
      </c>
      <c r="BE869" s="1136">
        <f t="shared" ref="BE869:BT869" si="2963">SUM(BE530)</f>
        <v>5.8894790793029544E-3</v>
      </c>
      <c r="BF869" s="1136">
        <f t="shared" si="2963"/>
        <v>1.030658838878017E-2</v>
      </c>
      <c r="BG869" s="1136">
        <f t="shared" si="2963"/>
        <v>0</v>
      </c>
      <c r="BH869" s="1136">
        <f t="shared" si="2963"/>
        <v>0</v>
      </c>
      <c r="BI869" s="1136">
        <f t="shared" si="2963"/>
        <v>2.6502655856863292E-2</v>
      </c>
      <c r="BJ869" s="1136">
        <f t="shared" si="2963"/>
        <v>1.5459882583170255E-2</v>
      </c>
      <c r="BK869" s="1136">
        <f t="shared" si="2963"/>
        <v>0</v>
      </c>
      <c r="BL869" s="1136">
        <f t="shared" si="2963"/>
        <v>0</v>
      </c>
      <c r="BM869" s="1136">
        <f t="shared" si="2963"/>
        <v>0</v>
      </c>
      <c r="BN869" s="1136">
        <f t="shared" si="2963"/>
        <v>0</v>
      </c>
      <c r="BO869" s="1136">
        <f t="shared" si="2963"/>
        <v>0</v>
      </c>
      <c r="BP869" s="1136">
        <f t="shared" si="2963"/>
        <v>0</v>
      </c>
      <c r="BQ869" s="1136">
        <f t="shared" si="2963"/>
        <v>0</v>
      </c>
      <c r="BR869" s="1136">
        <f t="shared" si="2963"/>
        <v>0</v>
      </c>
      <c r="BS869" s="1136">
        <f t="shared" si="2963"/>
        <v>0</v>
      </c>
      <c r="BT869" s="1136">
        <f t="shared" si="2963"/>
        <v>0</v>
      </c>
      <c r="BU869" s="815"/>
      <c r="BV869" s="1136">
        <f t="shared" ref="BV869:BY869" si="2964">SUM(BV530)</f>
        <v>1.5459882583170254E-3</v>
      </c>
      <c r="BW869" s="1555">
        <f t="shared" si="2964"/>
        <v>4.1226353555120681E-3</v>
      </c>
      <c r="BX869" s="1136">
        <f t="shared" si="2964"/>
        <v>1.1778958158605909E-2</v>
      </c>
      <c r="BY869" s="1136">
        <f t="shared" si="2964"/>
        <v>1.6748206131767775E-2</v>
      </c>
      <c r="BZ869" s="627">
        <f t="shared" si="2912"/>
        <v>0</v>
      </c>
      <c r="CA869" s="627">
        <f t="shared" si="2913"/>
        <v>0</v>
      </c>
      <c r="CB869" s="627">
        <f t="shared" si="2914"/>
        <v>1.9468000289918103E-3</v>
      </c>
      <c r="CC869" s="695">
        <f t="shared" si="2915"/>
        <v>2.6257260895225674E-3</v>
      </c>
      <c r="CD869" s="1353">
        <f t="shared" si="2916"/>
        <v>0</v>
      </c>
      <c r="CE869" s="1354">
        <f t="shared" si="2916"/>
        <v>0</v>
      </c>
      <c r="CF869" s="1355">
        <f t="shared" si="2916"/>
        <v>0</v>
      </c>
      <c r="CG869" s="1355">
        <f t="shared" si="2916"/>
        <v>0</v>
      </c>
      <c r="CH869" s="1355">
        <f t="shared" si="2916"/>
        <v>0</v>
      </c>
      <c r="CI869" s="1355">
        <f t="shared" si="2916"/>
        <v>0</v>
      </c>
      <c r="CJ869" s="1355">
        <f t="shared" si="2916"/>
        <v>0</v>
      </c>
      <c r="CK869" s="1356">
        <f t="shared" si="2916"/>
        <v>0</v>
      </c>
      <c r="CL869" s="1356">
        <f t="shared" si="2916"/>
        <v>0</v>
      </c>
      <c r="CM869" s="1356">
        <f t="shared" si="2916"/>
        <v>0</v>
      </c>
      <c r="CN869" s="1355">
        <f t="shared" si="2916"/>
        <v>0</v>
      </c>
      <c r="CO869" s="1355">
        <f t="shared" si="2916"/>
        <v>0</v>
      </c>
      <c r="CP869" s="1355">
        <f t="shared" si="2916"/>
        <v>0</v>
      </c>
      <c r="CQ869" s="1355">
        <f t="shared" si="2916"/>
        <v>0</v>
      </c>
      <c r="CR869" s="1355">
        <f t="shared" si="2916"/>
        <v>0</v>
      </c>
      <c r="CS869" s="1354">
        <f t="shared" si="2916"/>
        <v>0</v>
      </c>
      <c r="CT869" s="1385">
        <f t="shared" si="2917"/>
        <v>5.1532941943900851E-4</v>
      </c>
      <c r="CU869" s="1439">
        <f t="shared" si="2918"/>
        <v>0</v>
      </c>
      <c r="CV869" s="1368">
        <f t="shared" si="2918"/>
        <v>0</v>
      </c>
      <c r="CW869" s="1369">
        <f t="shared" si="2918"/>
        <v>0</v>
      </c>
      <c r="CX869" s="1369">
        <f t="shared" si="2918"/>
        <v>0</v>
      </c>
      <c r="CY869" s="1369">
        <f t="shared" si="2918"/>
        <v>0</v>
      </c>
      <c r="CZ869" s="1369">
        <f t="shared" si="2918"/>
        <v>0</v>
      </c>
      <c r="DA869" s="1369">
        <f t="shared" si="2918"/>
        <v>0</v>
      </c>
      <c r="DB869" s="1370">
        <f t="shared" si="2918"/>
        <v>0</v>
      </c>
      <c r="DC869" s="1370">
        <f t="shared" si="2918"/>
        <v>0</v>
      </c>
      <c r="DD869" s="1370">
        <f t="shared" si="2918"/>
        <v>0</v>
      </c>
      <c r="DE869" s="1369">
        <f t="shared" si="2918"/>
        <v>0</v>
      </c>
      <c r="DF869" s="1369">
        <f t="shared" si="2918"/>
        <v>0</v>
      </c>
      <c r="DG869" s="1369">
        <f t="shared" si="2918"/>
        <v>0</v>
      </c>
      <c r="DH869" s="1369">
        <f t="shared" si="2918"/>
        <v>0</v>
      </c>
      <c r="DI869" s="1369">
        <f t="shared" si="2918"/>
        <v>0</v>
      </c>
      <c r="DJ869" s="1368">
        <f t="shared" si="2918"/>
        <v>0</v>
      </c>
      <c r="DK869" s="1439">
        <f t="shared" si="2919"/>
        <v>3.4453452613922276E-3</v>
      </c>
      <c r="DL869" s="658">
        <f t="shared" si="2920"/>
        <v>17</v>
      </c>
      <c r="DM869" s="106">
        <f t="shared" si="2921"/>
        <v>17</v>
      </c>
      <c r="DN869" s="106">
        <f t="shared" si="2922"/>
        <v>17</v>
      </c>
      <c r="DO869" s="106">
        <f t="shared" si="2923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65">SUM(C536)</f>
        <v>0</v>
      </c>
      <c r="D870" s="1136">
        <f t="shared" si="2965"/>
        <v>0</v>
      </c>
      <c r="E870" s="1136">
        <f t="shared" si="2965"/>
        <v>0</v>
      </c>
      <c r="F870" s="1136">
        <f t="shared" si="2965"/>
        <v>0</v>
      </c>
      <c r="G870" s="1136">
        <f t="shared" si="2965"/>
        <v>0</v>
      </c>
      <c r="H870" s="1136">
        <f t="shared" si="2965"/>
        <v>0</v>
      </c>
      <c r="I870" s="1136">
        <f t="shared" si="2965"/>
        <v>0</v>
      </c>
      <c r="J870" s="1136">
        <f t="shared" si="2965"/>
        <v>0</v>
      </c>
      <c r="K870" s="1136">
        <f t="shared" si="2965"/>
        <v>0</v>
      </c>
      <c r="L870" s="1136">
        <f t="shared" si="2965"/>
        <v>0</v>
      </c>
      <c r="M870" s="1136">
        <f t="shared" si="2965"/>
        <v>0</v>
      </c>
      <c r="N870" s="1136">
        <f t="shared" si="2965"/>
        <v>0</v>
      </c>
      <c r="O870" s="1136">
        <f t="shared" si="2965"/>
        <v>0</v>
      </c>
      <c r="P870" s="1136">
        <f t="shared" si="2965"/>
        <v>0</v>
      </c>
      <c r="Q870" s="1136">
        <f t="shared" si="2965"/>
        <v>0</v>
      </c>
      <c r="R870" s="1136">
        <f t="shared" si="2965"/>
        <v>0</v>
      </c>
      <c r="S870" s="815"/>
      <c r="T870" s="1136">
        <f>SUM(T536)</f>
        <v>0</v>
      </c>
      <c r="U870" s="1136">
        <f t="shared" ref="U870:AJ870" si="2966">SUM(U536)</f>
        <v>0</v>
      </c>
      <c r="V870" s="1136">
        <f t="shared" si="2966"/>
        <v>0</v>
      </c>
      <c r="W870" s="1136">
        <f t="shared" si="2966"/>
        <v>0</v>
      </c>
      <c r="X870" s="1136">
        <f t="shared" si="2966"/>
        <v>0</v>
      </c>
      <c r="Y870" s="1136">
        <f t="shared" si="2966"/>
        <v>0</v>
      </c>
      <c r="Z870" s="1136">
        <f t="shared" si="2966"/>
        <v>0</v>
      </c>
      <c r="AA870" s="1136">
        <f t="shared" si="2966"/>
        <v>0</v>
      </c>
      <c r="AB870" s="1136">
        <f t="shared" si="2966"/>
        <v>0</v>
      </c>
      <c r="AC870" s="1136">
        <f t="shared" si="2966"/>
        <v>0</v>
      </c>
      <c r="AD870" s="1136">
        <f t="shared" si="2966"/>
        <v>0</v>
      </c>
      <c r="AE870" s="1136">
        <f t="shared" si="2966"/>
        <v>0</v>
      </c>
      <c r="AF870" s="1136">
        <f t="shared" si="2966"/>
        <v>0</v>
      </c>
      <c r="AG870" s="1136">
        <f t="shared" si="2966"/>
        <v>0</v>
      </c>
      <c r="AH870" s="1136">
        <f t="shared" si="2966"/>
        <v>0</v>
      </c>
      <c r="AI870" s="1136">
        <f t="shared" si="2966"/>
        <v>0</v>
      </c>
      <c r="AJ870" s="1136">
        <f t="shared" si="2966"/>
        <v>0</v>
      </c>
      <c r="AK870" s="815"/>
      <c r="AL870" s="1136">
        <f>SUM(AL536)</f>
        <v>0</v>
      </c>
      <c r="AM870" s="1136">
        <f t="shared" ref="AM870:BB870" si="2967">SUM(AM536)</f>
        <v>0</v>
      </c>
      <c r="AN870" s="1136">
        <f t="shared" si="2967"/>
        <v>0</v>
      </c>
      <c r="AO870" s="1136">
        <f t="shared" si="2967"/>
        <v>0</v>
      </c>
      <c r="AP870" s="1136">
        <f t="shared" si="2967"/>
        <v>0</v>
      </c>
      <c r="AQ870" s="1136">
        <f t="shared" si="2967"/>
        <v>0</v>
      </c>
      <c r="AR870" s="1136">
        <f t="shared" si="2967"/>
        <v>0</v>
      </c>
      <c r="AS870" s="1136">
        <f t="shared" si="2967"/>
        <v>0</v>
      </c>
      <c r="AT870" s="1136">
        <f t="shared" si="2967"/>
        <v>0</v>
      </c>
      <c r="AU870" s="1136">
        <f t="shared" si="2967"/>
        <v>0</v>
      </c>
      <c r="AV870" s="1136">
        <f t="shared" si="2967"/>
        <v>0</v>
      </c>
      <c r="AW870" s="1136">
        <f t="shared" si="2967"/>
        <v>0</v>
      </c>
      <c r="AX870" s="1136">
        <f t="shared" si="2967"/>
        <v>0</v>
      </c>
      <c r="AY870" s="1136">
        <f t="shared" si="2967"/>
        <v>0</v>
      </c>
      <c r="AZ870" s="1136">
        <f t="shared" si="2967"/>
        <v>0</v>
      </c>
      <c r="BA870" s="1136">
        <f t="shared" si="2967"/>
        <v>0</v>
      </c>
      <c r="BB870" s="1136">
        <f t="shared" si="2967"/>
        <v>0</v>
      </c>
      <c r="BC870" s="815"/>
      <c r="BD870" s="1136">
        <f>SUM(BD536)</f>
        <v>0</v>
      </c>
      <c r="BE870" s="1136">
        <f t="shared" ref="BE870:BT870" si="2968">SUM(BE536)</f>
        <v>0</v>
      </c>
      <c r="BF870" s="1136">
        <f t="shared" si="2968"/>
        <v>0</v>
      </c>
      <c r="BG870" s="1136">
        <f t="shared" si="2968"/>
        <v>0</v>
      </c>
      <c r="BH870" s="1136">
        <f t="shared" si="2968"/>
        <v>0</v>
      </c>
      <c r="BI870" s="1136">
        <f t="shared" si="2968"/>
        <v>0</v>
      </c>
      <c r="BJ870" s="1136">
        <f t="shared" si="2968"/>
        <v>0</v>
      </c>
      <c r="BK870" s="1136">
        <f t="shared" si="2968"/>
        <v>0</v>
      </c>
      <c r="BL870" s="1136">
        <f t="shared" si="2968"/>
        <v>0</v>
      </c>
      <c r="BM870" s="1136">
        <f t="shared" si="2968"/>
        <v>0</v>
      </c>
      <c r="BN870" s="1136">
        <f t="shared" si="2968"/>
        <v>0</v>
      </c>
      <c r="BO870" s="1136">
        <f t="shared" si="2968"/>
        <v>0</v>
      </c>
      <c r="BP870" s="1136">
        <f t="shared" si="2968"/>
        <v>0</v>
      </c>
      <c r="BQ870" s="1136">
        <f t="shared" si="2968"/>
        <v>0</v>
      </c>
      <c r="BR870" s="1136">
        <f t="shared" si="2968"/>
        <v>0</v>
      </c>
      <c r="BS870" s="1136">
        <f t="shared" si="2968"/>
        <v>0</v>
      </c>
      <c r="BT870" s="1136">
        <f t="shared" si="2968"/>
        <v>0</v>
      </c>
      <c r="BU870" s="815"/>
      <c r="BV870" s="1136">
        <f t="shared" ref="BV870:BY870" si="2969">SUM(BV536)</f>
        <v>0</v>
      </c>
      <c r="BW870" s="1555">
        <f t="shared" si="2969"/>
        <v>0</v>
      </c>
      <c r="BX870" s="1136">
        <f t="shared" si="2969"/>
        <v>0</v>
      </c>
      <c r="BY870" s="1136">
        <f t="shared" si="2969"/>
        <v>0</v>
      </c>
      <c r="BZ870" s="627">
        <f t="shared" si="2912"/>
        <v>0</v>
      </c>
      <c r="CA870" s="627">
        <f t="shared" si="2913"/>
        <v>0</v>
      </c>
      <c r="CB870" s="627">
        <f t="shared" si="2914"/>
        <v>0</v>
      </c>
      <c r="CC870" s="695">
        <f t="shared" si="2915"/>
        <v>0</v>
      </c>
      <c r="CD870" s="1353">
        <f t="shared" si="2916"/>
        <v>0</v>
      </c>
      <c r="CE870" s="1354">
        <f t="shared" si="2916"/>
        <v>0</v>
      </c>
      <c r="CF870" s="1355">
        <f t="shared" si="2916"/>
        <v>0</v>
      </c>
      <c r="CG870" s="1355">
        <f t="shared" si="2916"/>
        <v>0</v>
      </c>
      <c r="CH870" s="1355">
        <f t="shared" si="2916"/>
        <v>0</v>
      </c>
      <c r="CI870" s="1355">
        <f t="shared" si="2916"/>
        <v>0</v>
      </c>
      <c r="CJ870" s="1355">
        <f t="shared" si="2916"/>
        <v>0</v>
      </c>
      <c r="CK870" s="1356">
        <f t="shared" si="2916"/>
        <v>0</v>
      </c>
      <c r="CL870" s="1356">
        <f t="shared" si="2916"/>
        <v>0</v>
      </c>
      <c r="CM870" s="1356">
        <f t="shared" si="2916"/>
        <v>0</v>
      </c>
      <c r="CN870" s="1355">
        <f t="shared" si="2916"/>
        <v>0</v>
      </c>
      <c r="CO870" s="1355">
        <f t="shared" si="2916"/>
        <v>0</v>
      </c>
      <c r="CP870" s="1355">
        <f t="shared" si="2916"/>
        <v>0</v>
      </c>
      <c r="CQ870" s="1355">
        <f t="shared" si="2916"/>
        <v>0</v>
      </c>
      <c r="CR870" s="1355">
        <f t="shared" si="2916"/>
        <v>0</v>
      </c>
      <c r="CS870" s="1354">
        <f t="shared" si="2916"/>
        <v>0</v>
      </c>
      <c r="CT870" s="1385">
        <f t="shared" si="2917"/>
        <v>0</v>
      </c>
      <c r="CU870" s="1439">
        <f t="shared" si="2918"/>
        <v>0</v>
      </c>
      <c r="CV870" s="1368">
        <f t="shared" si="2918"/>
        <v>0</v>
      </c>
      <c r="CW870" s="1369">
        <f t="shared" si="2918"/>
        <v>0</v>
      </c>
      <c r="CX870" s="1369">
        <f t="shared" si="2918"/>
        <v>0</v>
      </c>
      <c r="CY870" s="1369">
        <f t="shared" si="2918"/>
        <v>0</v>
      </c>
      <c r="CZ870" s="1369">
        <f t="shared" si="2918"/>
        <v>0</v>
      </c>
      <c r="DA870" s="1369">
        <f t="shared" si="2918"/>
        <v>0</v>
      </c>
      <c r="DB870" s="1370">
        <f t="shared" si="2918"/>
        <v>0</v>
      </c>
      <c r="DC870" s="1370">
        <f t="shared" si="2918"/>
        <v>0</v>
      </c>
      <c r="DD870" s="1370">
        <f t="shared" si="2918"/>
        <v>0</v>
      </c>
      <c r="DE870" s="1369">
        <f t="shared" si="2918"/>
        <v>0</v>
      </c>
      <c r="DF870" s="1369">
        <f t="shared" si="2918"/>
        <v>0</v>
      </c>
      <c r="DG870" s="1369">
        <f t="shared" si="2918"/>
        <v>0</v>
      </c>
      <c r="DH870" s="1369">
        <f t="shared" si="2918"/>
        <v>0</v>
      </c>
      <c r="DI870" s="1369">
        <f t="shared" si="2918"/>
        <v>0</v>
      </c>
      <c r="DJ870" s="1368">
        <f t="shared" si="2918"/>
        <v>0</v>
      </c>
      <c r="DK870" s="1439">
        <f t="shared" si="2919"/>
        <v>0</v>
      </c>
      <c r="DL870" s="658">
        <f t="shared" si="2920"/>
        <v>17</v>
      </c>
      <c r="DM870" s="106">
        <f t="shared" si="2921"/>
        <v>17</v>
      </c>
      <c r="DN870" s="106">
        <f t="shared" si="2922"/>
        <v>17</v>
      </c>
      <c r="DO870" s="106">
        <f t="shared" si="2923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4.5988258317025445E-3</v>
      </c>
      <c r="C871" s="1136">
        <f t="shared" ref="C871:R871" si="2970">SUM(C542)</f>
        <v>0</v>
      </c>
      <c r="D871" s="1136">
        <f t="shared" si="2970"/>
        <v>3.6790606653620351E-3</v>
      </c>
      <c r="E871" s="1136">
        <f t="shared" si="2970"/>
        <v>0</v>
      </c>
      <c r="F871" s="1136">
        <f t="shared" si="2970"/>
        <v>0</v>
      </c>
      <c r="G871" s="1136">
        <f t="shared" si="2970"/>
        <v>0</v>
      </c>
      <c r="H871" s="1136">
        <f t="shared" si="2970"/>
        <v>0</v>
      </c>
      <c r="I871" s="1136">
        <f t="shared" si="2970"/>
        <v>3.6790606653620351E-3</v>
      </c>
      <c r="J871" s="1136">
        <f t="shared" si="2970"/>
        <v>6.131767775603392E-3</v>
      </c>
      <c r="K871" s="1136">
        <f t="shared" si="2970"/>
        <v>0</v>
      </c>
      <c r="L871" s="1136">
        <f t="shared" si="2970"/>
        <v>0</v>
      </c>
      <c r="M871" s="1136">
        <f t="shared" si="2970"/>
        <v>0</v>
      </c>
      <c r="N871" s="1136">
        <f t="shared" si="2970"/>
        <v>0</v>
      </c>
      <c r="O871" s="1136">
        <f t="shared" si="2970"/>
        <v>0</v>
      </c>
      <c r="P871" s="1136">
        <f t="shared" si="2970"/>
        <v>0</v>
      </c>
      <c r="Q871" s="1136">
        <f t="shared" si="2970"/>
        <v>0</v>
      </c>
      <c r="R871" s="1136">
        <f t="shared" si="2970"/>
        <v>0</v>
      </c>
      <c r="S871" s="815"/>
      <c r="T871" s="1136">
        <f>SUM(T542)</f>
        <v>0</v>
      </c>
      <c r="U871" s="1136">
        <f t="shared" ref="U871:AJ871" si="2971">SUM(U542)</f>
        <v>0</v>
      </c>
      <c r="V871" s="1136">
        <f t="shared" si="2971"/>
        <v>0</v>
      </c>
      <c r="W871" s="1136">
        <f t="shared" si="2971"/>
        <v>0</v>
      </c>
      <c r="X871" s="1136">
        <f t="shared" si="2971"/>
        <v>1.9928245270711024E-2</v>
      </c>
      <c r="Y871" s="1136">
        <f t="shared" si="2971"/>
        <v>0</v>
      </c>
      <c r="Z871" s="1136">
        <f t="shared" si="2971"/>
        <v>0</v>
      </c>
      <c r="AA871" s="1136">
        <f t="shared" si="2971"/>
        <v>0</v>
      </c>
      <c r="AB871" s="1136">
        <f t="shared" si="2971"/>
        <v>0</v>
      </c>
      <c r="AC871" s="1136">
        <f t="shared" si="2971"/>
        <v>0</v>
      </c>
      <c r="AD871" s="1136">
        <f t="shared" si="2971"/>
        <v>0</v>
      </c>
      <c r="AE871" s="1136">
        <f t="shared" si="2971"/>
        <v>0</v>
      </c>
      <c r="AF871" s="1136">
        <f t="shared" si="2971"/>
        <v>0</v>
      </c>
      <c r="AG871" s="1136">
        <f t="shared" si="2971"/>
        <v>0</v>
      </c>
      <c r="AH871" s="1136">
        <f t="shared" si="2971"/>
        <v>0</v>
      </c>
      <c r="AI871" s="1136">
        <f t="shared" si="2971"/>
        <v>0</v>
      </c>
      <c r="AJ871" s="1136">
        <f t="shared" si="2971"/>
        <v>0</v>
      </c>
      <c r="AK871" s="815"/>
      <c r="AL871" s="1136">
        <f>SUM(AL542)</f>
        <v>1.1037181996086104E-2</v>
      </c>
      <c r="AM871" s="1136">
        <f t="shared" ref="AM871:BB871" si="2972">SUM(AM542)</f>
        <v>2.2994129158512719E-2</v>
      </c>
      <c r="AN871" s="1136">
        <f t="shared" si="2972"/>
        <v>3.065883887801696E-3</v>
      </c>
      <c r="AO871" s="1136">
        <f t="shared" si="2972"/>
        <v>0</v>
      </c>
      <c r="AP871" s="1136">
        <f t="shared" si="2972"/>
        <v>0</v>
      </c>
      <c r="AQ871" s="1136">
        <f t="shared" si="2972"/>
        <v>0</v>
      </c>
      <c r="AR871" s="1136">
        <f t="shared" si="2972"/>
        <v>0</v>
      </c>
      <c r="AS871" s="1136">
        <f t="shared" si="2972"/>
        <v>0</v>
      </c>
      <c r="AT871" s="1136">
        <f t="shared" si="2972"/>
        <v>0</v>
      </c>
      <c r="AU871" s="1136">
        <f t="shared" si="2972"/>
        <v>0</v>
      </c>
      <c r="AV871" s="1136">
        <f t="shared" si="2972"/>
        <v>0</v>
      </c>
      <c r="AW871" s="1136">
        <f t="shared" si="2972"/>
        <v>0</v>
      </c>
      <c r="AX871" s="1136">
        <f t="shared" si="2972"/>
        <v>0</v>
      </c>
      <c r="AY871" s="1136">
        <f t="shared" si="2972"/>
        <v>0</v>
      </c>
      <c r="AZ871" s="1136">
        <f t="shared" si="2972"/>
        <v>0</v>
      </c>
      <c r="BA871" s="1136">
        <f t="shared" si="2972"/>
        <v>0</v>
      </c>
      <c r="BB871" s="1136">
        <f t="shared" si="2972"/>
        <v>0</v>
      </c>
      <c r="BC871" s="815"/>
      <c r="BD871" s="1136">
        <f>SUM(BD542)</f>
        <v>4.5988258317025438E-2</v>
      </c>
      <c r="BE871" s="1136">
        <f t="shared" ref="BE871:BT871" si="2973">SUM(BE542)</f>
        <v>4.3798341254309946E-3</v>
      </c>
      <c r="BF871" s="1136">
        <f t="shared" si="2973"/>
        <v>2.2994129158512722E-3</v>
      </c>
      <c r="BG871" s="1136">
        <f t="shared" si="2973"/>
        <v>2.2994129158512719E-2</v>
      </c>
      <c r="BH871" s="1136">
        <f t="shared" si="2973"/>
        <v>1.3796477495107632E-2</v>
      </c>
      <c r="BI871" s="1136">
        <f t="shared" si="2973"/>
        <v>4.3798341254309946E-3</v>
      </c>
      <c r="BJ871" s="1136">
        <f t="shared" si="2973"/>
        <v>0</v>
      </c>
      <c r="BK871" s="1136">
        <f t="shared" si="2973"/>
        <v>7.6647097195042405E-3</v>
      </c>
      <c r="BL871" s="1136">
        <f t="shared" si="2973"/>
        <v>3.8323548597521202E-3</v>
      </c>
      <c r="BM871" s="1136">
        <f t="shared" si="2973"/>
        <v>0</v>
      </c>
      <c r="BN871" s="1136">
        <f t="shared" si="2973"/>
        <v>0</v>
      </c>
      <c r="BO871" s="1136">
        <f t="shared" si="2973"/>
        <v>0</v>
      </c>
      <c r="BP871" s="1136">
        <f t="shared" si="2973"/>
        <v>0</v>
      </c>
      <c r="BQ871" s="1136">
        <f t="shared" si="2973"/>
        <v>0</v>
      </c>
      <c r="BR871" s="1136">
        <f t="shared" si="2973"/>
        <v>0</v>
      </c>
      <c r="BS871" s="1136">
        <f t="shared" si="2973"/>
        <v>0</v>
      </c>
      <c r="BT871" s="1136">
        <f t="shared" si="2973"/>
        <v>0</v>
      </c>
      <c r="BU871" s="815"/>
      <c r="BV871" s="1136">
        <f t="shared" ref="BV871:BY871" si="2974">SUM(BV542)</f>
        <v>4.5988258317025445E-3</v>
      </c>
      <c r="BW871" s="1555">
        <f t="shared" si="2974"/>
        <v>6.131767775603392E-3</v>
      </c>
      <c r="BX871" s="1136">
        <f t="shared" si="2974"/>
        <v>1.0511601901034385E-2</v>
      </c>
      <c r="BY871" s="1136">
        <f t="shared" si="2974"/>
        <v>1.1497064579256359E-2</v>
      </c>
      <c r="BZ871" s="627">
        <f t="shared" si="2912"/>
        <v>7.97129810828441E-4</v>
      </c>
      <c r="CA871" s="627">
        <f t="shared" si="2913"/>
        <v>0</v>
      </c>
      <c r="CB871" s="627">
        <f t="shared" si="2914"/>
        <v>9.4020439225918676E-4</v>
      </c>
      <c r="CC871" s="695">
        <f t="shared" si="2915"/>
        <v>3.9564501599726656E-3</v>
      </c>
      <c r="CD871" s="1353">
        <f t="shared" si="2916"/>
        <v>0</v>
      </c>
      <c r="CE871" s="1354">
        <f t="shared" si="2916"/>
        <v>0</v>
      </c>
      <c r="CF871" s="1355">
        <f t="shared" si="2916"/>
        <v>0</v>
      </c>
      <c r="CG871" s="1355">
        <f t="shared" si="2916"/>
        <v>0</v>
      </c>
      <c r="CH871" s="1355">
        <f t="shared" si="2916"/>
        <v>0</v>
      </c>
      <c r="CI871" s="1355">
        <f t="shared" si="2916"/>
        <v>0</v>
      </c>
      <c r="CJ871" s="1355">
        <f t="shared" si="2916"/>
        <v>0</v>
      </c>
      <c r="CK871" s="1356">
        <f t="shared" si="2916"/>
        <v>0</v>
      </c>
      <c r="CL871" s="1356">
        <f t="shared" si="2916"/>
        <v>0</v>
      </c>
      <c r="CM871" s="1356">
        <f t="shared" si="2916"/>
        <v>0</v>
      </c>
      <c r="CN871" s="1355">
        <f t="shared" si="2916"/>
        <v>0</v>
      </c>
      <c r="CO871" s="1355">
        <f t="shared" si="2916"/>
        <v>0</v>
      </c>
      <c r="CP871" s="1355">
        <f t="shared" si="2916"/>
        <v>0</v>
      </c>
      <c r="CQ871" s="1355">
        <f t="shared" si="2916"/>
        <v>3.6790606653620351E-3</v>
      </c>
      <c r="CR871" s="1355">
        <f t="shared" si="2916"/>
        <v>3.6790606653620351E-3</v>
      </c>
      <c r="CS871" s="1354">
        <f t="shared" si="2916"/>
        <v>4.5988258317025445E-3</v>
      </c>
      <c r="CT871" s="1385">
        <f t="shared" si="2917"/>
        <v>6.131767775603392E-3</v>
      </c>
      <c r="CU871" s="1439">
        <f t="shared" si="2918"/>
        <v>0</v>
      </c>
      <c r="CV871" s="1368">
        <f t="shared" si="2918"/>
        <v>0</v>
      </c>
      <c r="CW871" s="1369">
        <f t="shared" si="2918"/>
        <v>0</v>
      </c>
      <c r="CX871" s="1369">
        <f t="shared" si="2918"/>
        <v>0</v>
      </c>
      <c r="CY871" s="1369">
        <f t="shared" si="2918"/>
        <v>0</v>
      </c>
      <c r="CZ871" s="1369">
        <f t="shared" si="2918"/>
        <v>0</v>
      </c>
      <c r="DA871" s="1369">
        <f t="shared" si="2918"/>
        <v>0</v>
      </c>
      <c r="DB871" s="1370">
        <f t="shared" si="2918"/>
        <v>0</v>
      </c>
      <c r="DC871" s="1370">
        <f t="shared" si="2918"/>
        <v>0</v>
      </c>
      <c r="DD871" s="1370">
        <f t="shared" si="2918"/>
        <v>0</v>
      </c>
      <c r="DE871" s="1369">
        <f t="shared" si="2918"/>
        <v>0</v>
      </c>
      <c r="DF871" s="1369">
        <f t="shared" si="2918"/>
        <v>0</v>
      </c>
      <c r="DG871" s="1369">
        <f t="shared" si="2918"/>
        <v>0</v>
      </c>
      <c r="DH871" s="1369">
        <f t="shared" si="2918"/>
        <v>0</v>
      </c>
      <c r="DI871" s="1369">
        <f t="shared" si="2918"/>
        <v>0</v>
      </c>
      <c r="DJ871" s="1368">
        <f t="shared" si="2918"/>
        <v>0</v>
      </c>
      <c r="DK871" s="1439">
        <f t="shared" si="2919"/>
        <v>1.9928245270711024E-2</v>
      </c>
      <c r="DL871" s="658">
        <f t="shared" si="2920"/>
        <v>17</v>
      </c>
      <c r="DM871" s="106">
        <f t="shared" si="2921"/>
        <v>17</v>
      </c>
      <c r="DN871" s="106">
        <f t="shared" si="2922"/>
        <v>17</v>
      </c>
      <c r="DO871" s="106">
        <f t="shared" si="2923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75">SUM(C548)</f>
        <v>0</v>
      </c>
      <c r="D872" s="1136">
        <f t="shared" si="2975"/>
        <v>0</v>
      </c>
      <c r="E872" s="1136">
        <f t="shared" si="2975"/>
        <v>0</v>
      </c>
      <c r="F872" s="1136">
        <f t="shared" si="2975"/>
        <v>5.6751467710371819E-3</v>
      </c>
      <c r="G872" s="1136">
        <f t="shared" si="2975"/>
        <v>0</v>
      </c>
      <c r="H872" s="1136">
        <f t="shared" si="2975"/>
        <v>7.0939334637964771E-3</v>
      </c>
      <c r="I872" s="1136">
        <f t="shared" si="2975"/>
        <v>0</v>
      </c>
      <c r="J872" s="1136">
        <f t="shared" si="2975"/>
        <v>0</v>
      </c>
      <c r="K872" s="1136">
        <f t="shared" si="2975"/>
        <v>0</v>
      </c>
      <c r="L872" s="1136">
        <f t="shared" si="2975"/>
        <v>0</v>
      </c>
      <c r="M872" s="1136">
        <f t="shared" si="2975"/>
        <v>0</v>
      </c>
      <c r="N872" s="1136">
        <f t="shared" si="2975"/>
        <v>0</v>
      </c>
      <c r="O872" s="1136">
        <f t="shared" si="2975"/>
        <v>0</v>
      </c>
      <c r="P872" s="1136">
        <f t="shared" si="2975"/>
        <v>0</v>
      </c>
      <c r="Q872" s="1136">
        <f t="shared" si="2975"/>
        <v>0</v>
      </c>
      <c r="R872" s="1136">
        <f t="shared" si="2975"/>
        <v>0</v>
      </c>
      <c r="S872" s="815"/>
      <c r="T872" s="1136">
        <f>SUM(T548)</f>
        <v>0</v>
      </c>
      <c r="U872" s="1136">
        <f t="shared" ref="U872:AJ872" si="2976">SUM(U548)</f>
        <v>0</v>
      </c>
      <c r="V872" s="1136">
        <f t="shared" si="2976"/>
        <v>7.5668623613829094E-3</v>
      </c>
      <c r="W872" s="1136">
        <f t="shared" si="2976"/>
        <v>0</v>
      </c>
      <c r="X872" s="1136">
        <f t="shared" si="2976"/>
        <v>0</v>
      </c>
      <c r="Y872" s="1136">
        <f t="shared" si="2976"/>
        <v>0</v>
      </c>
      <c r="Z872" s="1136">
        <f t="shared" si="2976"/>
        <v>4.0536762650265588E-3</v>
      </c>
      <c r="AA872" s="1136">
        <f t="shared" si="2976"/>
        <v>6.4858820240424938E-3</v>
      </c>
      <c r="AB872" s="1136">
        <f t="shared" si="2976"/>
        <v>0</v>
      </c>
      <c r="AC872" s="1136">
        <f t="shared" si="2976"/>
        <v>0</v>
      </c>
      <c r="AD872" s="1136">
        <f t="shared" si="2976"/>
        <v>0</v>
      </c>
      <c r="AE872" s="1136">
        <f t="shared" si="2976"/>
        <v>0</v>
      </c>
      <c r="AF872" s="1136">
        <f t="shared" si="2976"/>
        <v>0</v>
      </c>
      <c r="AG872" s="1136">
        <f t="shared" si="2976"/>
        <v>0</v>
      </c>
      <c r="AH872" s="1136">
        <f t="shared" si="2976"/>
        <v>0</v>
      </c>
      <c r="AI872" s="1136">
        <f t="shared" si="2976"/>
        <v>0</v>
      </c>
      <c r="AJ872" s="1136">
        <f t="shared" si="2976"/>
        <v>0</v>
      </c>
      <c r="AK872" s="815"/>
      <c r="AL872" s="1136">
        <f>SUM(AL548)</f>
        <v>4.1617742987606009E-4</v>
      </c>
      <c r="AM872" s="1136">
        <f t="shared" ref="AM872:BB872" si="2977">SUM(AM548)</f>
        <v>0</v>
      </c>
      <c r="AN872" s="1136">
        <f t="shared" si="2977"/>
        <v>0</v>
      </c>
      <c r="AO872" s="1136">
        <f t="shared" si="2977"/>
        <v>0</v>
      </c>
      <c r="AP872" s="1136">
        <f t="shared" si="2977"/>
        <v>7.5668623613829094E-3</v>
      </c>
      <c r="AQ872" s="1136">
        <f t="shared" si="2977"/>
        <v>4.5401174168297458E-3</v>
      </c>
      <c r="AR872" s="1136">
        <f t="shared" si="2977"/>
        <v>0</v>
      </c>
      <c r="AS872" s="1136">
        <f t="shared" si="2977"/>
        <v>0</v>
      </c>
      <c r="AT872" s="1136">
        <f t="shared" si="2977"/>
        <v>2.2700587084148729E-3</v>
      </c>
      <c r="AU872" s="1136">
        <f t="shared" si="2977"/>
        <v>0</v>
      </c>
      <c r="AV872" s="1136">
        <f t="shared" si="2977"/>
        <v>0</v>
      </c>
      <c r="AW872" s="1136">
        <f t="shared" si="2977"/>
        <v>0</v>
      </c>
      <c r="AX872" s="1136">
        <f t="shared" si="2977"/>
        <v>0</v>
      </c>
      <c r="AY872" s="1136">
        <f t="shared" si="2977"/>
        <v>0</v>
      </c>
      <c r="AZ872" s="1136">
        <f t="shared" si="2977"/>
        <v>0</v>
      </c>
      <c r="BA872" s="1136">
        <f t="shared" si="2977"/>
        <v>0</v>
      </c>
      <c r="BB872" s="1136">
        <f t="shared" si="2977"/>
        <v>0</v>
      </c>
      <c r="BC872" s="815"/>
      <c r="BD872" s="1136">
        <f>SUM(BD548)</f>
        <v>0</v>
      </c>
      <c r="BE872" s="1136">
        <f t="shared" ref="BE872:BT872" si="2978">SUM(BE548)</f>
        <v>0</v>
      </c>
      <c r="BF872" s="1136">
        <f t="shared" si="2978"/>
        <v>0</v>
      </c>
      <c r="BG872" s="1136">
        <f t="shared" si="2978"/>
        <v>0</v>
      </c>
      <c r="BH872" s="1136">
        <f t="shared" si="2978"/>
        <v>0</v>
      </c>
      <c r="BI872" s="1136">
        <f t="shared" si="2978"/>
        <v>0</v>
      </c>
      <c r="BJ872" s="1136">
        <f t="shared" si="2978"/>
        <v>1.6552511415525113E-2</v>
      </c>
      <c r="BK872" s="1136">
        <f t="shared" si="2978"/>
        <v>1.7025440313111546E-2</v>
      </c>
      <c r="BL872" s="1136">
        <f t="shared" si="2978"/>
        <v>4.2563600782778866E-3</v>
      </c>
      <c r="BM872" s="1136">
        <f t="shared" si="2978"/>
        <v>0</v>
      </c>
      <c r="BN872" s="1136">
        <f t="shared" si="2978"/>
        <v>0</v>
      </c>
      <c r="BO872" s="1136">
        <f t="shared" si="2978"/>
        <v>0</v>
      </c>
      <c r="BP872" s="1136">
        <f t="shared" si="2978"/>
        <v>0</v>
      </c>
      <c r="BQ872" s="1136">
        <f t="shared" si="2978"/>
        <v>0</v>
      </c>
      <c r="BR872" s="1136">
        <f t="shared" si="2978"/>
        <v>0</v>
      </c>
      <c r="BS872" s="1136">
        <f t="shared" si="2978"/>
        <v>0</v>
      </c>
      <c r="BT872" s="1136">
        <f t="shared" si="2978"/>
        <v>0</v>
      </c>
      <c r="BU872" s="815"/>
      <c r="BV872" s="1136">
        <f t="shared" ref="BV872:BY872" si="2979">SUM(BV548)</f>
        <v>4.7292889758643181E-3</v>
      </c>
      <c r="BW872" s="1555">
        <f t="shared" si="2979"/>
        <v>4.7292889758643181E-3</v>
      </c>
      <c r="BX872" s="1136">
        <f t="shared" si="2979"/>
        <v>4.0536762650265588E-3</v>
      </c>
      <c r="BY872" s="1136">
        <f t="shared" si="2979"/>
        <v>8.2762557077625566E-3</v>
      </c>
      <c r="BZ872" s="627">
        <f t="shared" si="2912"/>
        <v>3.783431180691454E-4</v>
      </c>
      <c r="CA872" s="627">
        <f t="shared" si="2913"/>
        <v>7.0263721927127007E-4</v>
      </c>
      <c r="CB872" s="627">
        <f t="shared" si="2914"/>
        <v>4.8175690367471184E-4</v>
      </c>
      <c r="CC872" s="695">
        <f t="shared" si="2915"/>
        <v>1.3872580995868665E-3</v>
      </c>
      <c r="CD872" s="1353">
        <f t="shared" si="2916"/>
        <v>0</v>
      </c>
      <c r="CE872" s="1354">
        <f t="shared" si="2916"/>
        <v>0</v>
      </c>
      <c r="CF872" s="1355">
        <f t="shared" si="2916"/>
        <v>0</v>
      </c>
      <c r="CG872" s="1355">
        <f t="shared" si="2916"/>
        <v>0</v>
      </c>
      <c r="CH872" s="1355">
        <f t="shared" si="2916"/>
        <v>0</v>
      </c>
      <c r="CI872" s="1355">
        <f t="shared" si="2916"/>
        <v>0</v>
      </c>
      <c r="CJ872" s="1355">
        <f t="shared" si="2916"/>
        <v>0</v>
      </c>
      <c r="CK872" s="1356">
        <f t="shared" si="2916"/>
        <v>0</v>
      </c>
      <c r="CL872" s="1356">
        <f t="shared" si="2916"/>
        <v>0</v>
      </c>
      <c r="CM872" s="1356">
        <f t="shared" si="2916"/>
        <v>0</v>
      </c>
      <c r="CN872" s="1355">
        <f t="shared" si="2916"/>
        <v>0</v>
      </c>
      <c r="CO872" s="1355">
        <f t="shared" si="2916"/>
        <v>0</v>
      </c>
      <c r="CP872" s="1355">
        <f t="shared" si="2916"/>
        <v>0</v>
      </c>
      <c r="CQ872" s="1355">
        <f t="shared" si="2916"/>
        <v>0</v>
      </c>
      <c r="CR872" s="1355">
        <f t="shared" si="2916"/>
        <v>0</v>
      </c>
      <c r="CS872" s="1354">
        <f t="shared" si="2916"/>
        <v>5.6751467710371819E-3</v>
      </c>
      <c r="CT872" s="1385">
        <f t="shared" si="2917"/>
        <v>7.0939334637964771E-3</v>
      </c>
      <c r="CU872" s="1439">
        <f t="shared" si="2918"/>
        <v>0</v>
      </c>
      <c r="CV872" s="1368">
        <f t="shared" si="2918"/>
        <v>0</v>
      </c>
      <c r="CW872" s="1369">
        <f t="shared" si="2918"/>
        <v>0</v>
      </c>
      <c r="CX872" s="1369">
        <f t="shared" si="2918"/>
        <v>0</v>
      </c>
      <c r="CY872" s="1369">
        <f t="shared" si="2918"/>
        <v>0</v>
      </c>
      <c r="CZ872" s="1369">
        <f t="shared" si="2918"/>
        <v>0</v>
      </c>
      <c r="DA872" s="1369">
        <f t="shared" si="2918"/>
        <v>0</v>
      </c>
      <c r="DB872" s="1370">
        <f t="shared" si="2918"/>
        <v>0</v>
      </c>
      <c r="DC872" s="1370">
        <f t="shared" si="2918"/>
        <v>0</v>
      </c>
      <c r="DD872" s="1370">
        <f t="shared" si="2918"/>
        <v>0</v>
      </c>
      <c r="DE872" s="1369">
        <f t="shared" si="2918"/>
        <v>0</v>
      </c>
      <c r="DF872" s="1369">
        <f t="shared" si="2918"/>
        <v>0</v>
      </c>
      <c r="DG872" s="1369">
        <f t="shared" si="2918"/>
        <v>0</v>
      </c>
      <c r="DH872" s="1369">
        <f t="shared" si="2918"/>
        <v>0</v>
      </c>
      <c r="DI872" s="1369">
        <f t="shared" si="2918"/>
        <v>4.0536762650265588E-3</v>
      </c>
      <c r="DJ872" s="1368">
        <f t="shared" si="2918"/>
        <v>6.4858820240424938E-3</v>
      </c>
      <c r="DK872" s="1439">
        <f t="shared" si="2919"/>
        <v>7.5668623613829094E-3</v>
      </c>
      <c r="DL872" s="658">
        <f t="shared" si="2920"/>
        <v>17</v>
      </c>
      <c r="DM872" s="106">
        <f t="shared" si="2921"/>
        <v>17</v>
      </c>
      <c r="DN872" s="106">
        <f t="shared" si="2922"/>
        <v>17</v>
      </c>
      <c r="DO872" s="106">
        <f t="shared" si="2923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80">SUM(C554)</f>
        <v>0</v>
      </c>
      <c r="D873" s="1136">
        <f t="shared" si="2980"/>
        <v>0</v>
      </c>
      <c r="E873" s="1136">
        <f t="shared" si="2980"/>
        <v>0</v>
      </c>
      <c r="F873" s="1136">
        <f t="shared" si="2980"/>
        <v>0</v>
      </c>
      <c r="G873" s="1136">
        <f t="shared" si="2980"/>
        <v>0</v>
      </c>
      <c r="H873" s="1136">
        <f t="shared" si="2980"/>
        <v>0</v>
      </c>
      <c r="I873" s="1136">
        <f t="shared" si="2980"/>
        <v>0</v>
      </c>
      <c r="J873" s="1136">
        <f t="shared" si="2980"/>
        <v>0</v>
      </c>
      <c r="K873" s="1136">
        <f t="shared" si="2980"/>
        <v>0</v>
      </c>
      <c r="L873" s="1136">
        <f t="shared" si="2980"/>
        <v>0</v>
      </c>
      <c r="M873" s="1136">
        <f t="shared" si="2980"/>
        <v>0</v>
      </c>
      <c r="N873" s="1136">
        <f t="shared" si="2980"/>
        <v>0</v>
      </c>
      <c r="O873" s="1136">
        <f t="shared" si="2980"/>
        <v>0</v>
      </c>
      <c r="P873" s="1136">
        <f t="shared" si="2980"/>
        <v>0</v>
      </c>
      <c r="Q873" s="1136">
        <f t="shared" si="2980"/>
        <v>0</v>
      </c>
      <c r="R873" s="1136">
        <f t="shared" si="2980"/>
        <v>0</v>
      </c>
      <c r="S873" s="815"/>
      <c r="T873" s="1136">
        <f>SUM(T554)</f>
        <v>0</v>
      </c>
      <c r="U873" s="1136">
        <f t="shared" ref="U873:AJ873" si="2981">SUM(U554)</f>
        <v>0</v>
      </c>
      <c r="V873" s="1136">
        <f t="shared" si="2981"/>
        <v>0</v>
      </c>
      <c r="W873" s="1136">
        <f t="shared" si="2981"/>
        <v>0</v>
      </c>
      <c r="X873" s="1136">
        <f t="shared" si="2981"/>
        <v>0</v>
      </c>
      <c r="Y873" s="1136">
        <f t="shared" si="2981"/>
        <v>0</v>
      </c>
      <c r="Z873" s="1136">
        <f t="shared" si="2981"/>
        <v>0</v>
      </c>
      <c r="AA873" s="1136">
        <f t="shared" si="2981"/>
        <v>0</v>
      </c>
      <c r="AB873" s="1136">
        <f t="shared" si="2981"/>
        <v>0</v>
      </c>
      <c r="AC873" s="1136">
        <f t="shared" si="2981"/>
        <v>0</v>
      </c>
      <c r="AD873" s="1136">
        <f t="shared" si="2981"/>
        <v>0</v>
      </c>
      <c r="AE873" s="1136">
        <f t="shared" si="2981"/>
        <v>0</v>
      </c>
      <c r="AF873" s="1136">
        <f t="shared" si="2981"/>
        <v>0</v>
      </c>
      <c r="AG873" s="1136">
        <f t="shared" si="2981"/>
        <v>0</v>
      </c>
      <c r="AH873" s="1136">
        <f t="shared" si="2981"/>
        <v>0</v>
      </c>
      <c r="AI873" s="1136">
        <f t="shared" si="2981"/>
        <v>0</v>
      </c>
      <c r="AJ873" s="1136">
        <f t="shared" si="2981"/>
        <v>0</v>
      </c>
      <c r="AK873" s="815"/>
      <c r="AL873" s="1136">
        <f>SUM(AL554)</f>
        <v>0</v>
      </c>
      <c r="AM873" s="1136">
        <f t="shared" ref="AM873:BB873" si="2982">SUM(AM554)</f>
        <v>0</v>
      </c>
      <c r="AN873" s="1136">
        <f t="shared" si="2982"/>
        <v>0</v>
      </c>
      <c r="AO873" s="1136">
        <f t="shared" si="2982"/>
        <v>0</v>
      </c>
      <c r="AP873" s="1136">
        <f t="shared" si="2982"/>
        <v>0</v>
      </c>
      <c r="AQ873" s="1136">
        <f t="shared" si="2982"/>
        <v>0</v>
      </c>
      <c r="AR873" s="1136">
        <f t="shared" si="2982"/>
        <v>0</v>
      </c>
      <c r="AS873" s="1136">
        <f t="shared" si="2982"/>
        <v>0</v>
      </c>
      <c r="AT873" s="1136">
        <f t="shared" si="2982"/>
        <v>0</v>
      </c>
      <c r="AU873" s="1136">
        <f t="shared" si="2982"/>
        <v>0</v>
      </c>
      <c r="AV873" s="1136">
        <f t="shared" si="2982"/>
        <v>0</v>
      </c>
      <c r="AW873" s="1136">
        <f t="shared" si="2982"/>
        <v>0</v>
      </c>
      <c r="AX873" s="1136">
        <f t="shared" si="2982"/>
        <v>0</v>
      </c>
      <c r="AY873" s="1136">
        <f t="shared" si="2982"/>
        <v>0</v>
      </c>
      <c r="AZ873" s="1136">
        <f t="shared" si="2982"/>
        <v>0</v>
      </c>
      <c r="BA873" s="1136">
        <f t="shared" si="2982"/>
        <v>0</v>
      </c>
      <c r="BB873" s="1136">
        <f t="shared" si="2982"/>
        <v>0</v>
      </c>
      <c r="BC873" s="815"/>
      <c r="BD873" s="1136">
        <f>SUM(BD554)</f>
        <v>0</v>
      </c>
      <c r="BE873" s="1136">
        <f t="shared" ref="BE873:BT873" si="2983">SUM(BE554)</f>
        <v>0</v>
      </c>
      <c r="BF873" s="1136">
        <f t="shared" si="2983"/>
        <v>0</v>
      </c>
      <c r="BG873" s="1136">
        <f t="shared" si="2983"/>
        <v>0</v>
      </c>
      <c r="BH873" s="1136">
        <f t="shared" si="2983"/>
        <v>0</v>
      </c>
      <c r="BI873" s="1136">
        <f t="shared" si="2983"/>
        <v>0</v>
      </c>
      <c r="BJ873" s="1136">
        <f t="shared" si="2983"/>
        <v>0</v>
      </c>
      <c r="BK873" s="1136">
        <f t="shared" si="2983"/>
        <v>0</v>
      </c>
      <c r="BL873" s="1136">
        <f t="shared" si="2983"/>
        <v>0</v>
      </c>
      <c r="BM873" s="1136">
        <f t="shared" si="2983"/>
        <v>0</v>
      </c>
      <c r="BN873" s="1136">
        <f t="shared" si="2983"/>
        <v>0</v>
      </c>
      <c r="BO873" s="1136">
        <f t="shared" si="2983"/>
        <v>0</v>
      </c>
      <c r="BP873" s="1136">
        <f t="shared" si="2983"/>
        <v>0</v>
      </c>
      <c r="BQ873" s="1136">
        <f t="shared" si="2983"/>
        <v>0</v>
      </c>
      <c r="BR873" s="1136">
        <f t="shared" si="2983"/>
        <v>0</v>
      </c>
      <c r="BS873" s="1136">
        <f t="shared" si="2983"/>
        <v>0</v>
      </c>
      <c r="BT873" s="1136">
        <f t="shared" si="2983"/>
        <v>0</v>
      </c>
      <c r="BU873" s="815"/>
      <c r="BV873" s="1136">
        <f t="shared" ref="BV873:BY873" si="2984">SUM(BV554)</f>
        <v>0</v>
      </c>
      <c r="BW873" s="1555">
        <f t="shared" si="2984"/>
        <v>0</v>
      </c>
      <c r="BX873" s="1136">
        <f t="shared" si="2984"/>
        <v>0</v>
      </c>
      <c r="BY873" s="1136">
        <f t="shared" si="2984"/>
        <v>0</v>
      </c>
      <c r="BZ873" s="627">
        <f t="shared" si="2912"/>
        <v>0</v>
      </c>
      <c r="CA873" s="627">
        <f t="shared" si="2913"/>
        <v>0</v>
      </c>
      <c r="CB873" s="627">
        <f t="shared" si="2914"/>
        <v>0</v>
      </c>
      <c r="CC873" s="695">
        <f t="shared" si="2915"/>
        <v>0</v>
      </c>
      <c r="CD873" s="1353">
        <f t="shared" si="2916"/>
        <v>0</v>
      </c>
      <c r="CE873" s="1354">
        <f t="shared" si="2916"/>
        <v>0</v>
      </c>
      <c r="CF873" s="1355">
        <f t="shared" si="2916"/>
        <v>0</v>
      </c>
      <c r="CG873" s="1355">
        <f t="shared" si="2916"/>
        <v>0</v>
      </c>
      <c r="CH873" s="1355">
        <f t="shared" si="2916"/>
        <v>0</v>
      </c>
      <c r="CI873" s="1355">
        <f t="shared" si="2916"/>
        <v>0</v>
      </c>
      <c r="CJ873" s="1355">
        <f t="shared" si="2916"/>
        <v>0</v>
      </c>
      <c r="CK873" s="1356">
        <f t="shared" si="2916"/>
        <v>0</v>
      </c>
      <c r="CL873" s="1356">
        <f t="shared" si="2916"/>
        <v>0</v>
      </c>
      <c r="CM873" s="1356">
        <f t="shared" si="2916"/>
        <v>0</v>
      </c>
      <c r="CN873" s="1355">
        <f t="shared" si="2916"/>
        <v>0</v>
      </c>
      <c r="CO873" s="1355">
        <f t="shared" si="2916"/>
        <v>0</v>
      </c>
      <c r="CP873" s="1355">
        <f t="shared" si="2916"/>
        <v>0</v>
      </c>
      <c r="CQ873" s="1355">
        <f t="shared" si="2916"/>
        <v>0</v>
      </c>
      <c r="CR873" s="1355">
        <f t="shared" si="2916"/>
        <v>0</v>
      </c>
      <c r="CS873" s="1354">
        <f t="shared" si="2916"/>
        <v>0</v>
      </c>
      <c r="CT873" s="1385">
        <f t="shared" si="2917"/>
        <v>0</v>
      </c>
      <c r="CU873" s="1439">
        <f t="shared" si="2918"/>
        <v>0</v>
      </c>
      <c r="CV873" s="1368">
        <f t="shared" si="2918"/>
        <v>0</v>
      </c>
      <c r="CW873" s="1369">
        <f t="shared" si="2918"/>
        <v>0</v>
      </c>
      <c r="CX873" s="1369">
        <f t="shared" si="2918"/>
        <v>0</v>
      </c>
      <c r="CY873" s="1369">
        <f t="shared" si="2918"/>
        <v>0</v>
      </c>
      <c r="CZ873" s="1369">
        <f t="shared" si="2918"/>
        <v>0</v>
      </c>
      <c r="DA873" s="1369">
        <f t="shared" si="2918"/>
        <v>0</v>
      </c>
      <c r="DB873" s="1370">
        <f t="shared" si="2918"/>
        <v>0</v>
      </c>
      <c r="DC873" s="1370">
        <f t="shared" si="2918"/>
        <v>0</v>
      </c>
      <c r="DD873" s="1370">
        <f t="shared" si="2918"/>
        <v>0</v>
      </c>
      <c r="DE873" s="1369">
        <f t="shared" si="2918"/>
        <v>0</v>
      </c>
      <c r="DF873" s="1369">
        <f t="shared" si="2918"/>
        <v>0</v>
      </c>
      <c r="DG873" s="1369">
        <f t="shared" si="2918"/>
        <v>0</v>
      </c>
      <c r="DH873" s="1369">
        <f t="shared" si="2918"/>
        <v>0</v>
      </c>
      <c r="DI873" s="1369">
        <f t="shared" si="2918"/>
        <v>0</v>
      </c>
      <c r="DJ873" s="1368">
        <f t="shared" si="2918"/>
        <v>0</v>
      </c>
      <c r="DK873" s="1439">
        <f t="shared" si="2919"/>
        <v>0</v>
      </c>
      <c r="DL873" s="658">
        <f t="shared" si="2920"/>
        <v>17</v>
      </c>
      <c r="DM873" s="106">
        <f t="shared" si="2921"/>
        <v>17</v>
      </c>
      <c r="DN873" s="106">
        <f t="shared" si="2922"/>
        <v>17</v>
      </c>
      <c r="DO873" s="106">
        <f t="shared" si="2923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85">SUM(C560)</f>
        <v>0</v>
      </c>
      <c r="D874" s="1136">
        <f t="shared" si="2985"/>
        <v>0</v>
      </c>
      <c r="E874" s="1136">
        <f t="shared" si="2985"/>
        <v>0</v>
      </c>
      <c r="F874" s="1136">
        <f t="shared" si="2985"/>
        <v>0</v>
      </c>
      <c r="G874" s="1136">
        <f t="shared" si="2985"/>
        <v>0</v>
      </c>
      <c r="H874" s="1136">
        <f t="shared" si="2985"/>
        <v>0</v>
      </c>
      <c r="I874" s="1136">
        <f t="shared" si="2985"/>
        <v>0</v>
      </c>
      <c r="J874" s="1136">
        <f t="shared" si="2985"/>
        <v>0</v>
      </c>
      <c r="K874" s="1136">
        <f t="shared" si="2985"/>
        <v>0</v>
      </c>
      <c r="L874" s="1136">
        <f t="shared" si="2985"/>
        <v>0</v>
      </c>
      <c r="M874" s="1136">
        <f t="shared" si="2985"/>
        <v>0</v>
      </c>
      <c r="N874" s="1136">
        <f t="shared" si="2985"/>
        <v>0</v>
      </c>
      <c r="O874" s="1136">
        <f t="shared" si="2985"/>
        <v>0</v>
      </c>
      <c r="P874" s="1136">
        <f t="shared" si="2985"/>
        <v>0</v>
      </c>
      <c r="Q874" s="1136">
        <f t="shared" si="2985"/>
        <v>0</v>
      </c>
      <c r="R874" s="1136">
        <f t="shared" si="2985"/>
        <v>0</v>
      </c>
      <c r="S874" s="815"/>
      <c r="T874" s="1136">
        <f>SUM(T560)</f>
        <v>0</v>
      </c>
      <c r="U874" s="1136">
        <f t="shared" ref="U874:AJ874" si="2986">SUM(U560)</f>
        <v>0</v>
      </c>
      <c r="V874" s="1136">
        <f t="shared" si="2986"/>
        <v>0</v>
      </c>
      <c r="W874" s="1136">
        <f t="shared" si="2986"/>
        <v>0</v>
      </c>
      <c r="X874" s="1136">
        <f t="shared" si="2986"/>
        <v>0</v>
      </c>
      <c r="Y874" s="1136">
        <f t="shared" si="2986"/>
        <v>0</v>
      </c>
      <c r="Z874" s="1136">
        <f t="shared" si="2986"/>
        <v>0</v>
      </c>
      <c r="AA874" s="1136">
        <f t="shared" si="2986"/>
        <v>0</v>
      </c>
      <c r="AB874" s="1136">
        <f t="shared" si="2986"/>
        <v>0</v>
      </c>
      <c r="AC874" s="1136">
        <f t="shared" si="2986"/>
        <v>0</v>
      </c>
      <c r="AD874" s="1136">
        <f t="shared" si="2986"/>
        <v>0</v>
      </c>
      <c r="AE874" s="1136">
        <f t="shared" si="2986"/>
        <v>0</v>
      </c>
      <c r="AF874" s="1136">
        <f t="shared" si="2986"/>
        <v>0</v>
      </c>
      <c r="AG874" s="1136">
        <f t="shared" si="2986"/>
        <v>0</v>
      </c>
      <c r="AH874" s="1136">
        <f t="shared" si="2986"/>
        <v>0</v>
      </c>
      <c r="AI874" s="1136">
        <f t="shared" si="2986"/>
        <v>0</v>
      </c>
      <c r="AJ874" s="1136">
        <f t="shared" si="2986"/>
        <v>0</v>
      </c>
      <c r="AK874" s="815"/>
      <c r="AL874" s="1136">
        <f>SUM(AL560)</f>
        <v>9.3933463796477487E-4</v>
      </c>
      <c r="AM874" s="1136">
        <f t="shared" ref="AM874:BB874" si="2987">SUM(AM560)</f>
        <v>1.0176125244618396E-2</v>
      </c>
      <c r="AN874" s="1136">
        <f t="shared" si="2987"/>
        <v>0</v>
      </c>
      <c r="AO874" s="1136">
        <f t="shared" si="2987"/>
        <v>1.1306805827353772E-2</v>
      </c>
      <c r="AP874" s="1136">
        <f t="shared" si="2987"/>
        <v>9.0454446618830169E-3</v>
      </c>
      <c r="AQ874" s="1136">
        <f t="shared" si="2987"/>
        <v>1.492498369210698E-2</v>
      </c>
      <c r="AR874" s="1136">
        <f t="shared" si="2987"/>
        <v>2.0352250489236792E-2</v>
      </c>
      <c r="AS874" s="1136">
        <f t="shared" si="2987"/>
        <v>4.4357469015003257E-3</v>
      </c>
      <c r="AT874" s="1136">
        <f t="shared" si="2987"/>
        <v>1.3568166992824527E-2</v>
      </c>
      <c r="AU874" s="1136">
        <f t="shared" si="2987"/>
        <v>0</v>
      </c>
      <c r="AV874" s="1136">
        <f t="shared" si="2987"/>
        <v>0</v>
      </c>
      <c r="AW874" s="1136">
        <f t="shared" si="2987"/>
        <v>0</v>
      </c>
      <c r="AX874" s="1136">
        <f t="shared" si="2987"/>
        <v>0</v>
      </c>
      <c r="AY874" s="1136">
        <f t="shared" si="2987"/>
        <v>0</v>
      </c>
      <c r="AZ874" s="1136">
        <f t="shared" si="2987"/>
        <v>0</v>
      </c>
      <c r="BA874" s="1136">
        <f t="shared" si="2987"/>
        <v>0</v>
      </c>
      <c r="BB874" s="1136">
        <f t="shared" si="2987"/>
        <v>0</v>
      </c>
      <c r="BC874" s="815"/>
      <c r="BD874" s="1136">
        <f>SUM(BD560)</f>
        <v>0</v>
      </c>
      <c r="BE874" s="1136">
        <f t="shared" ref="BE874:BT874" si="2988">SUM(BE560)</f>
        <v>2.9820147236976987E-4</v>
      </c>
      <c r="BF874" s="1136">
        <f t="shared" si="2988"/>
        <v>0</v>
      </c>
      <c r="BG874" s="1136">
        <f t="shared" si="2988"/>
        <v>3.3920417482061318E-3</v>
      </c>
      <c r="BH874" s="1136">
        <f t="shared" si="2988"/>
        <v>1.6960208741030658E-2</v>
      </c>
      <c r="BI874" s="1136">
        <f t="shared" si="2988"/>
        <v>1.1182555213866368E-4</v>
      </c>
      <c r="BJ874" s="1136">
        <f t="shared" si="2988"/>
        <v>3.9138943248532296E-3</v>
      </c>
      <c r="BK874" s="1136">
        <f t="shared" si="2988"/>
        <v>1.0176125244618396E-2</v>
      </c>
      <c r="BL874" s="1136">
        <f t="shared" si="2988"/>
        <v>5.0880626223091981E-3</v>
      </c>
      <c r="BM874" s="1136">
        <f t="shared" si="2988"/>
        <v>0</v>
      </c>
      <c r="BN874" s="1136">
        <f t="shared" si="2988"/>
        <v>0</v>
      </c>
      <c r="BO874" s="1136">
        <f t="shared" si="2988"/>
        <v>0</v>
      </c>
      <c r="BP874" s="1136">
        <f t="shared" si="2988"/>
        <v>0</v>
      </c>
      <c r="BQ874" s="1136">
        <f t="shared" si="2988"/>
        <v>0</v>
      </c>
      <c r="BR874" s="1136">
        <f t="shared" si="2988"/>
        <v>0</v>
      </c>
      <c r="BS874" s="1136">
        <f t="shared" si="2988"/>
        <v>0</v>
      </c>
      <c r="BT874" s="1136">
        <f t="shared" si="2988"/>
        <v>0</v>
      </c>
      <c r="BU874" s="815"/>
      <c r="BV874" s="1136">
        <f t="shared" ref="BV874:BY874" si="2989">SUM(BV560)</f>
        <v>5.2185257664709717E-3</v>
      </c>
      <c r="BW874" s="1555">
        <f t="shared" si="2989"/>
        <v>5.2185257664709717E-3</v>
      </c>
      <c r="BX874" s="1136">
        <f t="shared" si="2989"/>
        <v>5.2185257664709717E-3</v>
      </c>
      <c r="BY874" s="1136">
        <f t="shared" si="2989"/>
        <v>5.2185257664709717E-3</v>
      </c>
      <c r="BZ874" s="627">
        <f t="shared" si="2912"/>
        <v>0</v>
      </c>
      <c r="CA874" s="627">
        <f t="shared" si="2913"/>
        <v>0</v>
      </c>
      <c r="CB874" s="627">
        <f t="shared" si="2914"/>
        <v>4.2931071972167863E-3</v>
      </c>
      <c r="CC874" s="695">
        <f t="shared" si="2915"/>
        <v>1.5320100642996928E-3</v>
      </c>
      <c r="CD874" s="1353">
        <f t="shared" si="2916"/>
        <v>0</v>
      </c>
      <c r="CE874" s="1354">
        <f t="shared" si="2916"/>
        <v>0</v>
      </c>
      <c r="CF874" s="1355">
        <f t="shared" si="2916"/>
        <v>0</v>
      </c>
      <c r="CG874" s="1355">
        <f t="shared" si="2916"/>
        <v>0</v>
      </c>
      <c r="CH874" s="1355">
        <f t="shared" si="2916"/>
        <v>0</v>
      </c>
      <c r="CI874" s="1355">
        <f t="shared" si="2916"/>
        <v>0</v>
      </c>
      <c r="CJ874" s="1355">
        <f t="shared" si="2916"/>
        <v>0</v>
      </c>
      <c r="CK874" s="1356">
        <f t="shared" si="2916"/>
        <v>0</v>
      </c>
      <c r="CL874" s="1356">
        <f t="shared" si="2916"/>
        <v>0</v>
      </c>
      <c r="CM874" s="1356">
        <f t="shared" si="2916"/>
        <v>0</v>
      </c>
      <c r="CN874" s="1355">
        <f t="shared" si="2916"/>
        <v>0</v>
      </c>
      <c r="CO874" s="1355">
        <f t="shared" si="2916"/>
        <v>0</v>
      </c>
      <c r="CP874" s="1355">
        <f t="shared" si="2916"/>
        <v>0</v>
      </c>
      <c r="CQ874" s="1355">
        <f t="shared" si="2916"/>
        <v>0</v>
      </c>
      <c r="CR874" s="1355">
        <f t="shared" si="2916"/>
        <v>0</v>
      </c>
      <c r="CS874" s="1354">
        <f t="shared" ref="CS874:CS887" si="299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917"/>
        <v>2.6092628832354858E-3</v>
      </c>
      <c r="CU874" s="1439">
        <f t="shared" si="2918"/>
        <v>0</v>
      </c>
      <c r="CV874" s="1368">
        <f t="shared" si="2918"/>
        <v>0</v>
      </c>
      <c r="CW874" s="1369">
        <f t="shared" si="2918"/>
        <v>0</v>
      </c>
      <c r="CX874" s="1369">
        <f t="shared" si="2918"/>
        <v>0</v>
      </c>
      <c r="CY874" s="1369">
        <f t="shared" si="2918"/>
        <v>0</v>
      </c>
      <c r="CZ874" s="1369">
        <f t="shared" si="2918"/>
        <v>0</v>
      </c>
      <c r="DA874" s="1369">
        <f t="shared" si="2918"/>
        <v>0</v>
      </c>
      <c r="DB874" s="1370">
        <f t="shared" si="2918"/>
        <v>0</v>
      </c>
      <c r="DC874" s="1370">
        <f t="shared" si="2918"/>
        <v>0</v>
      </c>
      <c r="DD874" s="1370">
        <f t="shared" si="2918"/>
        <v>0</v>
      </c>
      <c r="DE874" s="1369">
        <f t="shared" si="2918"/>
        <v>0</v>
      </c>
      <c r="DF874" s="1369">
        <f t="shared" si="2918"/>
        <v>0</v>
      </c>
      <c r="DG874" s="1369">
        <f t="shared" si="2918"/>
        <v>0</v>
      </c>
      <c r="DH874" s="1369">
        <f t="shared" si="2918"/>
        <v>0</v>
      </c>
      <c r="DI874" s="1369">
        <f t="shared" si="2918"/>
        <v>0</v>
      </c>
      <c r="DJ874" s="1368">
        <f t="shared" ref="DJ874:DJ887" si="299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919"/>
        <v>0</v>
      </c>
      <c r="DL874" s="658">
        <f t="shared" si="2920"/>
        <v>17</v>
      </c>
      <c r="DM874" s="106">
        <f t="shared" si="2921"/>
        <v>17</v>
      </c>
      <c r="DN874" s="106">
        <f t="shared" si="2922"/>
        <v>17</v>
      </c>
      <c r="DO874" s="106">
        <f t="shared" si="2923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92">SUM(C566)</f>
        <v>0</v>
      </c>
      <c r="D875" s="1136">
        <f t="shared" si="2992"/>
        <v>0</v>
      </c>
      <c r="E875" s="1136">
        <f t="shared" si="2992"/>
        <v>0</v>
      </c>
      <c r="F875" s="1136">
        <f t="shared" si="2992"/>
        <v>0</v>
      </c>
      <c r="G875" s="1136">
        <f t="shared" si="2992"/>
        <v>0</v>
      </c>
      <c r="H875" s="1136">
        <f t="shared" si="2992"/>
        <v>0</v>
      </c>
      <c r="I875" s="1136">
        <f t="shared" si="2992"/>
        <v>0</v>
      </c>
      <c r="J875" s="1136">
        <f t="shared" si="2992"/>
        <v>0</v>
      </c>
      <c r="K875" s="1136">
        <f t="shared" si="2992"/>
        <v>0</v>
      </c>
      <c r="L875" s="1136">
        <f t="shared" si="2992"/>
        <v>0</v>
      </c>
      <c r="M875" s="1136">
        <f t="shared" si="2992"/>
        <v>0</v>
      </c>
      <c r="N875" s="1136">
        <f t="shared" si="2992"/>
        <v>0</v>
      </c>
      <c r="O875" s="1136">
        <f t="shared" si="2992"/>
        <v>0</v>
      </c>
      <c r="P875" s="1136">
        <f t="shared" si="2992"/>
        <v>0</v>
      </c>
      <c r="Q875" s="1136">
        <f t="shared" si="2992"/>
        <v>0</v>
      </c>
      <c r="R875" s="1136">
        <f t="shared" si="2992"/>
        <v>0</v>
      </c>
      <c r="S875" s="815"/>
      <c r="T875" s="1136">
        <f>SUM(T566)</f>
        <v>0</v>
      </c>
      <c r="U875" s="1136">
        <f t="shared" ref="U875:AJ875" si="2993">SUM(U566)</f>
        <v>0</v>
      </c>
      <c r="V875" s="1136">
        <f t="shared" si="2993"/>
        <v>2.5048923679060666E-3</v>
      </c>
      <c r="W875" s="1136">
        <f t="shared" si="2993"/>
        <v>0</v>
      </c>
      <c r="X875" s="1136">
        <f t="shared" si="2993"/>
        <v>0</v>
      </c>
      <c r="Y875" s="1136">
        <f t="shared" si="2993"/>
        <v>0</v>
      </c>
      <c r="Z875" s="1136">
        <f t="shared" si="2993"/>
        <v>0</v>
      </c>
      <c r="AA875" s="1136">
        <f t="shared" si="2993"/>
        <v>0</v>
      </c>
      <c r="AB875" s="1136">
        <f t="shared" si="2993"/>
        <v>0</v>
      </c>
      <c r="AC875" s="1136">
        <f t="shared" si="2993"/>
        <v>0</v>
      </c>
      <c r="AD875" s="1136">
        <f t="shared" si="2993"/>
        <v>0</v>
      </c>
      <c r="AE875" s="1136">
        <f t="shared" si="2993"/>
        <v>0</v>
      </c>
      <c r="AF875" s="1136">
        <f t="shared" si="2993"/>
        <v>0</v>
      </c>
      <c r="AG875" s="1136">
        <f t="shared" si="2993"/>
        <v>0</v>
      </c>
      <c r="AH875" s="1136">
        <f t="shared" si="2993"/>
        <v>0</v>
      </c>
      <c r="AI875" s="1136">
        <f t="shared" si="2993"/>
        <v>0</v>
      </c>
      <c r="AJ875" s="1136">
        <f t="shared" si="2993"/>
        <v>0</v>
      </c>
      <c r="AK875" s="815"/>
      <c r="AL875" s="1136">
        <f>SUM(AL566)</f>
        <v>2.2544031311154599E-3</v>
      </c>
      <c r="AM875" s="1136">
        <f t="shared" ref="AM875:BB875" si="2994">SUM(AM566)</f>
        <v>1.6281800391389434E-2</v>
      </c>
      <c r="AN875" s="1136">
        <f t="shared" si="2994"/>
        <v>0</v>
      </c>
      <c r="AO875" s="1136">
        <f t="shared" si="2994"/>
        <v>1.6281800391389434E-2</v>
      </c>
      <c r="AP875" s="1136">
        <f t="shared" si="2994"/>
        <v>1.6281800391389434E-2</v>
      </c>
      <c r="AQ875" s="1136">
        <f t="shared" si="2994"/>
        <v>3.2563600782778868E-2</v>
      </c>
      <c r="AR875" s="1136">
        <f t="shared" si="2994"/>
        <v>4.0704500978473585E-2</v>
      </c>
      <c r="AS875" s="1136">
        <f t="shared" si="2994"/>
        <v>9.7690802348336606E-3</v>
      </c>
      <c r="AT875" s="1136">
        <f t="shared" si="2994"/>
        <v>2.6050880626223093E-2</v>
      </c>
      <c r="AU875" s="1136">
        <f t="shared" si="2994"/>
        <v>0</v>
      </c>
      <c r="AV875" s="1136">
        <f t="shared" si="2994"/>
        <v>0</v>
      </c>
      <c r="AW875" s="1136">
        <f t="shared" si="2994"/>
        <v>0</v>
      </c>
      <c r="AX875" s="1136">
        <f t="shared" si="2994"/>
        <v>0</v>
      </c>
      <c r="AY875" s="1136">
        <f t="shared" si="2994"/>
        <v>0</v>
      </c>
      <c r="AZ875" s="1136">
        <f t="shared" si="2994"/>
        <v>0</v>
      </c>
      <c r="BA875" s="1136">
        <f t="shared" si="2994"/>
        <v>0</v>
      </c>
      <c r="BB875" s="1136">
        <f t="shared" si="2994"/>
        <v>0</v>
      </c>
      <c r="BC875" s="815"/>
      <c r="BD875" s="1136">
        <f>SUM(BD566)</f>
        <v>0</v>
      </c>
      <c r="BE875" s="1136">
        <f t="shared" ref="BE875:BT875" si="2995">SUM(BE566)</f>
        <v>1.789208834218619E-4</v>
      </c>
      <c r="BF875" s="1136">
        <f t="shared" si="2995"/>
        <v>0</v>
      </c>
      <c r="BG875" s="1136">
        <f t="shared" si="2995"/>
        <v>4.0704500978473585E-3</v>
      </c>
      <c r="BH875" s="1136">
        <f t="shared" si="2995"/>
        <v>2.0352250489236792E-2</v>
      </c>
      <c r="BI875" s="1136">
        <f t="shared" si="2995"/>
        <v>4.4730220855465473E-4</v>
      </c>
      <c r="BJ875" s="1136">
        <f t="shared" si="2995"/>
        <v>7.8277886497064592E-3</v>
      </c>
      <c r="BK875" s="1136">
        <f t="shared" si="2995"/>
        <v>1.6281800391389434E-2</v>
      </c>
      <c r="BL875" s="1136">
        <f t="shared" si="2995"/>
        <v>1.5655577299412916E-4</v>
      </c>
      <c r="BM875" s="1136">
        <f t="shared" si="2995"/>
        <v>0</v>
      </c>
      <c r="BN875" s="1136">
        <f t="shared" si="2995"/>
        <v>0</v>
      </c>
      <c r="BO875" s="1136">
        <f t="shared" si="2995"/>
        <v>0</v>
      </c>
      <c r="BP875" s="1136">
        <f t="shared" si="2995"/>
        <v>0</v>
      </c>
      <c r="BQ875" s="1136">
        <f t="shared" si="2995"/>
        <v>0</v>
      </c>
      <c r="BR875" s="1136">
        <f t="shared" si="2995"/>
        <v>0</v>
      </c>
      <c r="BS875" s="1136">
        <f t="shared" si="2995"/>
        <v>0</v>
      </c>
      <c r="BT875" s="1136">
        <f t="shared" si="2995"/>
        <v>0</v>
      </c>
      <c r="BU875" s="815"/>
      <c r="BV875" s="1136">
        <f t="shared" ref="BV875:BY875" si="2996">SUM(BV566)</f>
        <v>3.7573385518590995E-3</v>
      </c>
      <c r="BW875" s="1555">
        <f t="shared" si="2996"/>
        <v>3.1311154598825828E-3</v>
      </c>
      <c r="BX875" s="1136">
        <f t="shared" si="2996"/>
        <v>1.4313670673748951E-2</v>
      </c>
      <c r="BY875" s="1136">
        <f t="shared" si="2996"/>
        <v>3.9138943248532296E-3</v>
      </c>
      <c r="BZ875" s="627">
        <f t="shared" si="2912"/>
        <v>0</v>
      </c>
      <c r="CA875" s="627">
        <f t="shared" si="2913"/>
        <v>0</v>
      </c>
      <c r="CB875" s="627">
        <f t="shared" si="2914"/>
        <v>7.965557729941293E-3</v>
      </c>
      <c r="CC875" s="695">
        <f t="shared" si="2915"/>
        <v>1.9308545335942598E-3</v>
      </c>
      <c r="CD875" s="1353">
        <f t="shared" ref="CD875:CR887" si="29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97"/>
        <v>0</v>
      </c>
      <c r="CF875" s="1355">
        <f t="shared" si="2997"/>
        <v>0</v>
      </c>
      <c r="CG875" s="1355">
        <f t="shared" si="2997"/>
        <v>0</v>
      </c>
      <c r="CH875" s="1355">
        <f t="shared" si="2997"/>
        <v>0</v>
      </c>
      <c r="CI875" s="1355">
        <f t="shared" si="2997"/>
        <v>0</v>
      </c>
      <c r="CJ875" s="1355">
        <f t="shared" si="2997"/>
        <v>0</v>
      </c>
      <c r="CK875" s="1356">
        <f t="shared" si="2997"/>
        <v>0</v>
      </c>
      <c r="CL875" s="1356">
        <f t="shared" si="2997"/>
        <v>0</v>
      </c>
      <c r="CM875" s="1356">
        <f t="shared" si="2997"/>
        <v>0</v>
      </c>
      <c r="CN875" s="1355">
        <f t="shared" si="2997"/>
        <v>0</v>
      </c>
      <c r="CO875" s="1355">
        <f t="shared" si="2997"/>
        <v>0</v>
      </c>
      <c r="CP875" s="1355">
        <f t="shared" si="2997"/>
        <v>0</v>
      </c>
      <c r="CQ875" s="1355">
        <f t="shared" si="2997"/>
        <v>0</v>
      </c>
      <c r="CR875" s="1355">
        <f t="shared" si="2997"/>
        <v>0</v>
      </c>
      <c r="CS875" s="1354">
        <f t="shared" si="2990"/>
        <v>0</v>
      </c>
      <c r="CT875" s="1385">
        <f t="shared" si="2917"/>
        <v>1.5655577299412914E-3</v>
      </c>
      <c r="CU875" s="1439">
        <f t="shared" ref="CU875:DI887" si="299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8"/>
        <v>0</v>
      </c>
      <c r="CW875" s="1369">
        <f t="shared" si="2998"/>
        <v>0</v>
      </c>
      <c r="CX875" s="1369">
        <f t="shared" si="2998"/>
        <v>0</v>
      </c>
      <c r="CY875" s="1369">
        <f t="shared" si="2998"/>
        <v>0</v>
      </c>
      <c r="CZ875" s="1369">
        <f t="shared" si="2998"/>
        <v>0</v>
      </c>
      <c r="DA875" s="1369">
        <f t="shared" si="2998"/>
        <v>0</v>
      </c>
      <c r="DB875" s="1370">
        <f t="shared" si="2998"/>
        <v>0</v>
      </c>
      <c r="DC875" s="1370">
        <f t="shared" si="2998"/>
        <v>0</v>
      </c>
      <c r="DD875" s="1370">
        <f t="shared" si="2998"/>
        <v>0</v>
      </c>
      <c r="DE875" s="1369">
        <f t="shared" si="2998"/>
        <v>0</v>
      </c>
      <c r="DF875" s="1369">
        <f t="shared" si="2998"/>
        <v>0</v>
      </c>
      <c r="DG875" s="1369">
        <f t="shared" si="2998"/>
        <v>0</v>
      </c>
      <c r="DH875" s="1369">
        <f t="shared" si="2998"/>
        <v>0</v>
      </c>
      <c r="DI875" s="1369">
        <f t="shared" si="2998"/>
        <v>0</v>
      </c>
      <c r="DJ875" s="1368">
        <f t="shared" si="2991"/>
        <v>0</v>
      </c>
      <c r="DK875" s="1439">
        <f t="shared" si="2919"/>
        <v>2.5048923679060666E-3</v>
      </c>
      <c r="DL875" s="658">
        <f t="shared" si="2920"/>
        <v>17</v>
      </c>
      <c r="DM875" s="106">
        <f t="shared" si="2921"/>
        <v>17</v>
      </c>
      <c r="DN875" s="106">
        <f t="shared" si="2922"/>
        <v>17</v>
      </c>
      <c r="DO875" s="106">
        <f t="shared" si="2923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9">SUM(C572)</f>
        <v>0</v>
      </c>
      <c r="D876" s="1136">
        <f t="shared" si="2999"/>
        <v>0</v>
      </c>
      <c r="E876" s="1136">
        <f t="shared" si="2999"/>
        <v>0</v>
      </c>
      <c r="F876" s="1136">
        <f t="shared" si="2999"/>
        <v>0</v>
      </c>
      <c r="G876" s="1136">
        <f t="shared" si="2999"/>
        <v>0</v>
      </c>
      <c r="H876" s="1136">
        <f t="shared" si="2999"/>
        <v>0</v>
      </c>
      <c r="I876" s="1136">
        <f t="shared" si="2999"/>
        <v>0</v>
      </c>
      <c r="J876" s="1136">
        <f t="shared" si="2999"/>
        <v>0</v>
      </c>
      <c r="K876" s="1136">
        <f t="shared" si="2999"/>
        <v>0</v>
      </c>
      <c r="L876" s="1136">
        <f t="shared" si="2999"/>
        <v>0</v>
      </c>
      <c r="M876" s="1136">
        <f t="shared" si="2999"/>
        <v>0</v>
      </c>
      <c r="N876" s="1136">
        <f t="shared" si="2999"/>
        <v>0</v>
      </c>
      <c r="O876" s="1136">
        <f t="shared" si="2999"/>
        <v>0</v>
      </c>
      <c r="P876" s="1136">
        <f t="shared" si="2999"/>
        <v>0</v>
      </c>
      <c r="Q876" s="1136">
        <f t="shared" si="2999"/>
        <v>0</v>
      </c>
      <c r="R876" s="1136">
        <f t="shared" si="2999"/>
        <v>0</v>
      </c>
      <c r="S876" s="815"/>
      <c r="T876" s="1136">
        <f>SUM(T572)</f>
        <v>0</v>
      </c>
      <c r="U876" s="1136">
        <f t="shared" ref="U876:AJ876" si="3000">SUM(U572)</f>
        <v>0</v>
      </c>
      <c r="V876" s="1136">
        <f t="shared" si="3000"/>
        <v>0</v>
      </c>
      <c r="W876" s="1136">
        <f t="shared" si="3000"/>
        <v>0</v>
      </c>
      <c r="X876" s="1136">
        <f t="shared" si="3000"/>
        <v>0</v>
      </c>
      <c r="Y876" s="1136">
        <f t="shared" si="3000"/>
        <v>0</v>
      </c>
      <c r="Z876" s="1136">
        <f t="shared" si="3000"/>
        <v>0</v>
      </c>
      <c r="AA876" s="1136">
        <f t="shared" si="3000"/>
        <v>0</v>
      </c>
      <c r="AB876" s="1136">
        <f t="shared" si="3000"/>
        <v>0</v>
      </c>
      <c r="AC876" s="1136">
        <f t="shared" si="3000"/>
        <v>0</v>
      </c>
      <c r="AD876" s="1136">
        <f t="shared" si="3000"/>
        <v>0</v>
      </c>
      <c r="AE876" s="1136">
        <f t="shared" si="3000"/>
        <v>0</v>
      </c>
      <c r="AF876" s="1136">
        <f t="shared" si="3000"/>
        <v>0</v>
      </c>
      <c r="AG876" s="1136">
        <f t="shared" si="3000"/>
        <v>0</v>
      </c>
      <c r="AH876" s="1136">
        <f t="shared" si="3000"/>
        <v>0</v>
      </c>
      <c r="AI876" s="1136">
        <f t="shared" si="3000"/>
        <v>0</v>
      </c>
      <c r="AJ876" s="1136">
        <f t="shared" si="3000"/>
        <v>0</v>
      </c>
      <c r="AK876" s="815"/>
      <c r="AL876" s="1136">
        <f>SUM(AL572)</f>
        <v>0</v>
      </c>
      <c r="AM876" s="1136">
        <f t="shared" ref="AM876:BB876" si="3001">SUM(AM572)</f>
        <v>0</v>
      </c>
      <c r="AN876" s="1136">
        <f t="shared" si="3001"/>
        <v>0</v>
      </c>
      <c r="AO876" s="1136">
        <f t="shared" si="3001"/>
        <v>0</v>
      </c>
      <c r="AP876" s="1136">
        <f t="shared" si="3001"/>
        <v>0</v>
      </c>
      <c r="AQ876" s="1136">
        <f t="shared" si="3001"/>
        <v>0</v>
      </c>
      <c r="AR876" s="1136">
        <f t="shared" si="3001"/>
        <v>0</v>
      </c>
      <c r="AS876" s="1136">
        <f t="shared" si="3001"/>
        <v>0</v>
      </c>
      <c r="AT876" s="1136">
        <f t="shared" si="3001"/>
        <v>0</v>
      </c>
      <c r="AU876" s="1136">
        <f t="shared" si="3001"/>
        <v>0</v>
      </c>
      <c r="AV876" s="1136">
        <f t="shared" si="3001"/>
        <v>0</v>
      </c>
      <c r="AW876" s="1136">
        <f t="shared" si="3001"/>
        <v>0</v>
      </c>
      <c r="AX876" s="1136">
        <f t="shared" si="3001"/>
        <v>0</v>
      </c>
      <c r="AY876" s="1136">
        <f t="shared" si="3001"/>
        <v>0</v>
      </c>
      <c r="AZ876" s="1136">
        <f t="shared" si="3001"/>
        <v>0</v>
      </c>
      <c r="BA876" s="1136">
        <f t="shared" si="3001"/>
        <v>0</v>
      </c>
      <c r="BB876" s="1136">
        <f t="shared" si="3001"/>
        <v>0</v>
      </c>
      <c r="BC876" s="815"/>
      <c r="BD876" s="1136">
        <f>SUM(BD572)</f>
        <v>0</v>
      </c>
      <c r="BE876" s="1136">
        <f t="shared" ref="BE876:BT876" si="3002">SUM(BE572)</f>
        <v>0</v>
      </c>
      <c r="BF876" s="1136">
        <f t="shared" si="3002"/>
        <v>0</v>
      </c>
      <c r="BG876" s="1136">
        <f t="shared" si="3002"/>
        <v>0</v>
      </c>
      <c r="BH876" s="1136">
        <f t="shared" si="3002"/>
        <v>0</v>
      </c>
      <c r="BI876" s="1136">
        <f t="shared" si="3002"/>
        <v>0</v>
      </c>
      <c r="BJ876" s="1136">
        <f t="shared" si="3002"/>
        <v>0</v>
      </c>
      <c r="BK876" s="1136">
        <f t="shared" si="3002"/>
        <v>0</v>
      </c>
      <c r="BL876" s="1136">
        <f t="shared" si="3002"/>
        <v>0</v>
      </c>
      <c r="BM876" s="1136">
        <f t="shared" si="3002"/>
        <v>0</v>
      </c>
      <c r="BN876" s="1136">
        <f t="shared" si="3002"/>
        <v>0</v>
      </c>
      <c r="BO876" s="1136">
        <f t="shared" si="3002"/>
        <v>0</v>
      </c>
      <c r="BP876" s="1136">
        <f t="shared" si="3002"/>
        <v>0</v>
      </c>
      <c r="BQ876" s="1136">
        <f t="shared" si="3002"/>
        <v>0</v>
      </c>
      <c r="BR876" s="1136">
        <f t="shared" si="3002"/>
        <v>0</v>
      </c>
      <c r="BS876" s="1136">
        <f t="shared" si="3002"/>
        <v>0</v>
      </c>
      <c r="BT876" s="1136">
        <f t="shared" si="3002"/>
        <v>0</v>
      </c>
      <c r="BU876" s="815"/>
      <c r="BV876" s="1136">
        <f t="shared" ref="BV876:BY876" si="3003">SUM(BV572)</f>
        <v>0</v>
      </c>
      <c r="BW876" s="1555">
        <f t="shared" si="3003"/>
        <v>0</v>
      </c>
      <c r="BX876" s="1136">
        <f t="shared" si="3003"/>
        <v>0</v>
      </c>
      <c r="BY876" s="1136">
        <f t="shared" si="3003"/>
        <v>0</v>
      </c>
      <c r="BZ876" s="627">
        <f t="shared" si="2912"/>
        <v>0</v>
      </c>
      <c r="CA876" s="627">
        <f t="shared" si="2913"/>
        <v>0</v>
      </c>
      <c r="CB876" s="627">
        <f t="shared" si="2914"/>
        <v>0</v>
      </c>
      <c r="CC876" s="695">
        <f t="shared" si="2915"/>
        <v>0</v>
      </c>
      <c r="CD876" s="1353">
        <f t="shared" si="2997"/>
        <v>0</v>
      </c>
      <c r="CE876" s="1354">
        <f t="shared" si="2997"/>
        <v>0</v>
      </c>
      <c r="CF876" s="1355">
        <f t="shared" si="2997"/>
        <v>0</v>
      </c>
      <c r="CG876" s="1355">
        <f t="shared" si="2997"/>
        <v>0</v>
      </c>
      <c r="CH876" s="1355">
        <f t="shared" si="2997"/>
        <v>0</v>
      </c>
      <c r="CI876" s="1355">
        <f t="shared" si="2997"/>
        <v>0</v>
      </c>
      <c r="CJ876" s="1355">
        <f t="shared" si="2997"/>
        <v>0</v>
      </c>
      <c r="CK876" s="1356">
        <f t="shared" si="2997"/>
        <v>0</v>
      </c>
      <c r="CL876" s="1356">
        <f t="shared" si="2997"/>
        <v>0</v>
      </c>
      <c r="CM876" s="1356">
        <f t="shared" si="2997"/>
        <v>0</v>
      </c>
      <c r="CN876" s="1355">
        <f t="shared" si="2997"/>
        <v>0</v>
      </c>
      <c r="CO876" s="1355">
        <f t="shared" si="2997"/>
        <v>0</v>
      </c>
      <c r="CP876" s="1355">
        <f t="shared" si="2997"/>
        <v>0</v>
      </c>
      <c r="CQ876" s="1355">
        <f t="shared" si="2997"/>
        <v>0</v>
      </c>
      <c r="CR876" s="1355">
        <f t="shared" si="2997"/>
        <v>0</v>
      </c>
      <c r="CS876" s="1354">
        <f t="shared" si="2990"/>
        <v>0</v>
      </c>
      <c r="CT876" s="1385">
        <f t="shared" si="2917"/>
        <v>0</v>
      </c>
      <c r="CU876" s="1439">
        <f t="shared" si="2998"/>
        <v>0</v>
      </c>
      <c r="CV876" s="1368">
        <f t="shared" si="2998"/>
        <v>0</v>
      </c>
      <c r="CW876" s="1369">
        <f t="shared" si="2998"/>
        <v>0</v>
      </c>
      <c r="CX876" s="1369">
        <f t="shared" si="2998"/>
        <v>0</v>
      </c>
      <c r="CY876" s="1369">
        <f t="shared" si="2998"/>
        <v>0</v>
      </c>
      <c r="CZ876" s="1369">
        <f t="shared" si="2998"/>
        <v>0</v>
      </c>
      <c r="DA876" s="1369">
        <f t="shared" si="2998"/>
        <v>0</v>
      </c>
      <c r="DB876" s="1370">
        <f t="shared" si="2998"/>
        <v>0</v>
      </c>
      <c r="DC876" s="1370">
        <f t="shared" si="2998"/>
        <v>0</v>
      </c>
      <c r="DD876" s="1370">
        <f t="shared" si="2998"/>
        <v>0</v>
      </c>
      <c r="DE876" s="1369">
        <f t="shared" si="2998"/>
        <v>0</v>
      </c>
      <c r="DF876" s="1369">
        <f t="shared" si="2998"/>
        <v>0</v>
      </c>
      <c r="DG876" s="1369">
        <f t="shared" si="2998"/>
        <v>0</v>
      </c>
      <c r="DH876" s="1369">
        <f t="shared" si="2998"/>
        <v>0</v>
      </c>
      <c r="DI876" s="1369">
        <f t="shared" si="2998"/>
        <v>0</v>
      </c>
      <c r="DJ876" s="1368">
        <f t="shared" si="2991"/>
        <v>0</v>
      </c>
      <c r="DK876" s="1439">
        <f t="shared" si="2919"/>
        <v>0</v>
      </c>
      <c r="DL876" s="658">
        <f t="shared" si="2920"/>
        <v>17</v>
      </c>
      <c r="DM876" s="106">
        <f t="shared" si="2921"/>
        <v>17</v>
      </c>
      <c r="DN876" s="106">
        <f t="shared" si="2922"/>
        <v>17</v>
      </c>
      <c r="DO876" s="106">
        <f t="shared" si="2923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3004">SUM(C578)</f>
        <v>0</v>
      </c>
      <c r="D877" s="1136">
        <f t="shared" si="3004"/>
        <v>0</v>
      </c>
      <c r="E877" s="1136">
        <f t="shared" si="3004"/>
        <v>0</v>
      </c>
      <c r="F877" s="1136">
        <f t="shared" si="3004"/>
        <v>0</v>
      </c>
      <c r="G877" s="1136">
        <f t="shared" si="3004"/>
        <v>0</v>
      </c>
      <c r="H877" s="1136">
        <f t="shared" si="3004"/>
        <v>0</v>
      </c>
      <c r="I877" s="1136">
        <f t="shared" si="3004"/>
        <v>0</v>
      </c>
      <c r="J877" s="1136">
        <f t="shared" si="3004"/>
        <v>0</v>
      </c>
      <c r="K877" s="1136">
        <f t="shared" si="3004"/>
        <v>0</v>
      </c>
      <c r="L877" s="1136">
        <f t="shared" si="3004"/>
        <v>0</v>
      </c>
      <c r="M877" s="1136">
        <f t="shared" si="3004"/>
        <v>0</v>
      </c>
      <c r="N877" s="1136">
        <f t="shared" si="3004"/>
        <v>0</v>
      </c>
      <c r="O877" s="1136">
        <f t="shared" si="3004"/>
        <v>0</v>
      </c>
      <c r="P877" s="1136">
        <f t="shared" si="3004"/>
        <v>0</v>
      </c>
      <c r="Q877" s="1136">
        <f t="shared" si="3004"/>
        <v>0</v>
      </c>
      <c r="R877" s="1136">
        <f t="shared" si="3004"/>
        <v>0</v>
      </c>
      <c r="S877" s="815"/>
      <c r="T877" s="1136">
        <f>SUM(T578)</f>
        <v>0</v>
      </c>
      <c r="U877" s="1136">
        <f t="shared" ref="U877:AJ877" si="3005">SUM(U578)</f>
        <v>0</v>
      </c>
      <c r="V877" s="1136">
        <f t="shared" si="3005"/>
        <v>0</v>
      </c>
      <c r="W877" s="1136">
        <f t="shared" si="3005"/>
        <v>0</v>
      </c>
      <c r="X877" s="1136">
        <f t="shared" si="3005"/>
        <v>0</v>
      </c>
      <c r="Y877" s="1136">
        <f t="shared" si="3005"/>
        <v>0</v>
      </c>
      <c r="Z877" s="1136">
        <f t="shared" si="3005"/>
        <v>0</v>
      </c>
      <c r="AA877" s="1136">
        <f t="shared" si="3005"/>
        <v>0</v>
      </c>
      <c r="AB877" s="1136">
        <f t="shared" si="3005"/>
        <v>0</v>
      </c>
      <c r="AC877" s="1136">
        <f t="shared" si="3005"/>
        <v>0</v>
      </c>
      <c r="AD877" s="1136">
        <f t="shared" si="3005"/>
        <v>0</v>
      </c>
      <c r="AE877" s="1136">
        <f t="shared" si="3005"/>
        <v>0</v>
      </c>
      <c r="AF877" s="1136">
        <f t="shared" si="3005"/>
        <v>0</v>
      </c>
      <c r="AG877" s="1136">
        <f t="shared" si="3005"/>
        <v>0</v>
      </c>
      <c r="AH877" s="1136">
        <f t="shared" si="3005"/>
        <v>0</v>
      </c>
      <c r="AI877" s="1136">
        <f t="shared" si="3005"/>
        <v>0</v>
      </c>
      <c r="AJ877" s="1136">
        <f t="shared" si="3005"/>
        <v>0</v>
      </c>
      <c r="AK877" s="815"/>
      <c r="AL877" s="1136">
        <f>SUM(AL578)</f>
        <v>1.12720156555773E-3</v>
      </c>
      <c r="AM877" s="1136">
        <f t="shared" ref="AM877:BB877" si="3006">SUM(AM578)</f>
        <v>0</v>
      </c>
      <c r="AN877" s="1136">
        <f t="shared" si="3006"/>
        <v>0</v>
      </c>
      <c r="AO877" s="1136">
        <f t="shared" si="3006"/>
        <v>0</v>
      </c>
      <c r="AP877" s="1136">
        <f t="shared" si="3006"/>
        <v>0</v>
      </c>
      <c r="AQ877" s="1136">
        <f t="shared" si="3006"/>
        <v>0</v>
      </c>
      <c r="AR877" s="1136">
        <f t="shared" si="3006"/>
        <v>0</v>
      </c>
      <c r="AS877" s="1136">
        <f t="shared" si="3006"/>
        <v>0</v>
      </c>
      <c r="AT877" s="1136">
        <f t="shared" si="3006"/>
        <v>0</v>
      </c>
      <c r="AU877" s="1136">
        <f t="shared" si="3006"/>
        <v>0</v>
      </c>
      <c r="AV877" s="1136">
        <f t="shared" si="3006"/>
        <v>0</v>
      </c>
      <c r="AW877" s="1136">
        <f t="shared" si="3006"/>
        <v>0</v>
      </c>
      <c r="AX877" s="1136">
        <f t="shared" si="3006"/>
        <v>0</v>
      </c>
      <c r="AY877" s="1136">
        <f t="shared" si="3006"/>
        <v>0</v>
      </c>
      <c r="AZ877" s="1136">
        <f t="shared" si="3006"/>
        <v>0</v>
      </c>
      <c r="BA877" s="1136">
        <f t="shared" si="3006"/>
        <v>0</v>
      </c>
      <c r="BB877" s="1136">
        <f t="shared" si="3006"/>
        <v>0</v>
      </c>
      <c r="BC877" s="815"/>
      <c r="BD877" s="1136">
        <f>SUM(BD578)</f>
        <v>0</v>
      </c>
      <c r="BE877" s="1136">
        <f t="shared" ref="BE877:BT877" si="3007">SUM(BE578)</f>
        <v>0</v>
      </c>
      <c r="BF877" s="1136">
        <f t="shared" si="3007"/>
        <v>0</v>
      </c>
      <c r="BG877" s="1136">
        <f t="shared" si="3007"/>
        <v>0</v>
      </c>
      <c r="BH877" s="1136">
        <f t="shared" si="3007"/>
        <v>0</v>
      </c>
      <c r="BI877" s="1136">
        <f t="shared" si="3007"/>
        <v>0</v>
      </c>
      <c r="BJ877" s="1136">
        <f t="shared" si="3007"/>
        <v>0</v>
      </c>
      <c r="BK877" s="1136">
        <f t="shared" si="3007"/>
        <v>0</v>
      </c>
      <c r="BL877" s="1136">
        <f t="shared" si="3007"/>
        <v>0</v>
      </c>
      <c r="BM877" s="1136">
        <f t="shared" si="3007"/>
        <v>0</v>
      </c>
      <c r="BN877" s="1136">
        <f t="shared" si="3007"/>
        <v>0</v>
      </c>
      <c r="BO877" s="1136">
        <f t="shared" si="3007"/>
        <v>0</v>
      </c>
      <c r="BP877" s="1136">
        <f t="shared" si="3007"/>
        <v>0</v>
      </c>
      <c r="BQ877" s="1136">
        <f t="shared" si="3007"/>
        <v>0</v>
      </c>
      <c r="BR877" s="1136">
        <f t="shared" si="3007"/>
        <v>0</v>
      </c>
      <c r="BS877" s="1136">
        <f t="shared" si="3007"/>
        <v>0</v>
      </c>
      <c r="BT877" s="1136">
        <f t="shared" si="3007"/>
        <v>0</v>
      </c>
      <c r="BU877" s="815"/>
      <c r="BV877" s="1136">
        <f t="shared" ref="BV877:BY877" si="3008">SUM(BV578)</f>
        <v>0</v>
      </c>
      <c r="BW877" s="1555">
        <f t="shared" si="3008"/>
        <v>0</v>
      </c>
      <c r="BX877" s="1136">
        <f t="shared" si="3008"/>
        <v>0</v>
      </c>
      <c r="BY877" s="1136">
        <f t="shared" si="3008"/>
        <v>0</v>
      </c>
      <c r="BZ877" s="627">
        <f t="shared" si="2912"/>
        <v>0</v>
      </c>
      <c r="CA877" s="627">
        <f t="shared" si="2913"/>
        <v>0</v>
      </c>
      <c r="CB877" s="627">
        <f t="shared" si="2914"/>
        <v>0</v>
      </c>
      <c r="CC877" s="695">
        <f t="shared" si="2915"/>
        <v>0</v>
      </c>
      <c r="CD877" s="1353">
        <f t="shared" si="2997"/>
        <v>0</v>
      </c>
      <c r="CE877" s="1354">
        <f t="shared" si="2997"/>
        <v>0</v>
      </c>
      <c r="CF877" s="1355">
        <f t="shared" si="2997"/>
        <v>0</v>
      </c>
      <c r="CG877" s="1355">
        <f t="shared" si="2997"/>
        <v>0</v>
      </c>
      <c r="CH877" s="1355">
        <f t="shared" si="2997"/>
        <v>0</v>
      </c>
      <c r="CI877" s="1355">
        <f t="shared" si="2997"/>
        <v>0</v>
      </c>
      <c r="CJ877" s="1355">
        <f t="shared" si="2997"/>
        <v>0</v>
      </c>
      <c r="CK877" s="1356">
        <f t="shared" si="2997"/>
        <v>0</v>
      </c>
      <c r="CL877" s="1356">
        <f t="shared" si="2997"/>
        <v>0</v>
      </c>
      <c r="CM877" s="1356">
        <f t="shared" si="2997"/>
        <v>0</v>
      </c>
      <c r="CN877" s="1355">
        <f t="shared" si="2997"/>
        <v>0</v>
      </c>
      <c r="CO877" s="1355">
        <f t="shared" si="2997"/>
        <v>0</v>
      </c>
      <c r="CP877" s="1355">
        <f t="shared" si="2997"/>
        <v>0</v>
      </c>
      <c r="CQ877" s="1355">
        <f t="shared" si="2997"/>
        <v>0</v>
      </c>
      <c r="CR877" s="1355">
        <f t="shared" si="2997"/>
        <v>0</v>
      </c>
      <c r="CS877" s="1354">
        <f t="shared" si="2990"/>
        <v>0</v>
      </c>
      <c r="CT877" s="1385">
        <f t="shared" si="2917"/>
        <v>0</v>
      </c>
      <c r="CU877" s="1439">
        <f t="shared" si="2998"/>
        <v>0</v>
      </c>
      <c r="CV877" s="1368">
        <f t="shared" si="2998"/>
        <v>0</v>
      </c>
      <c r="CW877" s="1369">
        <f t="shared" si="2998"/>
        <v>0</v>
      </c>
      <c r="CX877" s="1369">
        <f t="shared" si="2998"/>
        <v>0</v>
      </c>
      <c r="CY877" s="1369">
        <f t="shared" si="2998"/>
        <v>0</v>
      </c>
      <c r="CZ877" s="1369">
        <f t="shared" si="2998"/>
        <v>0</v>
      </c>
      <c r="DA877" s="1369">
        <f t="shared" si="2998"/>
        <v>0</v>
      </c>
      <c r="DB877" s="1370">
        <f t="shared" si="2998"/>
        <v>0</v>
      </c>
      <c r="DC877" s="1370">
        <f t="shared" si="2998"/>
        <v>0</v>
      </c>
      <c r="DD877" s="1370">
        <f t="shared" si="2998"/>
        <v>0</v>
      </c>
      <c r="DE877" s="1369">
        <f t="shared" si="2998"/>
        <v>0</v>
      </c>
      <c r="DF877" s="1369">
        <f t="shared" si="2998"/>
        <v>0</v>
      </c>
      <c r="DG877" s="1369">
        <f t="shared" si="2998"/>
        <v>0</v>
      </c>
      <c r="DH877" s="1369">
        <f t="shared" si="2998"/>
        <v>0</v>
      </c>
      <c r="DI877" s="1369">
        <f t="shared" si="2998"/>
        <v>0</v>
      </c>
      <c r="DJ877" s="1368">
        <f t="shared" si="2991"/>
        <v>0</v>
      </c>
      <c r="DK877" s="1439">
        <f t="shared" si="2919"/>
        <v>0</v>
      </c>
      <c r="DL877" s="658">
        <f t="shared" si="2920"/>
        <v>17</v>
      </c>
      <c r="DM877" s="106">
        <f t="shared" si="2921"/>
        <v>17</v>
      </c>
      <c r="DN877" s="106">
        <f t="shared" si="2922"/>
        <v>17</v>
      </c>
      <c r="DO877" s="106">
        <f t="shared" si="2923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9">SUM(C584)</f>
        <v>0</v>
      </c>
      <c r="D878" s="1136">
        <f t="shared" si="3009"/>
        <v>0</v>
      </c>
      <c r="E878" s="1136">
        <f t="shared" si="3009"/>
        <v>0</v>
      </c>
      <c r="F878" s="1136">
        <f t="shared" si="3009"/>
        <v>0</v>
      </c>
      <c r="G878" s="1136">
        <f t="shared" si="3009"/>
        <v>0</v>
      </c>
      <c r="H878" s="1136">
        <f t="shared" si="3009"/>
        <v>0</v>
      </c>
      <c r="I878" s="1136">
        <f t="shared" si="3009"/>
        <v>0</v>
      </c>
      <c r="J878" s="1136">
        <f t="shared" si="3009"/>
        <v>0</v>
      </c>
      <c r="K878" s="1136">
        <f t="shared" si="3009"/>
        <v>0</v>
      </c>
      <c r="L878" s="1136">
        <f t="shared" si="3009"/>
        <v>0</v>
      </c>
      <c r="M878" s="1136">
        <f t="shared" si="3009"/>
        <v>0</v>
      </c>
      <c r="N878" s="1136">
        <f t="shared" si="3009"/>
        <v>0</v>
      </c>
      <c r="O878" s="1136">
        <f t="shared" si="3009"/>
        <v>0</v>
      </c>
      <c r="P878" s="1136">
        <f t="shared" si="3009"/>
        <v>0</v>
      </c>
      <c r="Q878" s="1136">
        <f t="shared" si="3009"/>
        <v>0</v>
      </c>
      <c r="R878" s="1136">
        <f t="shared" si="3009"/>
        <v>0</v>
      </c>
      <c r="S878" s="815"/>
      <c r="T878" s="1136">
        <f>SUM(T584)</f>
        <v>0</v>
      </c>
      <c r="U878" s="1136">
        <f t="shared" ref="U878:AJ878" si="3010">SUM(U584)</f>
        <v>0</v>
      </c>
      <c r="V878" s="1136">
        <f t="shared" si="3010"/>
        <v>0</v>
      </c>
      <c r="W878" s="1136">
        <f t="shared" si="3010"/>
        <v>0</v>
      </c>
      <c r="X878" s="1136">
        <f t="shared" si="3010"/>
        <v>0</v>
      </c>
      <c r="Y878" s="1136">
        <f t="shared" si="3010"/>
        <v>0</v>
      </c>
      <c r="Z878" s="1136">
        <f t="shared" si="3010"/>
        <v>0</v>
      </c>
      <c r="AA878" s="1136">
        <f t="shared" si="3010"/>
        <v>0</v>
      </c>
      <c r="AB878" s="1136">
        <f t="shared" si="3010"/>
        <v>0</v>
      </c>
      <c r="AC878" s="1136">
        <f t="shared" si="3010"/>
        <v>0</v>
      </c>
      <c r="AD878" s="1136">
        <f t="shared" si="3010"/>
        <v>0</v>
      </c>
      <c r="AE878" s="1136">
        <f t="shared" si="3010"/>
        <v>0</v>
      </c>
      <c r="AF878" s="1136">
        <f t="shared" si="3010"/>
        <v>0</v>
      </c>
      <c r="AG878" s="1136">
        <f t="shared" si="3010"/>
        <v>0</v>
      </c>
      <c r="AH878" s="1136">
        <f t="shared" si="3010"/>
        <v>0</v>
      </c>
      <c r="AI878" s="1136">
        <f t="shared" si="3010"/>
        <v>0</v>
      </c>
      <c r="AJ878" s="1136">
        <f t="shared" si="3010"/>
        <v>0</v>
      </c>
      <c r="AK878" s="815"/>
      <c r="AL878" s="1136">
        <f>SUM(AL584)</f>
        <v>0</v>
      </c>
      <c r="AM878" s="1136">
        <f t="shared" ref="AM878:BB878" si="3011">SUM(AM584)</f>
        <v>0</v>
      </c>
      <c r="AN878" s="1136">
        <f t="shared" si="3011"/>
        <v>0</v>
      </c>
      <c r="AO878" s="1136">
        <f t="shared" si="3011"/>
        <v>0</v>
      </c>
      <c r="AP878" s="1136">
        <f t="shared" si="3011"/>
        <v>0</v>
      </c>
      <c r="AQ878" s="1136">
        <f t="shared" si="3011"/>
        <v>0</v>
      </c>
      <c r="AR878" s="1136">
        <f t="shared" si="3011"/>
        <v>0</v>
      </c>
      <c r="AS878" s="1136">
        <f t="shared" si="3011"/>
        <v>0</v>
      </c>
      <c r="AT878" s="1136">
        <f t="shared" si="3011"/>
        <v>0</v>
      </c>
      <c r="AU878" s="1136">
        <f t="shared" si="3011"/>
        <v>0</v>
      </c>
      <c r="AV878" s="1136">
        <f t="shared" si="3011"/>
        <v>0</v>
      </c>
      <c r="AW878" s="1136">
        <f t="shared" si="3011"/>
        <v>0</v>
      </c>
      <c r="AX878" s="1136">
        <f t="shared" si="3011"/>
        <v>0</v>
      </c>
      <c r="AY878" s="1136">
        <f t="shared" si="3011"/>
        <v>0</v>
      </c>
      <c r="AZ878" s="1136">
        <f t="shared" si="3011"/>
        <v>0</v>
      </c>
      <c r="BA878" s="1136">
        <f t="shared" si="3011"/>
        <v>0</v>
      </c>
      <c r="BB878" s="1136">
        <f t="shared" si="3011"/>
        <v>0</v>
      </c>
      <c r="BC878" s="815"/>
      <c r="BD878" s="1136">
        <f>SUM(BD584)</f>
        <v>0</v>
      </c>
      <c r="BE878" s="1136">
        <f t="shared" ref="BE878:BT878" si="3012">SUM(BE584)</f>
        <v>0</v>
      </c>
      <c r="BF878" s="1136">
        <f t="shared" si="3012"/>
        <v>0</v>
      </c>
      <c r="BG878" s="1136">
        <f t="shared" si="3012"/>
        <v>0</v>
      </c>
      <c r="BH878" s="1136">
        <f t="shared" si="3012"/>
        <v>0</v>
      </c>
      <c r="BI878" s="1136">
        <f t="shared" si="3012"/>
        <v>0</v>
      </c>
      <c r="BJ878" s="1136">
        <f t="shared" si="3012"/>
        <v>0</v>
      </c>
      <c r="BK878" s="1136">
        <f t="shared" si="3012"/>
        <v>0</v>
      </c>
      <c r="BL878" s="1136">
        <f t="shared" si="3012"/>
        <v>0</v>
      </c>
      <c r="BM878" s="1136">
        <f t="shared" si="3012"/>
        <v>0</v>
      </c>
      <c r="BN878" s="1136">
        <f t="shared" si="3012"/>
        <v>0</v>
      </c>
      <c r="BO878" s="1136">
        <f t="shared" si="3012"/>
        <v>0</v>
      </c>
      <c r="BP878" s="1136">
        <f t="shared" si="3012"/>
        <v>0</v>
      </c>
      <c r="BQ878" s="1136">
        <f t="shared" si="3012"/>
        <v>0</v>
      </c>
      <c r="BR878" s="1136">
        <f t="shared" si="3012"/>
        <v>0</v>
      </c>
      <c r="BS878" s="1136">
        <f t="shared" si="3012"/>
        <v>0</v>
      </c>
      <c r="BT878" s="1136">
        <f t="shared" si="3012"/>
        <v>0</v>
      </c>
      <c r="BU878" s="815"/>
      <c r="BV878" s="1136">
        <f t="shared" ref="BV878:BY878" si="3013">SUM(BV584)</f>
        <v>0</v>
      </c>
      <c r="BW878" s="1555">
        <f t="shared" si="3013"/>
        <v>0</v>
      </c>
      <c r="BX878" s="1136">
        <f t="shared" si="3013"/>
        <v>0</v>
      </c>
      <c r="BY878" s="1136">
        <f t="shared" si="3013"/>
        <v>0</v>
      </c>
      <c r="BZ878" s="627">
        <f t="shared" si="2912"/>
        <v>0</v>
      </c>
      <c r="CA878" s="627">
        <f t="shared" si="2913"/>
        <v>0</v>
      </c>
      <c r="CB878" s="627">
        <f t="shared" si="2914"/>
        <v>0</v>
      </c>
      <c r="CC878" s="695">
        <f t="shared" si="2915"/>
        <v>0</v>
      </c>
      <c r="CD878" s="1353">
        <f t="shared" si="2997"/>
        <v>0</v>
      </c>
      <c r="CE878" s="1354">
        <f t="shared" si="2997"/>
        <v>0</v>
      </c>
      <c r="CF878" s="1355">
        <f t="shared" si="2997"/>
        <v>0</v>
      </c>
      <c r="CG878" s="1355">
        <f t="shared" si="2997"/>
        <v>0</v>
      </c>
      <c r="CH878" s="1355">
        <f t="shared" si="2997"/>
        <v>0</v>
      </c>
      <c r="CI878" s="1355">
        <f t="shared" si="2997"/>
        <v>0</v>
      </c>
      <c r="CJ878" s="1355">
        <f t="shared" si="2997"/>
        <v>0</v>
      </c>
      <c r="CK878" s="1356">
        <f t="shared" si="2997"/>
        <v>0</v>
      </c>
      <c r="CL878" s="1356">
        <f t="shared" si="2997"/>
        <v>0</v>
      </c>
      <c r="CM878" s="1356">
        <f t="shared" si="2997"/>
        <v>0</v>
      </c>
      <c r="CN878" s="1355">
        <f t="shared" si="2997"/>
        <v>0</v>
      </c>
      <c r="CO878" s="1355">
        <f t="shared" si="2997"/>
        <v>0</v>
      </c>
      <c r="CP878" s="1355">
        <f t="shared" si="2997"/>
        <v>0</v>
      </c>
      <c r="CQ878" s="1355">
        <f t="shared" si="2997"/>
        <v>0</v>
      </c>
      <c r="CR878" s="1355">
        <f t="shared" si="2997"/>
        <v>0</v>
      </c>
      <c r="CS878" s="1354">
        <f t="shared" si="2990"/>
        <v>0</v>
      </c>
      <c r="CT878" s="1385">
        <f t="shared" si="2917"/>
        <v>0</v>
      </c>
      <c r="CU878" s="1439">
        <f t="shared" si="2998"/>
        <v>0</v>
      </c>
      <c r="CV878" s="1368">
        <f t="shared" si="2998"/>
        <v>0</v>
      </c>
      <c r="CW878" s="1369">
        <f t="shared" si="2998"/>
        <v>0</v>
      </c>
      <c r="CX878" s="1369">
        <f t="shared" si="2998"/>
        <v>0</v>
      </c>
      <c r="CY878" s="1369">
        <f t="shared" si="2998"/>
        <v>0</v>
      </c>
      <c r="CZ878" s="1369">
        <f t="shared" si="2998"/>
        <v>0</v>
      </c>
      <c r="DA878" s="1369">
        <f t="shared" si="2998"/>
        <v>0</v>
      </c>
      <c r="DB878" s="1370">
        <f t="shared" si="2998"/>
        <v>0</v>
      </c>
      <c r="DC878" s="1370">
        <f t="shared" si="2998"/>
        <v>0</v>
      </c>
      <c r="DD878" s="1370">
        <f t="shared" si="2998"/>
        <v>0</v>
      </c>
      <c r="DE878" s="1369">
        <f t="shared" si="2998"/>
        <v>0</v>
      </c>
      <c r="DF878" s="1369">
        <f t="shared" si="2998"/>
        <v>0</v>
      </c>
      <c r="DG878" s="1369">
        <f t="shared" si="2998"/>
        <v>0</v>
      </c>
      <c r="DH878" s="1369">
        <f t="shared" si="2998"/>
        <v>0</v>
      </c>
      <c r="DI878" s="1369">
        <f t="shared" si="2998"/>
        <v>0</v>
      </c>
      <c r="DJ878" s="1368">
        <f t="shared" si="2991"/>
        <v>0</v>
      </c>
      <c r="DK878" s="1439">
        <f t="shared" si="2919"/>
        <v>0</v>
      </c>
      <c r="DL878" s="658">
        <f t="shared" si="2920"/>
        <v>17</v>
      </c>
      <c r="DM878" s="106">
        <f t="shared" si="2921"/>
        <v>17</v>
      </c>
      <c r="DN878" s="106">
        <f t="shared" si="2922"/>
        <v>17</v>
      </c>
      <c r="DO878" s="106">
        <f t="shared" si="2923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14">SUM(C590)</f>
        <v>0</v>
      </c>
      <c r="D879" s="1136">
        <f t="shared" si="3014"/>
        <v>0</v>
      </c>
      <c r="E879" s="1136">
        <f t="shared" si="3014"/>
        <v>0</v>
      </c>
      <c r="F879" s="1136">
        <f t="shared" si="3014"/>
        <v>0</v>
      </c>
      <c r="G879" s="1136">
        <f t="shared" si="3014"/>
        <v>0</v>
      </c>
      <c r="H879" s="1136">
        <f t="shared" si="3014"/>
        <v>0</v>
      </c>
      <c r="I879" s="1136">
        <f t="shared" si="3014"/>
        <v>0</v>
      </c>
      <c r="J879" s="1136">
        <f t="shared" si="3014"/>
        <v>0</v>
      </c>
      <c r="K879" s="1136">
        <f t="shared" si="3014"/>
        <v>0</v>
      </c>
      <c r="L879" s="1136">
        <f t="shared" si="3014"/>
        <v>0</v>
      </c>
      <c r="M879" s="1136">
        <f t="shared" si="3014"/>
        <v>0</v>
      </c>
      <c r="N879" s="1136">
        <f t="shared" si="3014"/>
        <v>0</v>
      </c>
      <c r="O879" s="1136">
        <f t="shared" si="3014"/>
        <v>0</v>
      </c>
      <c r="P879" s="1136">
        <f t="shared" si="3014"/>
        <v>0</v>
      </c>
      <c r="Q879" s="1136">
        <f t="shared" si="3014"/>
        <v>0</v>
      </c>
      <c r="R879" s="1136">
        <f t="shared" si="3014"/>
        <v>0</v>
      </c>
      <c r="S879" s="815"/>
      <c r="T879" s="1136">
        <f>SUM(T590)</f>
        <v>0</v>
      </c>
      <c r="U879" s="1136">
        <f t="shared" ref="U879:AJ879" si="3015">SUM(U590)</f>
        <v>0</v>
      </c>
      <c r="V879" s="1136">
        <f t="shared" si="3015"/>
        <v>0</v>
      </c>
      <c r="W879" s="1136">
        <f t="shared" si="3015"/>
        <v>0</v>
      </c>
      <c r="X879" s="1136">
        <f t="shared" si="3015"/>
        <v>0</v>
      </c>
      <c r="Y879" s="1136">
        <f t="shared" si="3015"/>
        <v>0</v>
      </c>
      <c r="Z879" s="1136">
        <f t="shared" si="3015"/>
        <v>0</v>
      </c>
      <c r="AA879" s="1136">
        <f t="shared" si="3015"/>
        <v>0</v>
      </c>
      <c r="AB879" s="1136">
        <f t="shared" si="3015"/>
        <v>0</v>
      </c>
      <c r="AC879" s="1136">
        <f t="shared" si="3015"/>
        <v>0</v>
      </c>
      <c r="AD879" s="1136">
        <f t="shared" si="3015"/>
        <v>0</v>
      </c>
      <c r="AE879" s="1136">
        <f t="shared" si="3015"/>
        <v>0</v>
      </c>
      <c r="AF879" s="1136">
        <f t="shared" si="3015"/>
        <v>0</v>
      </c>
      <c r="AG879" s="1136">
        <f t="shared" si="3015"/>
        <v>0</v>
      </c>
      <c r="AH879" s="1136">
        <f t="shared" si="3015"/>
        <v>0</v>
      </c>
      <c r="AI879" s="1136">
        <f t="shared" si="3015"/>
        <v>0</v>
      </c>
      <c r="AJ879" s="1136">
        <f t="shared" si="3015"/>
        <v>0</v>
      </c>
      <c r="AK879" s="815"/>
      <c r="AL879" s="1136">
        <f>SUM(AL590)</f>
        <v>0</v>
      </c>
      <c r="AM879" s="1136">
        <f t="shared" ref="AM879:BB879" si="3016">SUM(AM590)</f>
        <v>0</v>
      </c>
      <c r="AN879" s="1136">
        <f t="shared" si="3016"/>
        <v>0</v>
      </c>
      <c r="AO879" s="1136">
        <f t="shared" si="3016"/>
        <v>0</v>
      </c>
      <c r="AP879" s="1136">
        <f t="shared" si="3016"/>
        <v>0</v>
      </c>
      <c r="AQ879" s="1136">
        <f t="shared" si="3016"/>
        <v>0</v>
      </c>
      <c r="AR879" s="1136">
        <f t="shared" si="3016"/>
        <v>0</v>
      </c>
      <c r="AS879" s="1136">
        <f t="shared" si="3016"/>
        <v>0</v>
      </c>
      <c r="AT879" s="1136">
        <f t="shared" si="3016"/>
        <v>0</v>
      </c>
      <c r="AU879" s="1136">
        <f t="shared" si="3016"/>
        <v>0</v>
      </c>
      <c r="AV879" s="1136">
        <f t="shared" si="3016"/>
        <v>0</v>
      </c>
      <c r="AW879" s="1136">
        <f t="shared" si="3016"/>
        <v>0</v>
      </c>
      <c r="AX879" s="1136">
        <f t="shared" si="3016"/>
        <v>0</v>
      </c>
      <c r="AY879" s="1136">
        <f t="shared" si="3016"/>
        <v>0</v>
      </c>
      <c r="AZ879" s="1136">
        <f t="shared" si="3016"/>
        <v>0</v>
      </c>
      <c r="BA879" s="1136">
        <f t="shared" si="3016"/>
        <v>0</v>
      </c>
      <c r="BB879" s="1136">
        <f t="shared" si="3016"/>
        <v>0</v>
      </c>
      <c r="BC879" s="815"/>
      <c r="BD879" s="1136">
        <f>SUM(BD590)</f>
        <v>0</v>
      </c>
      <c r="BE879" s="1136">
        <f t="shared" ref="BE879:BT879" si="3017">SUM(BE590)</f>
        <v>0</v>
      </c>
      <c r="BF879" s="1136">
        <f t="shared" si="3017"/>
        <v>0</v>
      </c>
      <c r="BG879" s="1136">
        <f t="shared" si="3017"/>
        <v>0</v>
      </c>
      <c r="BH879" s="1136">
        <f t="shared" si="3017"/>
        <v>0</v>
      </c>
      <c r="BI879" s="1136">
        <f t="shared" si="3017"/>
        <v>0</v>
      </c>
      <c r="BJ879" s="1136">
        <f t="shared" si="3017"/>
        <v>0</v>
      </c>
      <c r="BK879" s="1136">
        <f t="shared" si="3017"/>
        <v>0</v>
      </c>
      <c r="BL879" s="1136">
        <f t="shared" si="3017"/>
        <v>0</v>
      </c>
      <c r="BM879" s="1136">
        <f t="shared" si="3017"/>
        <v>0</v>
      </c>
      <c r="BN879" s="1136">
        <f t="shared" si="3017"/>
        <v>0</v>
      </c>
      <c r="BO879" s="1136">
        <f t="shared" si="3017"/>
        <v>0</v>
      </c>
      <c r="BP879" s="1136">
        <f t="shared" si="3017"/>
        <v>0</v>
      </c>
      <c r="BQ879" s="1136">
        <f t="shared" si="3017"/>
        <v>0</v>
      </c>
      <c r="BR879" s="1136">
        <f t="shared" si="3017"/>
        <v>0</v>
      </c>
      <c r="BS879" s="1136">
        <f t="shared" si="3017"/>
        <v>0</v>
      </c>
      <c r="BT879" s="1136">
        <f t="shared" si="3017"/>
        <v>0</v>
      </c>
      <c r="BU879" s="815"/>
      <c r="BV879" s="1136">
        <f t="shared" ref="BV879:BY879" si="3018">SUM(BV590)</f>
        <v>0</v>
      </c>
      <c r="BW879" s="1555">
        <f t="shared" si="3018"/>
        <v>0</v>
      </c>
      <c r="BX879" s="1136">
        <f t="shared" si="3018"/>
        <v>0</v>
      </c>
      <c r="BY879" s="1136">
        <f t="shared" si="3018"/>
        <v>0</v>
      </c>
      <c r="BZ879" s="627">
        <f t="shared" si="2912"/>
        <v>0</v>
      </c>
      <c r="CA879" s="627">
        <f t="shared" si="2913"/>
        <v>0</v>
      </c>
      <c r="CB879" s="627">
        <f t="shared" si="2914"/>
        <v>0</v>
      </c>
      <c r="CC879" s="695">
        <f t="shared" si="2915"/>
        <v>0</v>
      </c>
      <c r="CD879" s="1353">
        <f t="shared" si="2997"/>
        <v>0</v>
      </c>
      <c r="CE879" s="1354">
        <f t="shared" si="2997"/>
        <v>0</v>
      </c>
      <c r="CF879" s="1355">
        <f t="shared" si="2997"/>
        <v>0</v>
      </c>
      <c r="CG879" s="1355">
        <f t="shared" si="2997"/>
        <v>0</v>
      </c>
      <c r="CH879" s="1355">
        <f t="shared" si="2997"/>
        <v>0</v>
      </c>
      <c r="CI879" s="1355">
        <f t="shared" si="2997"/>
        <v>0</v>
      </c>
      <c r="CJ879" s="1355">
        <f t="shared" si="2997"/>
        <v>0</v>
      </c>
      <c r="CK879" s="1356">
        <f t="shared" si="2997"/>
        <v>0</v>
      </c>
      <c r="CL879" s="1356">
        <f t="shared" si="2997"/>
        <v>0</v>
      </c>
      <c r="CM879" s="1356">
        <f t="shared" si="2997"/>
        <v>0</v>
      </c>
      <c r="CN879" s="1355">
        <f t="shared" si="2997"/>
        <v>0</v>
      </c>
      <c r="CO879" s="1355">
        <f t="shared" si="2997"/>
        <v>0</v>
      </c>
      <c r="CP879" s="1355">
        <f t="shared" si="2997"/>
        <v>0</v>
      </c>
      <c r="CQ879" s="1355">
        <f t="shared" si="2997"/>
        <v>0</v>
      </c>
      <c r="CR879" s="1355">
        <f t="shared" si="2997"/>
        <v>0</v>
      </c>
      <c r="CS879" s="1354">
        <f t="shared" si="2990"/>
        <v>0</v>
      </c>
      <c r="CT879" s="1385">
        <f t="shared" si="2917"/>
        <v>0</v>
      </c>
      <c r="CU879" s="1439">
        <f t="shared" si="2998"/>
        <v>0</v>
      </c>
      <c r="CV879" s="1368">
        <f t="shared" si="2998"/>
        <v>0</v>
      </c>
      <c r="CW879" s="1369">
        <f t="shared" si="2998"/>
        <v>0</v>
      </c>
      <c r="CX879" s="1369">
        <f t="shared" si="2998"/>
        <v>0</v>
      </c>
      <c r="CY879" s="1369">
        <f t="shared" si="2998"/>
        <v>0</v>
      </c>
      <c r="CZ879" s="1369">
        <f t="shared" si="2998"/>
        <v>0</v>
      </c>
      <c r="DA879" s="1369">
        <f t="shared" si="2998"/>
        <v>0</v>
      </c>
      <c r="DB879" s="1370">
        <f t="shared" si="2998"/>
        <v>0</v>
      </c>
      <c r="DC879" s="1370">
        <f t="shared" si="2998"/>
        <v>0</v>
      </c>
      <c r="DD879" s="1370">
        <f t="shared" si="2998"/>
        <v>0</v>
      </c>
      <c r="DE879" s="1369">
        <f t="shared" si="2998"/>
        <v>0</v>
      </c>
      <c r="DF879" s="1369">
        <f t="shared" si="2998"/>
        <v>0</v>
      </c>
      <c r="DG879" s="1369">
        <f t="shared" si="2998"/>
        <v>0</v>
      </c>
      <c r="DH879" s="1369">
        <f t="shared" si="2998"/>
        <v>0</v>
      </c>
      <c r="DI879" s="1369">
        <f t="shared" si="2998"/>
        <v>0</v>
      </c>
      <c r="DJ879" s="1368">
        <f t="shared" si="2991"/>
        <v>0</v>
      </c>
      <c r="DK879" s="1439">
        <f t="shared" si="2919"/>
        <v>0</v>
      </c>
      <c r="DL879" s="658">
        <f t="shared" si="2920"/>
        <v>17</v>
      </c>
      <c r="DM879" s="106">
        <f t="shared" si="2921"/>
        <v>17</v>
      </c>
      <c r="DN879" s="106">
        <f t="shared" si="2922"/>
        <v>17</v>
      </c>
      <c r="DO879" s="106">
        <f t="shared" si="2923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9">SUM(C597)</f>
        <v>0</v>
      </c>
      <c r="D880" s="816">
        <f t="shared" si="3019"/>
        <v>0</v>
      </c>
      <c r="E880" s="816">
        <f t="shared" si="3019"/>
        <v>0</v>
      </c>
      <c r="F880" s="816">
        <f t="shared" si="3019"/>
        <v>0</v>
      </c>
      <c r="G880" s="816">
        <f t="shared" si="3019"/>
        <v>0</v>
      </c>
      <c r="H880" s="816">
        <f t="shared" si="3019"/>
        <v>0</v>
      </c>
      <c r="I880" s="816">
        <f t="shared" si="3019"/>
        <v>0</v>
      </c>
      <c r="J880" s="816">
        <f t="shared" si="3019"/>
        <v>0</v>
      </c>
      <c r="K880" s="816">
        <f t="shared" si="3019"/>
        <v>0</v>
      </c>
      <c r="L880" s="816">
        <f t="shared" si="3019"/>
        <v>0</v>
      </c>
      <c r="M880" s="816">
        <f t="shared" si="3019"/>
        <v>0</v>
      </c>
      <c r="N880" s="816">
        <f t="shared" si="3019"/>
        <v>0</v>
      </c>
      <c r="O880" s="816">
        <f t="shared" si="3019"/>
        <v>0</v>
      </c>
      <c r="P880" s="816">
        <f t="shared" si="3019"/>
        <v>0</v>
      </c>
      <c r="Q880" s="816">
        <f t="shared" si="3019"/>
        <v>0</v>
      </c>
      <c r="R880" s="816">
        <f t="shared" si="3019"/>
        <v>0</v>
      </c>
      <c r="S880" s="815"/>
      <c r="T880" s="816">
        <f>SUM(T597)</f>
        <v>1.5499021526418787E-3</v>
      </c>
      <c r="U880" s="816">
        <f t="shared" ref="U880:AJ880" si="3020">SUM(U597)</f>
        <v>0</v>
      </c>
      <c r="V880" s="816">
        <f t="shared" si="3020"/>
        <v>0</v>
      </c>
      <c r="W880" s="816">
        <f t="shared" si="3020"/>
        <v>0</v>
      </c>
      <c r="X880" s="816">
        <f t="shared" si="3020"/>
        <v>0</v>
      </c>
      <c r="Y880" s="816">
        <f t="shared" si="3020"/>
        <v>0</v>
      </c>
      <c r="Z880" s="816">
        <f t="shared" si="3020"/>
        <v>0</v>
      </c>
      <c r="AA880" s="816">
        <f t="shared" si="3020"/>
        <v>4.7973161867486723E-3</v>
      </c>
      <c r="AB880" s="816">
        <f t="shared" si="3020"/>
        <v>0</v>
      </c>
      <c r="AC880" s="816">
        <f t="shared" si="3020"/>
        <v>0</v>
      </c>
      <c r="AD880" s="816">
        <f t="shared" si="3020"/>
        <v>0</v>
      </c>
      <c r="AE880" s="816">
        <f t="shared" si="3020"/>
        <v>0</v>
      </c>
      <c r="AF880" s="816">
        <f t="shared" si="3020"/>
        <v>0</v>
      </c>
      <c r="AG880" s="816">
        <f t="shared" si="3020"/>
        <v>0</v>
      </c>
      <c r="AH880" s="816">
        <f t="shared" si="3020"/>
        <v>0</v>
      </c>
      <c r="AI880" s="816">
        <f t="shared" si="3020"/>
        <v>0</v>
      </c>
      <c r="AJ880" s="816">
        <f t="shared" si="3020"/>
        <v>0</v>
      </c>
      <c r="AK880" s="815"/>
      <c r="AL880" s="816">
        <f>SUM(AL597)</f>
        <v>0</v>
      </c>
      <c r="AM880" s="816">
        <f t="shared" ref="AM880:BB880" si="3021">SUM(AM597)</f>
        <v>9.0410958904109592E-3</v>
      </c>
      <c r="AN880" s="816">
        <f t="shared" si="3021"/>
        <v>0</v>
      </c>
      <c r="AO880" s="816">
        <f t="shared" si="3021"/>
        <v>1.2054794520547946E-2</v>
      </c>
      <c r="AP880" s="816">
        <f t="shared" si="3021"/>
        <v>1.2054794520547946E-2</v>
      </c>
      <c r="AQ880" s="816">
        <f t="shared" si="3021"/>
        <v>3.1342465753424656E-2</v>
      </c>
      <c r="AR880" s="816">
        <f t="shared" si="3021"/>
        <v>3.9178082191780823E-2</v>
      </c>
      <c r="AS880" s="816">
        <f t="shared" si="3021"/>
        <v>3.1342465753424656E-2</v>
      </c>
      <c r="AT880" s="816">
        <f t="shared" si="3021"/>
        <v>5.1663405088062629E-3</v>
      </c>
      <c r="AU880" s="816">
        <f t="shared" si="3021"/>
        <v>0</v>
      </c>
      <c r="AV880" s="816">
        <f t="shared" si="3021"/>
        <v>0</v>
      </c>
      <c r="AW880" s="816">
        <f t="shared" si="3021"/>
        <v>0</v>
      </c>
      <c r="AX880" s="816">
        <f t="shared" si="3021"/>
        <v>0</v>
      </c>
      <c r="AY880" s="816">
        <f t="shared" si="3021"/>
        <v>0</v>
      </c>
      <c r="AZ880" s="816">
        <f t="shared" si="3021"/>
        <v>0</v>
      </c>
      <c r="BA880" s="816">
        <f t="shared" si="3021"/>
        <v>0</v>
      </c>
      <c r="BB880" s="816">
        <f t="shared" si="3021"/>
        <v>0</v>
      </c>
      <c r="BC880" s="815"/>
      <c r="BD880" s="816">
        <f>SUM(BD597)</f>
        <v>8.3953033268101759E-3</v>
      </c>
      <c r="BE880" s="816">
        <f t="shared" ref="BE880:BT880" si="3022">SUM(BE597)</f>
        <v>1.1193737769080234E-2</v>
      </c>
      <c r="BF880" s="816">
        <f t="shared" si="3022"/>
        <v>0</v>
      </c>
      <c r="BG880" s="816">
        <f t="shared" si="3022"/>
        <v>0</v>
      </c>
      <c r="BH880" s="816">
        <f t="shared" si="3022"/>
        <v>3.2289628180039144E-2</v>
      </c>
      <c r="BI880" s="816">
        <f t="shared" si="3022"/>
        <v>0</v>
      </c>
      <c r="BJ880" s="816">
        <f t="shared" si="3022"/>
        <v>0</v>
      </c>
      <c r="BK880" s="816">
        <f t="shared" si="3022"/>
        <v>1.1193737769080234E-2</v>
      </c>
      <c r="BL880" s="816">
        <f t="shared" si="3022"/>
        <v>1.0332681017612526E-2</v>
      </c>
      <c r="BM880" s="816">
        <f t="shared" si="3022"/>
        <v>0</v>
      </c>
      <c r="BN880" s="816">
        <f t="shared" si="3022"/>
        <v>0</v>
      </c>
      <c r="BO880" s="816">
        <f t="shared" si="3022"/>
        <v>0</v>
      </c>
      <c r="BP880" s="816">
        <f t="shared" si="3022"/>
        <v>0</v>
      </c>
      <c r="BQ880" s="816">
        <f t="shared" si="3022"/>
        <v>0</v>
      </c>
      <c r="BR880" s="816">
        <f t="shared" si="3022"/>
        <v>0</v>
      </c>
      <c r="BS880" s="816">
        <f t="shared" si="3022"/>
        <v>0</v>
      </c>
      <c r="BT880" s="816">
        <f t="shared" si="3022"/>
        <v>0</v>
      </c>
      <c r="BU880" s="815"/>
      <c r="BV880" s="816">
        <f>SUM(BV597)</f>
        <v>0</v>
      </c>
      <c r="BW880" s="1554">
        <f>SUM(BW597)</f>
        <v>1.2915851272015657E-3</v>
      </c>
      <c r="BX880" s="816">
        <f>SUM(BX597)</f>
        <v>5.1663405088062629E-3</v>
      </c>
      <c r="BY880" s="816">
        <f>SUM(BY597)</f>
        <v>7.7495107632093926E-3</v>
      </c>
      <c r="BZ880" s="627">
        <f t="shared" si="2912"/>
        <v>0</v>
      </c>
      <c r="CA880" s="627">
        <f t="shared" si="2913"/>
        <v>1.0332681017612526E-4</v>
      </c>
      <c r="CB880" s="627">
        <f t="shared" si="2914"/>
        <v>6.7334637964774936E-3</v>
      </c>
      <c r="CC880" s="695">
        <f t="shared" si="2915"/>
        <v>2.7410306588388773E-3</v>
      </c>
      <c r="CD880" s="1353">
        <f t="shared" si="2997"/>
        <v>0</v>
      </c>
      <c r="CE880" s="1354">
        <f t="shared" si="2997"/>
        <v>0</v>
      </c>
      <c r="CF880" s="1355">
        <f t="shared" si="2997"/>
        <v>0</v>
      </c>
      <c r="CG880" s="1355">
        <f t="shared" si="2997"/>
        <v>0</v>
      </c>
      <c r="CH880" s="1355">
        <f t="shared" si="2997"/>
        <v>0</v>
      </c>
      <c r="CI880" s="1355">
        <f t="shared" si="2997"/>
        <v>0</v>
      </c>
      <c r="CJ880" s="1355">
        <f t="shared" si="2997"/>
        <v>0</v>
      </c>
      <c r="CK880" s="1356">
        <f t="shared" si="2997"/>
        <v>0</v>
      </c>
      <c r="CL880" s="1356">
        <f t="shared" si="2997"/>
        <v>0</v>
      </c>
      <c r="CM880" s="1356">
        <f t="shared" si="2997"/>
        <v>0</v>
      </c>
      <c r="CN880" s="1355">
        <f t="shared" si="2997"/>
        <v>0</v>
      </c>
      <c r="CO880" s="1355">
        <f t="shared" si="2997"/>
        <v>0</v>
      </c>
      <c r="CP880" s="1355">
        <f t="shared" si="2997"/>
        <v>0</v>
      </c>
      <c r="CQ880" s="1355">
        <f t="shared" si="2997"/>
        <v>0</v>
      </c>
      <c r="CR880" s="1355">
        <f t="shared" si="2997"/>
        <v>0</v>
      </c>
      <c r="CS880" s="1354">
        <f t="shared" si="2990"/>
        <v>0</v>
      </c>
      <c r="CT880" s="1385">
        <f t="shared" si="2917"/>
        <v>0</v>
      </c>
      <c r="CU880" s="1439">
        <f t="shared" si="2998"/>
        <v>0</v>
      </c>
      <c r="CV880" s="1368">
        <f t="shared" si="2998"/>
        <v>0</v>
      </c>
      <c r="CW880" s="1369">
        <f t="shared" si="2998"/>
        <v>0</v>
      </c>
      <c r="CX880" s="1369">
        <f t="shared" si="2998"/>
        <v>0</v>
      </c>
      <c r="CY880" s="1369">
        <f t="shared" si="2998"/>
        <v>0</v>
      </c>
      <c r="CZ880" s="1369">
        <f t="shared" si="2998"/>
        <v>0</v>
      </c>
      <c r="DA880" s="1369">
        <f t="shared" si="2998"/>
        <v>0</v>
      </c>
      <c r="DB880" s="1370">
        <f t="shared" si="2998"/>
        <v>0</v>
      </c>
      <c r="DC880" s="1370">
        <f t="shared" si="2998"/>
        <v>0</v>
      </c>
      <c r="DD880" s="1370">
        <f t="shared" si="2998"/>
        <v>0</v>
      </c>
      <c r="DE880" s="1369">
        <f t="shared" si="2998"/>
        <v>0</v>
      </c>
      <c r="DF880" s="1369">
        <f t="shared" si="2998"/>
        <v>0</v>
      </c>
      <c r="DG880" s="1369">
        <f t="shared" si="2998"/>
        <v>0</v>
      </c>
      <c r="DH880" s="1369">
        <f t="shared" si="2998"/>
        <v>0</v>
      </c>
      <c r="DI880" s="1369">
        <f t="shared" si="2998"/>
        <v>0</v>
      </c>
      <c r="DJ880" s="1368">
        <f t="shared" si="2991"/>
        <v>1.5499021526418787E-3</v>
      </c>
      <c r="DK880" s="1439">
        <f t="shared" si="2919"/>
        <v>4.7973161867486723E-3</v>
      </c>
      <c r="DL880" s="658">
        <f t="shared" si="2920"/>
        <v>17</v>
      </c>
      <c r="DM880" s="106">
        <f t="shared" si="2921"/>
        <v>17</v>
      </c>
      <c r="DN880" s="106">
        <f t="shared" si="2922"/>
        <v>17</v>
      </c>
      <c r="DO880" s="106">
        <f t="shared" si="2923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23">SUM(C603)</f>
        <v>0</v>
      </c>
      <c r="D881" s="816">
        <f t="shared" si="3023"/>
        <v>0</v>
      </c>
      <c r="E881" s="816">
        <f t="shared" si="3023"/>
        <v>0</v>
      </c>
      <c r="F881" s="816">
        <f t="shared" si="3023"/>
        <v>1.1898238747553816E-2</v>
      </c>
      <c r="G881" s="816">
        <f t="shared" si="3023"/>
        <v>5.5772994129158508E-3</v>
      </c>
      <c r="H881" s="816">
        <f t="shared" si="3023"/>
        <v>0</v>
      </c>
      <c r="I881" s="816">
        <f t="shared" si="3023"/>
        <v>3.7181996086105675E-3</v>
      </c>
      <c r="J881" s="816">
        <f t="shared" si="3023"/>
        <v>4.9575994781474236E-3</v>
      </c>
      <c r="K881" s="816">
        <f t="shared" si="3023"/>
        <v>0</v>
      </c>
      <c r="L881" s="816">
        <f t="shared" si="3023"/>
        <v>0</v>
      </c>
      <c r="M881" s="816">
        <f t="shared" si="3023"/>
        <v>0</v>
      </c>
      <c r="N881" s="816">
        <f t="shared" si="3023"/>
        <v>0</v>
      </c>
      <c r="O881" s="816">
        <f t="shared" si="3023"/>
        <v>0</v>
      </c>
      <c r="P881" s="816">
        <f t="shared" si="3023"/>
        <v>0</v>
      </c>
      <c r="Q881" s="816">
        <f t="shared" si="3023"/>
        <v>0</v>
      </c>
      <c r="R881" s="816">
        <f t="shared" si="3023"/>
        <v>0</v>
      </c>
      <c r="S881" s="815"/>
      <c r="T881" s="816">
        <f>SUM(T603)</f>
        <v>0</v>
      </c>
      <c r="U881" s="816">
        <f t="shared" ref="U881:AJ881" si="3024">SUM(U603)</f>
        <v>0</v>
      </c>
      <c r="V881" s="816">
        <f t="shared" si="3024"/>
        <v>0</v>
      </c>
      <c r="W881" s="816">
        <f t="shared" si="3024"/>
        <v>1.6112198303979124E-2</v>
      </c>
      <c r="X881" s="816">
        <f t="shared" si="3024"/>
        <v>8.0560991519895622E-3</v>
      </c>
      <c r="Y881" s="816">
        <f t="shared" si="3024"/>
        <v>0</v>
      </c>
      <c r="Z881" s="816">
        <f t="shared" si="3024"/>
        <v>0</v>
      </c>
      <c r="AA881" s="816">
        <f t="shared" si="3024"/>
        <v>0</v>
      </c>
      <c r="AB881" s="816">
        <f t="shared" si="3024"/>
        <v>0</v>
      </c>
      <c r="AC881" s="816">
        <f t="shared" si="3024"/>
        <v>0</v>
      </c>
      <c r="AD881" s="816">
        <f t="shared" si="3024"/>
        <v>0</v>
      </c>
      <c r="AE881" s="816">
        <f t="shared" si="3024"/>
        <v>0</v>
      </c>
      <c r="AF881" s="816">
        <f t="shared" si="3024"/>
        <v>0</v>
      </c>
      <c r="AG881" s="816">
        <f t="shared" si="3024"/>
        <v>0</v>
      </c>
      <c r="AH881" s="816">
        <f t="shared" si="3024"/>
        <v>0</v>
      </c>
      <c r="AI881" s="816">
        <f t="shared" si="3024"/>
        <v>0</v>
      </c>
      <c r="AJ881" s="816">
        <f t="shared" si="3024"/>
        <v>0</v>
      </c>
      <c r="AK881" s="815"/>
      <c r="AL881" s="816">
        <f>SUM(AL603)</f>
        <v>2.974559686888454E-3</v>
      </c>
      <c r="AM881" s="816">
        <f t="shared" ref="AM881:BB881" si="3025">SUM(AM603)</f>
        <v>0</v>
      </c>
      <c r="AN881" s="816">
        <f t="shared" si="3025"/>
        <v>0</v>
      </c>
      <c r="AO881" s="816">
        <f t="shared" si="3025"/>
        <v>0</v>
      </c>
      <c r="AP881" s="816">
        <f t="shared" si="3025"/>
        <v>0</v>
      </c>
      <c r="AQ881" s="816">
        <f t="shared" si="3025"/>
        <v>0</v>
      </c>
      <c r="AR881" s="816">
        <f t="shared" si="3025"/>
        <v>0</v>
      </c>
      <c r="AS881" s="816">
        <f t="shared" si="3025"/>
        <v>0</v>
      </c>
      <c r="AT881" s="816">
        <f t="shared" si="3025"/>
        <v>1.2889758643183301E-2</v>
      </c>
      <c r="AU881" s="816">
        <f t="shared" si="3025"/>
        <v>0</v>
      </c>
      <c r="AV881" s="816">
        <f t="shared" si="3025"/>
        <v>0</v>
      </c>
      <c r="AW881" s="816">
        <f t="shared" si="3025"/>
        <v>0</v>
      </c>
      <c r="AX881" s="816">
        <f t="shared" si="3025"/>
        <v>0</v>
      </c>
      <c r="AY881" s="816">
        <f t="shared" si="3025"/>
        <v>0</v>
      </c>
      <c r="AZ881" s="816">
        <f t="shared" si="3025"/>
        <v>0</v>
      </c>
      <c r="BA881" s="816">
        <f t="shared" si="3025"/>
        <v>0</v>
      </c>
      <c r="BB881" s="816">
        <f t="shared" si="3025"/>
        <v>0</v>
      </c>
      <c r="BC881" s="815"/>
      <c r="BD881" s="816">
        <f>SUM(BD603)</f>
        <v>3.0984996738421394E-3</v>
      </c>
      <c r="BE881" s="816">
        <f t="shared" ref="BE881:BT881" si="3026">SUM(BE603)</f>
        <v>0</v>
      </c>
      <c r="BF881" s="816">
        <f t="shared" si="3026"/>
        <v>0</v>
      </c>
      <c r="BG881" s="816">
        <f t="shared" si="3026"/>
        <v>0</v>
      </c>
      <c r="BH881" s="816">
        <f t="shared" si="3026"/>
        <v>1.8590998043052837E-2</v>
      </c>
      <c r="BI881" s="816">
        <f t="shared" si="3026"/>
        <v>1.7705712421955083E-3</v>
      </c>
      <c r="BJ881" s="816">
        <f t="shared" si="3026"/>
        <v>3.0984996738421394E-2</v>
      </c>
      <c r="BK881" s="816">
        <f t="shared" si="3026"/>
        <v>0</v>
      </c>
      <c r="BL881" s="816">
        <f t="shared" si="3026"/>
        <v>0</v>
      </c>
      <c r="BM881" s="816">
        <f t="shared" si="3026"/>
        <v>0</v>
      </c>
      <c r="BN881" s="816">
        <f t="shared" si="3026"/>
        <v>0</v>
      </c>
      <c r="BO881" s="816">
        <f t="shared" si="3026"/>
        <v>0</v>
      </c>
      <c r="BP881" s="816">
        <f t="shared" si="3026"/>
        <v>0</v>
      </c>
      <c r="BQ881" s="816">
        <f t="shared" si="3026"/>
        <v>0</v>
      </c>
      <c r="BR881" s="816">
        <f t="shared" si="3026"/>
        <v>0</v>
      </c>
      <c r="BS881" s="816">
        <f t="shared" si="3026"/>
        <v>0</v>
      </c>
      <c r="BT881" s="816">
        <f t="shared" si="3026"/>
        <v>0</v>
      </c>
      <c r="BU881" s="815"/>
      <c r="BV881" s="816">
        <f>SUM(BV603)</f>
        <v>4.6477495107632091E-3</v>
      </c>
      <c r="BW881" s="1554">
        <f>SUM(BW603)</f>
        <v>1.0741465535986084E-2</v>
      </c>
      <c r="BX881" s="816">
        <f>SUM(BX603)</f>
        <v>9.206970459416642E-3</v>
      </c>
      <c r="BY881" s="816">
        <f>SUM(BY603)</f>
        <v>1.2393998695368558E-2</v>
      </c>
      <c r="BZ881" s="627">
        <f t="shared" ref="BZ881:BZ886" si="3027">IF(DL881&lt;3,"",(SUM(B881:R881)-MIN(B881:R881)-MAX(B881:R881))/(DL881-2))</f>
        <v>9.5020656664492281E-4</v>
      </c>
      <c r="CA881" s="627">
        <f t="shared" si="2913"/>
        <v>5.3707327679930407E-4</v>
      </c>
      <c r="CB881" s="627">
        <f t="shared" si="2914"/>
        <v>1.9830397912589705E-4</v>
      </c>
      <c r="CC881" s="695">
        <f t="shared" si="2915"/>
        <v>1.5640045972726993E-3</v>
      </c>
      <c r="CD881" s="1353">
        <f t="shared" si="2997"/>
        <v>0</v>
      </c>
      <c r="CE881" s="1354">
        <f t="shared" si="2997"/>
        <v>0</v>
      </c>
      <c r="CF881" s="1355">
        <f t="shared" si="2997"/>
        <v>0</v>
      </c>
      <c r="CG881" s="1355">
        <f t="shared" si="2997"/>
        <v>0</v>
      </c>
      <c r="CH881" s="1355">
        <f t="shared" si="2997"/>
        <v>0</v>
      </c>
      <c r="CI881" s="1355">
        <f t="shared" si="2997"/>
        <v>0</v>
      </c>
      <c r="CJ881" s="1355">
        <f t="shared" si="2997"/>
        <v>0</v>
      </c>
      <c r="CK881" s="1356">
        <f t="shared" si="2997"/>
        <v>0</v>
      </c>
      <c r="CL881" s="1356">
        <f t="shared" si="2997"/>
        <v>0</v>
      </c>
      <c r="CM881" s="1356">
        <f t="shared" si="2997"/>
        <v>0</v>
      </c>
      <c r="CN881" s="1355">
        <f t="shared" si="2997"/>
        <v>0</v>
      </c>
      <c r="CO881" s="1355">
        <f t="shared" si="2997"/>
        <v>0</v>
      </c>
      <c r="CP881" s="1355">
        <f t="shared" si="2997"/>
        <v>0</v>
      </c>
      <c r="CQ881" s="1355">
        <f t="shared" si="2997"/>
        <v>3.7181996086105675E-3</v>
      </c>
      <c r="CR881" s="1355">
        <f t="shared" si="2997"/>
        <v>4.9575994781474236E-3</v>
      </c>
      <c r="CS881" s="1354">
        <f t="shared" si="2990"/>
        <v>5.5772994129158508E-3</v>
      </c>
      <c r="CT881" s="1385">
        <f t="shared" si="2917"/>
        <v>1.1898238747553816E-2</v>
      </c>
      <c r="CU881" s="1439">
        <f t="shared" si="2998"/>
        <v>0</v>
      </c>
      <c r="CV881" s="1368">
        <f t="shared" si="2998"/>
        <v>0</v>
      </c>
      <c r="CW881" s="1369">
        <f t="shared" si="2998"/>
        <v>0</v>
      </c>
      <c r="CX881" s="1369">
        <f t="shared" si="2998"/>
        <v>0</v>
      </c>
      <c r="CY881" s="1369">
        <f t="shared" si="2998"/>
        <v>0</v>
      </c>
      <c r="CZ881" s="1369">
        <f t="shared" si="2998"/>
        <v>0</v>
      </c>
      <c r="DA881" s="1369">
        <f t="shared" si="2998"/>
        <v>0</v>
      </c>
      <c r="DB881" s="1370">
        <f t="shared" si="2998"/>
        <v>0</v>
      </c>
      <c r="DC881" s="1370">
        <f t="shared" si="2998"/>
        <v>0</v>
      </c>
      <c r="DD881" s="1370">
        <f t="shared" si="2998"/>
        <v>0</v>
      </c>
      <c r="DE881" s="1369">
        <f t="shared" si="2998"/>
        <v>0</v>
      </c>
      <c r="DF881" s="1369">
        <f t="shared" si="2998"/>
        <v>0</v>
      </c>
      <c r="DG881" s="1369">
        <f t="shared" si="2998"/>
        <v>0</v>
      </c>
      <c r="DH881" s="1369">
        <f t="shared" si="2998"/>
        <v>0</v>
      </c>
      <c r="DI881" s="1369">
        <f t="shared" si="2998"/>
        <v>0</v>
      </c>
      <c r="DJ881" s="1368">
        <f t="shared" si="2991"/>
        <v>8.0560991519895622E-3</v>
      </c>
      <c r="DK881" s="1439">
        <f t="shared" si="2919"/>
        <v>1.6112198303979124E-2</v>
      </c>
      <c r="DL881" s="658">
        <f t="shared" si="2920"/>
        <v>17</v>
      </c>
      <c r="DM881" s="106">
        <f t="shared" si="2921"/>
        <v>17</v>
      </c>
      <c r="DN881" s="106">
        <f t="shared" si="2922"/>
        <v>17</v>
      </c>
      <c r="DO881" s="106">
        <f t="shared" si="2923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8">SUM(C609)</f>
        <v>0</v>
      </c>
      <c r="D882" s="816">
        <f t="shared" si="3028"/>
        <v>0</v>
      </c>
      <c r="E882" s="816">
        <f t="shared" si="3028"/>
        <v>1.6125244618395301E-2</v>
      </c>
      <c r="F882" s="816">
        <f t="shared" si="3028"/>
        <v>0</v>
      </c>
      <c r="G882" s="816">
        <f t="shared" si="3028"/>
        <v>0</v>
      </c>
      <c r="H882" s="816">
        <f t="shared" si="3028"/>
        <v>0</v>
      </c>
      <c r="I882" s="816">
        <f t="shared" si="3028"/>
        <v>0</v>
      </c>
      <c r="J882" s="816">
        <f t="shared" si="3028"/>
        <v>0</v>
      </c>
      <c r="K882" s="816">
        <f t="shared" si="3028"/>
        <v>0</v>
      </c>
      <c r="L882" s="816">
        <f t="shared" si="3028"/>
        <v>0</v>
      </c>
      <c r="M882" s="816">
        <f t="shared" si="3028"/>
        <v>0</v>
      </c>
      <c r="N882" s="816">
        <f t="shared" si="3028"/>
        <v>0</v>
      </c>
      <c r="O882" s="816">
        <f t="shared" si="3028"/>
        <v>0</v>
      </c>
      <c r="P882" s="816">
        <f t="shared" si="3028"/>
        <v>0</v>
      </c>
      <c r="Q882" s="816">
        <f t="shared" si="3028"/>
        <v>0</v>
      </c>
      <c r="R882" s="816">
        <f t="shared" si="3028"/>
        <v>0</v>
      </c>
      <c r="S882" s="815"/>
      <c r="T882" s="816">
        <f>SUM(T609)</f>
        <v>4.1925636007827789E-2</v>
      </c>
      <c r="U882" s="816">
        <f t="shared" ref="U882:AJ882" si="3029">SUM(U609)</f>
        <v>0</v>
      </c>
      <c r="V882" s="816">
        <f t="shared" si="3029"/>
        <v>3.4938030006523159E-2</v>
      </c>
      <c r="W882" s="816">
        <f t="shared" si="3029"/>
        <v>0</v>
      </c>
      <c r="X882" s="816">
        <f t="shared" si="3029"/>
        <v>0</v>
      </c>
      <c r="Y882" s="816">
        <f t="shared" si="3029"/>
        <v>2.6203522504892367E-2</v>
      </c>
      <c r="Z882" s="816">
        <f t="shared" si="3029"/>
        <v>2.9946882862734132E-2</v>
      </c>
      <c r="AA882" s="816">
        <f t="shared" si="3029"/>
        <v>0</v>
      </c>
      <c r="AB882" s="816">
        <f t="shared" si="3029"/>
        <v>3.4938030006523159E-2</v>
      </c>
      <c r="AC882" s="816">
        <f t="shared" si="3029"/>
        <v>0</v>
      </c>
      <c r="AD882" s="816">
        <f t="shared" si="3029"/>
        <v>0</v>
      </c>
      <c r="AE882" s="816">
        <f t="shared" si="3029"/>
        <v>0</v>
      </c>
      <c r="AF882" s="816">
        <f t="shared" si="3029"/>
        <v>0</v>
      </c>
      <c r="AG882" s="816">
        <f t="shared" si="3029"/>
        <v>0</v>
      </c>
      <c r="AH882" s="816">
        <f t="shared" si="3029"/>
        <v>0</v>
      </c>
      <c r="AI882" s="816">
        <f t="shared" si="3029"/>
        <v>0</v>
      </c>
      <c r="AJ882" s="816">
        <f t="shared" si="3029"/>
        <v>0</v>
      </c>
      <c r="AK882" s="815"/>
      <c r="AL882" s="816">
        <f>SUM(AL609)</f>
        <v>1.6931506849315069E-2</v>
      </c>
      <c r="AM882" s="816">
        <f t="shared" ref="AM882:BB882" si="3030">SUM(AM609)</f>
        <v>0</v>
      </c>
      <c r="AN882" s="816">
        <f t="shared" si="3030"/>
        <v>4.0313111545988253E-2</v>
      </c>
      <c r="AO882" s="816">
        <f t="shared" si="3030"/>
        <v>0</v>
      </c>
      <c r="AP882" s="816">
        <f t="shared" si="3030"/>
        <v>0</v>
      </c>
      <c r="AQ882" s="816">
        <f t="shared" si="3030"/>
        <v>2.8219178082191782E-2</v>
      </c>
      <c r="AR882" s="816">
        <f t="shared" si="3030"/>
        <v>0</v>
      </c>
      <c r="AS882" s="816">
        <f t="shared" si="3030"/>
        <v>0</v>
      </c>
      <c r="AT882" s="816">
        <f t="shared" si="3030"/>
        <v>0.12577690802348337</v>
      </c>
      <c r="AU882" s="816">
        <f t="shared" si="3030"/>
        <v>0</v>
      </c>
      <c r="AV882" s="816">
        <f t="shared" si="3030"/>
        <v>0</v>
      </c>
      <c r="AW882" s="816">
        <f t="shared" si="3030"/>
        <v>0</v>
      </c>
      <c r="AX882" s="816">
        <f t="shared" si="3030"/>
        <v>0</v>
      </c>
      <c r="AY882" s="816">
        <f t="shared" si="3030"/>
        <v>0</v>
      </c>
      <c r="AZ882" s="816">
        <f t="shared" si="3030"/>
        <v>0</v>
      </c>
      <c r="BA882" s="816">
        <f t="shared" si="3030"/>
        <v>0</v>
      </c>
      <c r="BB882" s="816">
        <f t="shared" si="3030"/>
        <v>0</v>
      </c>
      <c r="BC882" s="815"/>
      <c r="BD882" s="816">
        <f>SUM(BD609)</f>
        <v>3.7793542074363994E-2</v>
      </c>
      <c r="BE882" s="816">
        <f t="shared" ref="BE882:BT882" si="3031">SUM(BE609)</f>
        <v>2.8795079675705899E-2</v>
      </c>
      <c r="BF882" s="816">
        <f t="shared" si="3031"/>
        <v>3.0234833659491193E-2</v>
      </c>
      <c r="BG882" s="816">
        <f t="shared" si="3031"/>
        <v>3.0234833659491193E-2</v>
      </c>
      <c r="BH882" s="816">
        <f t="shared" si="3031"/>
        <v>0</v>
      </c>
      <c r="BI882" s="816">
        <f t="shared" si="3031"/>
        <v>0</v>
      </c>
      <c r="BJ882" s="816">
        <f t="shared" si="3031"/>
        <v>0</v>
      </c>
      <c r="BK882" s="816">
        <f t="shared" si="3031"/>
        <v>5.0391389432485327E-2</v>
      </c>
      <c r="BL882" s="816">
        <f t="shared" si="3031"/>
        <v>2.2676125244618393E-2</v>
      </c>
      <c r="BM882" s="816">
        <f t="shared" si="3031"/>
        <v>0</v>
      </c>
      <c r="BN882" s="816">
        <f t="shared" si="3031"/>
        <v>0</v>
      </c>
      <c r="BO882" s="816">
        <f t="shared" si="3031"/>
        <v>0</v>
      </c>
      <c r="BP882" s="816">
        <f t="shared" si="3031"/>
        <v>0</v>
      </c>
      <c r="BQ882" s="816">
        <f t="shared" si="3031"/>
        <v>0</v>
      </c>
      <c r="BR882" s="816">
        <f t="shared" si="3031"/>
        <v>0</v>
      </c>
      <c r="BS882" s="816">
        <f t="shared" si="3031"/>
        <v>0</v>
      </c>
      <c r="BT882" s="816">
        <f t="shared" si="3031"/>
        <v>0</v>
      </c>
      <c r="BU882" s="815"/>
      <c r="BV882" s="816">
        <f>SUM(BV609)</f>
        <v>1.2093933463796476E-2</v>
      </c>
      <c r="BW882" s="1554">
        <f>SUM(BW609)</f>
        <v>3.4938030006523159E-2</v>
      </c>
      <c r="BX882" s="816">
        <f>SUM(BX609)</f>
        <v>2.8795079675705899E-2</v>
      </c>
      <c r="BY882" s="816">
        <f>SUM(BY609)</f>
        <v>3.0234833659491193E-2</v>
      </c>
      <c r="BZ882" s="627">
        <f t="shared" si="3027"/>
        <v>0</v>
      </c>
      <c r="CA882" s="627">
        <f t="shared" si="2913"/>
        <v>8.4017643587115214E-3</v>
      </c>
      <c r="CB882" s="627">
        <f t="shared" si="2914"/>
        <v>5.697586431833007E-3</v>
      </c>
      <c r="CC882" s="695">
        <f t="shared" si="2915"/>
        <v>9.9822942875780456E-3</v>
      </c>
      <c r="CD882" s="1353">
        <f t="shared" si="2997"/>
        <v>0</v>
      </c>
      <c r="CE882" s="1354">
        <f t="shared" si="2997"/>
        <v>0</v>
      </c>
      <c r="CF882" s="1355">
        <f t="shared" si="2997"/>
        <v>0</v>
      </c>
      <c r="CG882" s="1355">
        <f t="shared" si="2997"/>
        <v>0</v>
      </c>
      <c r="CH882" s="1355">
        <f t="shared" si="2997"/>
        <v>0</v>
      </c>
      <c r="CI882" s="1355">
        <f t="shared" si="2997"/>
        <v>0</v>
      </c>
      <c r="CJ882" s="1355">
        <f t="shared" si="2997"/>
        <v>0</v>
      </c>
      <c r="CK882" s="1356">
        <f t="shared" si="2997"/>
        <v>0</v>
      </c>
      <c r="CL882" s="1356">
        <f t="shared" si="2997"/>
        <v>0</v>
      </c>
      <c r="CM882" s="1356">
        <f t="shared" si="2997"/>
        <v>0</v>
      </c>
      <c r="CN882" s="1355">
        <f t="shared" si="2997"/>
        <v>0</v>
      </c>
      <c r="CO882" s="1355">
        <f t="shared" si="2997"/>
        <v>0</v>
      </c>
      <c r="CP882" s="1355">
        <f t="shared" si="2997"/>
        <v>0</v>
      </c>
      <c r="CQ882" s="1355">
        <f t="shared" si="2997"/>
        <v>0</v>
      </c>
      <c r="CR882" s="1355">
        <f t="shared" si="2997"/>
        <v>0</v>
      </c>
      <c r="CS882" s="1354">
        <f t="shared" si="2990"/>
        <v>0</v>
      </c>
      <c r="CT882" s="1385">
        <f t="shared" si="2917"/>
        <v>1.6125244618395301E-2</v>
      </c>
      <c r="CU882" s="1439">
        <f t="shared" si="2998"/>
        <v>0</v>
      </c>
      <c r="CV882" s="1368">
        <f t="shared" si="2998"/>
        <v>0</v>
      </c>
      <c r="CW882" s="1369">
        <f t="shared" si="2998"/>
        <v>0</v>
      </c>
      <c r="CX882" s="1369">
        <f t="shared" si="2998"/>
        <v>0</v>
      </c>
      <c r="CY882" s="1369">
        <f t="shared" si="2998"/>
        <v>0</v>
      </c>
      <c r="CZ882" s="1369">
        <f t="shared" si="2998"/>
        <v>0</v>
      </c>
      <c r="DA882" s="1369">
        <f t="shared" si="2998"/>
        <v>0</v>
      </c>
      <c r="DB882" s="1370">
        <f t="shared" si="2998"/>
        <v>0</v>
      </c>
      <c r="DC882" s="1370">
        <f t="shared" si="2998"/>
        <v>0</v>
      </c>
      <c r="DD882" s="1370">
        <f t="shared" si="2998"/>
        <v>0</v>
      </c>
      <c r="DE882" s="1369">
        <f t="shared" si="2998"/>
        <v>0</v>
      </c>
      <c r="DF882" s="1369">
        <f t="shared" si="2998"/>
        <v>0</v>
      </c>
      <c r="DG882" s="1369">
        <f t="shared" si="2998"/>
        <v>2.6203522504892367E-2</v>
      </c>
      <c r="DH882" s="1369">
        <f t="shared" si="2998"/>
        <v>2.9946882862734132E-2</v>
      </c>
      <c r="DI882" s="1369">
        <f t="shared" si="2998"/>
        <v>3.4938030006523159E-2</v>
      </c>
      <c r="DJ882" s="1368">
        <f t="shared" si="2991"/>
        <v>3.4938030006523159E-2</v>
      </c>
      <c r="DK882" s="1439">
        <f t="shared" si="2919"/>
        <v>4.1925636007827789E-2</v>
      </c>
      <c r="DL882" s="658">
        <f t="shared" si="2920"/>
        <v>17</v>
      </c>
      <c r="DM882" s="106">
        <f t="shared" si="2921"/>
        <v>17</v>
      </c>
      <c r="DN882" s="106">
        <f t="shared" si="2922"/>
        <v>17</v>
      </c>
      <c r="DO882" s="106">
        <f t="shared" si="2923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32">SUM(C615)</f>
        <v>0</v>
      </c>
      <c r="D883" s="816">
        <f t="shared" si="3032"/>
        <v>0</v>
      </c>
      <c r="E883" s="816">
        <f t="shared" si="3032"/>
        <v>0</v>
      </c>
      <c r="F883" s="816">
        <f t="shared" si="3032"/>
        <v>0</v>
      </c>
      <c r="G883" s="816">
        <f t="shared" si="3032"/>
        <v>0</v>
      </c>
      <c r="H883" s="816">
        <f t="shared" si="3032"/>
        <v>0</v>
      </c>
      <c r="I883" s="816">
        <f t="shared" si="3032"/>
        <v>0</v>
      </c>
      <c r="J883" s="816">
        <f t="shared" si="3032"/>
        <v>0</v>
      </c>
      <c r="K883" s="816">
        <f t="shared" si="3032"/>
        <v>0</v>
      </c>
      <c r="L883" s="816">
        <f t="shared" si="3032"/>
        <v>0</v>
      </c>
      <c r="M883" s="816">
        <f t="shared" si="3032"/>
        <v>0</v>
      </c>
      <c r="N883" s="816">
        <f t="shared" si="3032"/>
        <v>0</v>
      </c>
      <c r="O883" s="816">
        <f t="shared" si="3032"/>
        <v>0</v>
      </c>
      <c r="P883" s="816">
        <f t="shared" si="3032"/>
        <v>0</v>
      </c>
      <c r="Q883" s="816">
        <f t="shared" si="3032"/>
        <v>0</v>
      </c>
      <c r="R883" s="816">
        <f t="shared" si="3032"/>
        <v>0</v>
      </c>
      <c r="S883" s="815"/>
      <c r="T883" s="816">
        <f>SUM(T615)</f>
        <v>0</v>
      </c>
      <c r="U883" s="816">
        <f t="shared" ref="U883:AJ883" si="3033">SUM(U615)</f>
        <v>0</v>
      </c>
      <c r="V883" s="816">
        <f t="shared" si="3033"/>
        <v>0</v>
      </c>
      <c r="W883" s="816">
        <f t="shared" si="3033"/>
        <v>0</v>
      </c>
      <c r="X883" s="816">
        <f t="shared" si="3033"/>
        <v>0</v>
      </c>
      <c r="Y883" s="816">
        <f t="shared" si="3033"/>
        <v>0</v>
      </c>
      <c r="Z883" s="816">
        <f t="shared" si="3033"/>
        <v>0</v>
      </c>
      <c r="AA883" s="816">
        <f t="shared" si="3033"/>
        <v>0</v>
      </c>
      <c r="AB883" s="816">
        <f t="shared" si="3033"/>
        <v>0</v>
      </c>
      <c r="AC883" s="816">
        <f t="shared" si="3033"/>
        <v>0</v>
      </c>
      <c r="AD883" s="816">
        <f t="shared" si="3033"/>
        <v>0</v>
      </c>
      <c r="AE883" s="816">
        <f t="shared" si="3033"/>
        <v>0</v>
      </c>
      <c r="AF883" s="816">
        <f t="shared" si="3033"/>
        <v>0</v>
      </c>
      <c r="AG883" s="816">
        <f t="shared" si="3033"/>
        <v>0</v>
      </c>
      <c r="AH883" s="816">
        <f t="shared" si="3033"/>
        <v>0</v>
      </c>
      <c r="AI883" s="816">
        <f t="shared" si="3033"/>
        <v>0</v>
      </c>
      <c r="AJ883" s="816">
        <f t="shared" si="3033"/>
        <v>0</v>
      </c>
      <c r="AK883" s="815"/>
      <c r="AL883" s="816">
        <f>SUM(AL615)</f>
        <v>0</v>
      </c>
      <c r="AM883" s="816">
        <f t="shared" ref="AM883:BB883" si="3034">SUM(AM615)</f>
        <v>0</v>
      </c>
      <c r="AN883" s="816">
        <f t="shared" si="3034"/>
        <v>0</v>
      </c>
      <c r="AO883" s="816">
        <f t="shared" si="3034"/>
        <v>0</v>
      </c>
      <c r="AP883" s="816">
        <f t="shared" si="3034"/>
        <v>0</v>
      </c>
      <c r="AQ883" s="816">
        <f t="shared" si="3034"/>
        <v>0</v>
      </c>
      <c r="AR883" s="816">
        <f t="shared" si="3034"/>
        <v>0</v>
      </c>
      <c r="AS883" s="816">
        <f t="shared" si="3034"/>
        <v>0</v>
      </c>
      <c r="AT883" s="816">
        <f t="shared" si="3034"/>
        <v>0</v>
      </c>
      <c r="AU883" s="816">
        <f t="shared" si="3034"/>
        <v>0</v>
      </c>
      <c r="AV883" s="816">
        <f t="shared" si="3034"/>
        <v>0</v>
      </c>
      <c r="AW883" s="816">
        <f t="shared" si="3034"/>
        <v>0</v>
      </c>
      <c r="AX883" s="816">
        <f t="shared" si="3034"/>
        <v>0</v>
      </c>
      <c r="AY883" s="816">
        <f t="shared" si="3034"/>
        <v>0</v>
      </c>
      <c r="AZ883" s="816">
        <f t="shared" si="3034"/>
        <v>0</v>
      </c>
      <c r="BA883" s="816">
        <f t="shared" si="3034"/>
        <v>0</v>
      </c>
      <c r="BB883" s="816">
        <f t="shared" si="3034"/>
        <v>0</v>
      </c>
      <c r="BC883" s="815"/>
      <c r="BD883" s="816">
        <f>SUM(BD615)</f>
        <v>0</v>
      </c>
      <c r="BE883" s="816">
        <f t="shared" ref="BE883:BT883" si="3035">SUM(BE615)</f>
        <v>0</v>
      </c>
      <c r="BF883" s="816">
        <f t="shared" si="3035"/>
        <v>0</v>
      </c>
      <c r="BG883" s="816">
        <f t="shared" si="3035"/>
        <v>0</v>
      </c>
      <c r="BH883" s="816">
        <f t="shared" si="3035"/>
        <v>0</v>
      </c>
      <c r="BI883" s="816">
        <f t="shared" si="3035"/>
        <v>0</v>
      </c>
      <c r="BJ883" s="816">
        <f t="shared" si="3035"/>
        <v>0</v>
      </c>
      <c r="BK883" s="816">
        <f t="shared" si="3035"/>
        <v>0</v>
      </c>
      <c r="BL883" s="816">
        <f t="shared" si="3035"/>
        <v>0</v>
      </c>
      <c r="BM883" s="816">
        <f t="shared" si="3035"/>
        <v>0</v>
      </c>
      <c r="BN883" s="816">
        <f t="shared" si="3035"/>
        <v>0</v>
      </c>
      <c r="BO883" s="816">
        <f t="shared" si="3035"/>
        <v>0</v>
      </c>
      <c r="BP883" s="816">
        <f t="shared" si="3035"/>
        <v>0</v>
      </c>
      <c r="BQ883" s="816">
        <f t="shared" si="3035"/>
        <v>0</v>
      </c>
      <c r="BR883" s="816">
        <f t="shared" si="3035"/>
        <v>0</v>
      </c>
      <c r="BS883" s="816">
        <f t="shared" si="3035"/>
        <v>0</v>
      </c>
      <c r="BT883" s="816">
        <f t="shared" si="3035"/>
        <v>0</v>
      </c>
      <c r="BU883" s="815"/>
      <c r="BV883" s="816">
        <f>SUM(BV615)</f>
        <v>0</v>
      </c>
      <c r="BW883" s="1554">
        <f>SUM(BW615)</f>
        <v>0</v>
      </c>
      <c r="BX883" s="816">
        <f>SUM(BX615)</f>
        <v>0</v>
      </c>
      <c r="BY883" s="816">
        <f>SUM(BY615)</f>
        <v>0</v>
      </c>
      <c r="BZ883" s="627">
        <f t="shared" si="3027"/>
        <v>0</v>
      </c>
      <c r="CA883" s="627">
        <f t="shared" si="2913"/>
        <v>0</v>
      </c>
      <c r="CB883" s="627">
        <f t="shared" si="2914"/>
        <v>0</v>
      </c>
      <c r="CC883" s="695">
        <f t="shared" si="2915"/>
        <v>0</v>
      </c>
      <c r="CD883" s="1353">
        <f t="shared" si="2997"/>
        <v>0</v>
      </c>
      <c r="CE883" s="1354">
        <f t="shared" si="2997"/>
        <v>0</v>
      </c>
      <c r="CF883" s="1355">
        <f t="shared" si="2997"/>
        <v>0</v>
      </c>
      <c r="CG883" s="1355">
        <f t="shared" si="2997"/>
        <v>0</v>
      </c>
      <c r="CH883" s="1355">
        <f t="shared" si="2997"/>
        <v>0</v>
      </c>
      <c r="CI883" s="1355">
        <f t="shared" si="2997"/>
        <v>0</v>
      </c>
      <c r="CJ883" s="1355">
        <f t="shared" si="2997"/>
        <v>0</v>
      </c>
      <c r="CK883" s="1356">
        <f t="shared" si="2997"/>
        <v>0</v>
      </c>
      <c r="CL883" s="1356">
        <f t="shared" si="2997"/>
        <v>0</v>
      </c>
      <c r="CM883" s="1356">
        <f t="shared" si="2997"/>
        <v>0</v>
      </c>
      <c r="CN883" s="1355">
        <f t="shared" si="2997"/>
        <v>0</v>
      </c>
      <c r="CO883" s="1355">
        <f t="shared" si="2997"/>
        <v>0</v>
      </c>
      <c r="CP883" s="1355">
        <f t="shared" si="2997"/>
        <v>0</v>
      </c>
      <c r="CQ883" s="1355">
        <f t="shared" si="2997"/>
        <v>0</v>
      </c>
      <c r="CR883" s="1355">
        <f t="shared" si="2997"/>
        <v>0</v>
      </c>
      <c r="CS883" s="1354">
        <f t="shared" si="2990"/>
        <v>0</v>
      </c>
      <c r="CT883" s="1385">
        <f t="shared" si="2917"/>
        <v>0</v>
      </c>
      <c r="CU883" s="1439">
        <f t="shared" si="2998"/>
        <v>0</v>
      </c>
      <c r="CV883" s="1368">
        <f t="shared" si="2998"/>
        <v>0</v>
      </c>
      <c r="CW883" s="1369">
        <f t="shared" si="2998"/>
        <v>0</v>
      </c>
      <c r="CX883" s="1369">
        <f t="shared" si="2998"/>
        <v>0</v>
      </c>
      <c r="CY883" s="1369">
        <f t="shared" si="2998"/>
        <v>0</v>
      </c>
      <c r="CZ883" s="1369">
        <f t="shared" si="2998"/>
        <v>0</v>
      </c>
      <c r="DA883" s="1369">
        <f t="shared" si="2998"/>
        <v>0</v>
      </c>
      <c r="DB883" s="1370">
        <f t="shared" si="2998"/>
        <v>0</v>
      </c>
      <c r="DC883" s="1370">
        <f t="shared" si="2998"/>
        <v>0</v>
      </c>
      <c r="DD883" s="1370">
        <f t="shared" si="2998"/>
        <v>0</v>
      </c>
      <c r="DE883" s="1369">
        <f t="shared" si="2998"/>
        <v>0</v>
      </c>
      <c r="DF883" s="1369">
        <f t="shared" si="2998"/>
        <v>0</v>
      </c>
      <c r="DG883" s="1369">
        <f t="shared" si="2998"/>
        <v>0</v>
      </c>
      <c r="DH883" s="1369">
        <f t="shared" si="2998"/>
        <v>0</v>
      </c>
      <c r="DI883" s="1369">
        <f t="shared" si="2998"/>
        <v>0</v>
      </c>
      <c r="DJ883" s="1368">
        <f t="shared" si="2991"/>
        <v>0</v>
      </c>
      <c r="DK883" s="1439">
        <f t="shared" si="2919"/>
        <v>0</v>
      </c>
      <c r="DL883" s="658">
        <f t="shared" si="2920"/>
        <v>17</v>
      </c>
      <c r="DM883" s="106">
        <f t="shared" si="2921"/>
        <v>17</v>
      </c>
      <c r="DN883" s="106">
        <f t="shared" si="2922"/>
        <v>17</v>
      </c>
      <c r="DO883" s="106">
        <f t="shared" si="2923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36">SUM(C621)</f>
        <v>0</v>
      </c>
      <c r="D884" s="816">
        <f t="shared" si="3036"/>
        <v>0</v>
      </c>
      <c r="E884" s="816">
        <f t="shared" si="3036"/>
        <v>0</v>
      </c>
      <c r="F884" s="816">
        <f t="shared" si="3036"/>
        <v>0</v>
      </c>
      <c r="G884" s="816">
        <f t="shared" si="3036"/>
        <v>0</v>
      </c>
      <c r="H884" s="816">
        <f t="shared" si="3036"/>
        <v>0</v>
      </c>
      <c r="I884" s="816">
        <f t="shared" si="3036"/>
        <v>0</v>
      </c>
      <c r="J884" s="816">
        <f t="shared" si="3036"/>
        <v>0</v>
      </c>
      <c r="K884" s="816">
        <f t="shared" si="3036"/>
        <v>0</v>
      </c>
      <c r="L884" s="816">
        <f t="shared" si="3036"/>
        <v>0</v>
      </c>
      <c r="M884" s="816">
        <f t="shared" si="3036"/>
        <v>0</v>
      </c>
      <c r="N884" s="816">
        <f t="shared" si="3036"/>
        <v>0</v>
      </c>
      <c r="O884" s="816">
        <f t="shared" si="3036"/>
        <v>0</v>
      </c>
      <c r="P884" s="816">
        <f t="shared" si="3036"/>
        <v>0</v>
      </c>
      <c r="Q884" s="816">
        <f t="shared" si="3036"/>
        <v>0</v>
      </c>
      <c r="R884" s="816">
        <f t="shared" si="3036"/>
        <v>0</v>
      </c>
      <c r="S884" s="815"/>
      <c r="T884" s="816">
        <f>SUM(T621)</f>
        <v>0</v>
      </c>
      <c r="U884" s="816">
        <f t="shared" ref="U884:AJ884" si="3037">SUM(U621)</f>
        <v>0</v>
      </c>
      <c r="V884" s="816">
        <f t="shared" si="3037"/>
        <v>0</v>
      </c>
      <c r="W884" s="816">
        <f t="shared" si="3037"/>
        <v>0</v>
      </c>
      <c r="X884" s="816">
        <f t="shared" si="3037"/>
        <v>0</v>
      </c>
      <c r="Y884" s="816">
        <f t="shared" si="3037"/>
        <v>0</v>
      </c>
      <c r="Z884" s="816">
        <f t="shared" si="3037"/>
        <v>0</v>
      </c>
      <c r="AA884" s="816">
        <f t="shared" si="3037"/>
        <v>0</v>
      </c>
      <c r="AB884" s="816">
        <f t="shared" si="3037"/>
        <v>0</v>
      </c>
      <c r="AC884" s="816">
        <f t="shared" si="3037"/>
        <v>0</v>
      </c>
      <c r="AD884" s="816">
        <f t="shared" si="3037"/>
        <v>0</v>
      </c>
      <c r="AE884" s="816">
        <f t="shared" si="3037"/>
        <v>0</v>
      </c>
      <c r="AF884" s="816">
        <f t="shared" si="3037"/>
        <v>0</v>
      </c>
      <c r="AG884" s="816">
        <f t="shared" si="3037"/>
        <v>0</v>
      </c>
      <c r="AH884" s="816">
        <f t="shared" si="3037"/>
        <v>0</v>
      </c>
      <c r="AI884" s="816">
        <f t="shared" si="3037"/>
        <v>0</v>
      </c>
      <c r="AJ884" s="816">
        <f t="shared" si="3037"/>
        <v>0</v>
      </c>
      <c r="AK884" s="815"/>
      <c r="AL884" s="816">
        <f>SUM(AL621)</f>
        <v>0</v>
      </c>
      <c r="AM884" s="816">
        <f t="shared" ref="AM884:BB884" si="3038">SUM(AM621)</f>
        <v>0</v>
      </c>
      <c r="AN884" s="816">
        <f t="shared" si="3038"/>
        <v>0</v>
      </c>
      <c r="AO884" s="816">
        <f t="shared" si="3038"/>
        <v>7.5538160469667326E-2</v>
      </c>
      <c r="AP884" s="816">
        <f t="shared" si="3038"/>
        <v>0</v>
      </c>
      <c r="AQ884" s="816">
        <f t="shared" si="3038"/>
        <v>0</v>
      </c>
      <c r="AR884" s="816">
        <f t="shared" si="3038"/>
        <v>0</v>
      </c>
      <c r="AS884" s="816">
        <f t="shared" si="3038"/>
        <v>0</v>
      </c>
      <c r="AT884" s="816">
        <f t="shared" si="3038"/>
        <v>0</v>
      </c>
      <c r="AU884" s="816">
        <f t="shared" si="3038"/>
        <v>0</v>
      </c>
      <c r="AV884" s="816">
        <f t="shared" si="3038"/>
        <v>0</v>
      </c>
      <c r="AW884" s="816">
        <f t="shared" si="3038"/>
        <v>0</v>
      </c>
      <c r="AX884" s="816">
        <f t="shared" si="3038"/>
        <v>0</v>
      </c>
      <c r="AY884" s="816">
        <f t="shared" si="3038"/>
        <v>0</v>
      </c>
      <c r="AZ884" s="816">
        <f t="shared" si="3038"/>
        <v>0</v>
      </c>
      <c r="BA884" s="816">
        <f t="shared" si="3038"/>
        <v>0</v>
      </c>
      <c r="BB884" s="816">
        <f t="shared" si="3038"/>
        <v>0</v>
      </c>
      <c r="BC884" s="815"/>
      <c r="BD884" s="816">
        <f>SUM(BD621)</f>
        <v>0</v>
      </c>
      <c r="BE884" s="816">
        <f t="shared" ref="BE884:BT884" si="3039">SUM(BE621)</f>
        <v>0</v>
      </c>
      <c r="BF884" s="816">
        <f t="shared" si="3039"/>
        <v>0</v>
      </c>
      <c r="BG884" s="816">
        <f t="shared" si="3039"/>
        <v>0</v>
      </c>
      <c r="BH884" s="816">
        <f t="shared" si="3039"/>
        <v>0</v>
      </c>
      <c r="BI884" s="816">
        <f t="shared" si="3039"/>
        <v>0</v>
      </c>
      <c r="BJ884" s="816">
        <f t="shared" si="3039"/>
        <v>0</v>
      </c>
      <c r="BK884" s="816">
        <f t="shared" si="3039"/>
        <v>0</v>
      </c>
      <c r="BL884" s="816">
        <f t="shared" si="3039"/>
        <v>0</v>
      </c>
      <c r="BM884" s="816">
        <f t="shared" si="3039"/>
        <v>0</v>
      </c>
      <c r="BN884" s="816">
        <f t="shared" si="3039"/>
        <v>0</v>
      </c>
      <c r="BO884" s="816">
        <f t="shared" si="3039"/>
        <v>0</v>
      </c>
      <c r="BP884" s="816">
        <f t="shared" si="3039"/>
        <v>0</v>
      </c>
      <c r="BQ884" s="816">
        <f t="shared" si="3039"/>
        <v>0</v>
      </c>
      <c r="BR884" s="816">
        <f t="shared" si="3039"/>
        <v>0</v>
      </c>
      <c r="BS884" s="816">
        <f t="shared" si="3039"/>
        <v>0</v>
      </c>
      <c r="BT884" s="816">
        <f t="shared" si="3039"/>
        <v>0</v>
      </c>
      <c r="BU884" s="815"/>
      <c r="BV884" s="816">
        <f>SUM(BV621)</f>
        <v>0</v>
      </c>
      <c r="BW884" s="1554">
        <f>SUM(BW621)</f>
        <v>0</v>
      </c>
      <c r="BX884" s="816">
        <f>SUM(BX621)</f>
        <v>0</v>
      </c>
      <c r="BY884" s="816">
        <f>SUM(BY621)</f>
        <v>0</v>
      </c>
      <c r="BZ884" s="627">
        <f t="shared" si="3027"/>
        <v>0</v>
      </c>
      <c r="CA884" s="627">
        <f t="shared" si="2913"/>
        <v>0</v>
      </c>
      <c r="CB884" s="627">
        <f t="shared" si="2914"/>
        <v>0</v>
      </c>
      <c r="CC884" s="695">
        <f t="shared" si="2915"/>
        <v>0</v>
      </c>
      <c r="CD884" s="1353">
        <f t="shared" si="2997"/>
        <v>0</v>
      </c>
      <c r="CE884" s="1354">
        <f t="shared" si="2997"/>
        <v>0</v>
      </c>
      <c r="CF884" s="1355">
        <f t="shared" si="2997"/>
        <v>0</v>
      </c>
      <c r="CG884" s="1355">
        <f t="shared" si="2997"/>
        <v>0</v>
      </c>
      <c r="CH884" s="1355">
        <f t="shared" si="2997"/>
        <v>0</v>
      </c>
      <c r="CI884" s="1355">
        <f t="shared" si="2997"/>
        <v>0</v>
      </c>
      <c r="CJ884" s="1355">
        <f t="shared" si="2997"/>
        <v>0</v>
      </c>
      <c r="CK884" s="1356">
        <f t="shared" si="2997"/>
        <v>0</v>
      </c>
      <c r="CL884" s="1356">
        <f t="shared" si="2997"/>
        <v>0</v>
      </c>
      <c r="CM884" s="1356">
        <f t="shared" si="2997"/>
        <v>0</v>
      </c>
      <c r="CN884" s="1355">
        <f t="shared" si="2997"/>
        <v>0</v>
      </c>
      <c r="CO884" s="1355">
        <f t="shared" si="2997"/>
        <v>0</v>
      </c>
      <c r="CP884" s="1355">
        <f t="shared" si="2997"/>
        <v>0</v>
      </c>
      <c r="CQ884" s="1355">
        <f t="shared" si="2997"/>
        <v>0</v>
      </c>
      <c r="CR884" s="1355">
        <f t="shared" si="2997"/>
        <v>0</v>
      </c>
      <c r="CS884" s="1354">
        <f t="shared" si="2990"/>
        <v>0</v>
      </c>
      <c r="CT884" s="1385">
        <f t="shared" si="2917"/>
        <v>0</v>
      </c>
      <c r="CU884" s="1439">
        <f t="shared" si="2998"/>
        <v>0</v>
      </c>
      <c r="CV884" s="1368">
        <f t="shared" si="2998"/>
        <v>0</v>
      </c>
      <c r="CW884" s="1369">
        <f t="shared" si="2998"/>
        <v>0</v>
      </c>
      <c r="CX884" s="1369">
        <f t="shared" si="2998"/>
        <v>0</v>
      </c>
      <c r="CY884" s="1369">
        <f t="shared" si="2998"/>
        <v>0</v>
      </c>
      <c r="CZ884" s="1369">
        <f t="shared" si="2998"/>
        <v>0</v>
      </c>
      <c r="DA884" s="1369">
        <f t="shared" si="2998"/>
        <v>0</v>
      </c>
      <c r="DB884" s="1370">
        <f t="shared" si="2998"/>
        <v>0</v>
      </c>
      <c r="DC884" s="1370">
        <f t="shared" si="2998"/>
        <v>0</v>
      </c>
      <c r="DD884" s="1370">
        <f t="shared" si="2998"/>
        <v>0</v>
      </c>
      <c r="DE884" s="1369">
        <f t="shared" si="2998"/>
        <v>0</v>
      </c>
      <c r="DF884" s="1369">
        <f t="shared" si="2998"/>
        <v>0</v>
      </c>
      <c r="DG884" s="1369">
        <f t="shared" si="2998"/>
        <v>0</v>
      </c>
      <c r="DH884" s="1369">
        <f t="shared" si="2998"/>
        <v>0</v>
      </c>
      <c r="DI884" s="1369">
        <f t="shared" si="2998"/>
        <v>0</v>
      </c>
      <c r="DJ884" s="1368">
        <f t="shared" si="2991"/>
        <v>0</v>
      </c>
      <c r="DK884" s="1439">
        <f t="shared" si="2919"/>
        <v>0</v>
      </c>
      <c r="DL884" s="658">
        <f t="shared" si="2920"/>
        <v>17</v>
      </c>
      <c r="DM884" s="106">
        <f t="shared" si="2921"/>
        <v>17</v>
      </c>
      <c r="DN884" s="106">
        <f t="shared" si="2922"/>
        <v>17</v>
      </c>
      <c r="DO884" s="106">
        <f t="shared" si="2923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40">SUM(C627)</f>
        <v>0</v>
      </c>
      <c r="D885" s="816">
        <f t="shared" si="3040"/>
        <v>0</v>
      </c>
      <c r="E885" s="816">
        <f t="shared" si="3040"/>
        <v>0</v>
      </c>
      <c r="F885" s="816">
        <f t="shared" si="3040"/>
        <v>8.8454011741682988E-3</v>
      </c>
      <c r="G885" s="816">
        <f t="shared" si="3040"/>
        <v>3.3170254403131115E-2</v>
      </c>
      <c r="H885" s="816">
        <f t="shared" si="3040"/>
        <v>0</v>
      </c>
      <c r="I885" s="816">
        <f t="shared" si="3040"/>
        <v>0</v>
      </c>
      <c r="J885" s="816">
        <f t="shared" si="3040"/>
        <v>1.4742335290280496E-2</v>
      </c>
      <c r="K885" s="816">
        <f t="shared" si="3040"/>
        <v>0</v>
      </c>
      <c r="L885" s="816">
        <f t="shared" si="3040"/>
        <v>0</v>
      </c>
      <c r="M885" s="816">
        <f t="shared" si="3040"/>
        <v>0</v>
      </c>
      <c r="N885" s="816">
        <f t="shared" si="3040"/>
        <v>0</v>
      </c>
      <c r="O885" s="816">
        <f t="shared" si="3040"/>
        <v>0</v>
      </c>
      <c r="P885" s="816">
        <f t="shared" si="3040"/>
        <v>0</v>
      </c>
      <c r="Q885" s="816">
        <f t="shared" si="3040"/>
        <v>0</v>
      </c>
      <c r="R885" s="816">
        <f t="shared" si="3040"/>
        <v>0</v>
      </c>
      <c r="S885" s="815"/>
      <c r="T885" s="816">
        <f>SUM(T627)</f>
        <v>2.2113502935420744E-2</v>
      </c>
      <c r="U885" s="816">
        <f t="shared" ref="U885:AJ885" si="3041">SUM(U627)</f>
        <v>1.1056751467710372E-2</v>
      </c>
      <c r="V885" s="816">
        <f t="shared" si="3041"/>
        <v>1.7690802348336598E-2</v>
      </c>
      <c r="W885" s="816">
        <f t="shared" si="3041"/>
        <v>1.6585127201565558E-2</v>
      </c>
      <c r="X885" s="816">
        <f t="shared" si="3041"/>
        <v>0</v>
      </c>
      <c r="Y885" s="816">
        <f t="shared" si="3041"/>
        <v>1.3820939334637964E-2</v>
      </c>
      <c r="Z885" s="816">
        <f t="shared" si="3041"/>
        <v>1.5163544870002797E-2</v>
      </c>
      <c r="AA885" s="816">
        <f t="shared" si="3041"/>
        <v>0</v>
      </c>
      <c r="AB885" s="816">
        <f t="shared" si="3041"/>
        <v>0</v>
      </c>
      <c r="AC885" s="816">
        <f t="shared" si="3041"/>
        <v>0</v>
      </c>
      <c r="AD885" s="816">
        <f t="shared" si="3041"/>
        <v>0</v>
      </c>
      <c r="AE885" s="816">
        <f t="shared" si="3041"/>
        <v>0</v>
      </c>
      <c r="AF885" s="816">
        <f t="shared" si="3041"/>
        <v>0</v>
      </c>
      <c r="AG885" s="816">
        <f t="shared" si="3041"/>
        <v>0</v>
      </c>
      <c r="AH885" s="816">
        <f t="shared" si="3041"/>
        <v>0</v>
      </c>
      <c r="AI885" s="816">
        <f t="shared" si="3041"/>
        <v>0</v>
      </c>
      <c r="AJ885" s="816">
        <f t="shared" si="3041"/>
        <v>0</v>
      </c>
      <c r="AK885" s="815"/>
      <c r="AL885" s="816">
        <f>SUM(AL627)</f>
        <v>0</v>
      </c>
      <c r="AM885" s="816">
        <f t="shared" ref="AM885:BB885" si="3042">SUM(AM627)</f>
        <v>0</v>
      </c>
      <c r="AN885" s="816">
        <f t="shared" si="3042"/>
        <v>0</v>
      </c>
      <c r="AO885" s="816">
        <f t="shared" si="3042"/>
        <v>0</v>
      </c>
      <c r="AP885" s="816">
        <f t="shared" si="3042"/>
        <v>0</v>
      </c>
      <c r="AQ885" s="816">
        <f t="shared" si="3042"/>
        <v>3.1843444227005871E-2</v>
      </c>
      <c r="AR885" s="816">
        <f t="shared" si="3042"/>
        <v>0</v>
      </c>
      <c r="AS885" s="816">
        <f t="shared" si="3042"/>
        <v>0</v>
      </c>
      <c r="AT885" s="816">
        <f t="shared" si="3042"/>
        <v>3.1843444227005871E-2</v>
      </c>
      <c r="AU885" s="816">
        <f t="shared" si="3042"/>
        <v>0</v>
      </c>
      <c r="AV885" s="816">
        <f t="shared" si="3042"/>
        <v>0</v>
      </c>
      <c r="AW885" s="816">
        <f t="shared" si="3042"/>
        <v>0</v>
      </c>
      <c r="AX885" s="816">
        <f t="shared" si="3042"/>
        <v>0</v>
      </c>
      <c r="AY885" s="816">
        <f t="shared" si="3042"/>
        <v>0</v>
      </c>
      <c r="AZ885" s="816">
        <f t="shared" si="3042"/>
        <v>0</v>
      </c>
      <c r="BA885" s="816">
        <f t="shared" si="3042"/>
        <v>0</v>
      </c>
      <c r="BB885" s="816">
        <f t="shared" si="3042"/>
        <v>0</v>
      </c>
      <c r="BC885" s="815"/>
      <c r="BD885" s="816">
        <f>SUM(BD627)</f>
        <v>2.7641878669275928E-2</v>
      </c>
      <c r="BE885" s="816">
        <f t="shared" ref="BE885:BT885" si="3043">SUM(BE627)</f>
        <v>0</v>
      </c>
      <c r="BF885" s="816">
        <f t="shared" si="3043"/>
        <v>1.3820939334637964E-2</v>
      </c>
      <c r="BG885" s="816">
        <f t="shared" si="3043"/>
        <v>2.7641878669275928E-2</v>
      </c>
      <c r="BH885" s="816">
        <f t="shared" si="3043"/>
        <v>0</v>
      </c>
      <c r="BI885" s="816">
        <f t="shared" si="3043"/>
        <v>3.159071847917249E-2</v>
      </c>
      <c r="BJ885" s="816">
        <f t="shared" si="3043"/>
        <v>5.5283757338551856E-2</v>
      </c>
      <c r="BK885" s="816">
        <f t="shared" si="3043"/>
        <v>0</v>
      </c>
      <c r="BL885" s="816">
        <f t="shared" si="3043"/>
        <v>8.2925636007827788E-3</v>
      </c>
      <c r="BM885" s="816">
        <f t="shared" si="3043"/>
        <v>0</v>
      </c>
      <c r="BN885" s="816">
        <f t="shared" si="3043"/>
        <v>0</v>
      </c>
      <c r="BO885" s="816">
        <f t="shared" si="3043"/>
        <v>0</v>
      </c>
      <c r="BP885" s="816">
        <f t="shared" si="3043"/>
        <v>0</v>
      </c>
      <c r="BQ885" s="816">
        <f t="shared" si="3043"/>
        <v>0</v>
      </c>
      <c r="BR885" s="816">
        <f t="shared" si="3043"/>
        <v>0</v>
      </c>
      <c r="BS885" s="816">
        <f t="shared" si="3043"/>
        <v>0</v>
      </c>
      <c r="BT885" s="816">
        <f t="shared" si="3043"/>
        <v>0</v>
      </c>
      <c r="BU885" s="815"/>
      <c r="BV885" s="816">
        <f>SUM(BV627)</f>
        <v>1.1056751467710372E-2</v>
      </c>
      <c r="BW885" s="1554">
        <f>SUM(BW627)</f>
        <v>1.7690802348336598E-2</v>
      </c>
      <c r="BX885" s="816">
        <f>SUM(BX627)</f>
        <v>2.2745317305004193E-2</v>
      </c>
      <c r="BY885" s="816">
        <f>SUM(BY627)</f>
        <v>2.7641878669275928E-2</v>
      </c>
      <c r="BZ885" s="627">
        <f t="shared" si="3027"/>
        <v>1.5725157642965865E-3</v>
      </c>
      <c r="CA885" s="627">
        <f t="shared" si="2913"/>
        <v>4.9544776814835515E-3</v>
      </c>
      <c r="CB885" s="627">
        <f t="shared" si="2914"/>
        <v>2.1228962818003916E-3</v>
      </c>
      <c r="CC885" s="695">
        <f t="shared" si="2915"/>
        <v>7.2658652502096749E-3</v>
      </c>
      <c r="CD885" s="1353">
        <f t="shared" si="2997"/>
        <v>0</v>
      </c>
      <c r="CE885" s="1354">
        <f t="shared" si="2997"/>
        <v>0</v>
      </c>
      <c r="CF885" s="1355">
        <f t="shared" si="2997"/>
        <v>0</v>
      </c>
      <c r="CG885" s="1355">
        <f t="shared" si="2997"/>
        <v>0</v>
      </c>
      <c r="CH885" s="1355">
        <f t="shared" si="2997"/>
        <v>0</v>
      </c>
      <c r="CI885" s="1355">
        <f t="shared" si="2997"/>
        <v>0</v>
      </c>
      <c r="CJ885" s="1355">
        <f t="shared" si="2997"/>
        <v>0</v>
      </c>
      <c r="CK885" s="1356">
        <f t="shared" si="2997"/>
        <v>0</v>
      </c>
      <c r="CL885" s="1356">
        <f t="shared" si="2997"/>
        <v>0</v>
      </c>
      <c r="CM885" s="1356">
        <f t="shared" si="2997"/>
        <v>0</v>
      </c>
      <c r="CN885" s="1355">
        <f t="shared" si="2997"/>
        <v>0</v>
      </c>
      <c r="CO885" s="1355">
        <f t="shared" si="2997"/>
        <v>0</v>
      </c>
      <c r="CP885" s="1355">
        <f t="shared" si="2997"/>
        <v>0</v>
      </c>
      <c r="CQ885" s="1355">
        <f t="shared" si="2997"/>
        <v>0</v>
      </c>
      <c r="CR885" s="1355">
        <f t="shared" si="2997"/>
        <v>8.8454011741682988E-3</v>
      </c>
      <c r="CS885" s="1354">
        <f t="shared" si="2990"/>
        <v>1.4742335290280496E-2</v>
      </c>
      <c r="CT885" s="1385">
        <f t="shared" si="2917"/>
        <v>3.3170254403131115E-2</v>
      </c>
      <c r="CU885" s="1439">
        <f t="shared" si="2998"/>
        <v>0</v>
      </c>
      <c r="CV885" s="1368">
        <f t="shared" si="2998"/>
        <v>0</v>
      </c>
      <c r="CW885" s="1369">
        <f t="shared" si="2998"/>
        <v>0</v>
      </c>
      <c r="CX885" s="1369">
        <f t="shared" si="2998"/>
        <v>0</v>
      </c>
      <c r="CY885" s="1369">
        <f t="shared" si="2998"/>
        <v>0</v>
      </c>
      <c r="CZ885" s="1369">
        <f t="shared" si="2998"/>
        <v>0</v>
      </c>
      <c r="DA885" s="1369">
        <f t="shared" si="2998"/>
        <v>0</v>
      </c>
      <c r="DB885" s="1370">
        <f t="shared" si="2998"/>
        <v>0</v>
      </c>
      <c r="DC885" s="1370">
        <f t="shared" si="2998"/>
        <v>0</v>
      </c>
      <c r="DD885" s="1370">
        <f t="shared" si="2998"/>
        <v>0</v>
      </c>
      <c r="DE885" s="1369">
        <f t="shared" si="2998"/>
        <v>0</v>
      </c>
      <c r="DF885" s="1369">
        <f t="shared" si="2998"/>
        <v>1.1056751467710372E-2</v>
      </c>
      <c r="DG885" s="1369">
        <f t="shared" si="2998"/>
        <v>1.3820939334637964E-2</v>
      </c>
      <c r="DH885" s="1369">
        <f t="shared" si="2998"/>
        <v>1.5163544870002797E-2</v>
      </c>
      <c r="DI885" s="1369">
        <f t="shared" si="2998"/>
        <v>1.6585127201565558E-2</v>
      </c>
      <c r="DJ885" s="1368">
        <f t="shared" si="2991"/>
        <v>1.7690802348336598E-2</v>
      </c>
      <c r="DK885" s="1439">
        <f t="shared" si="2919"/>
        <v>2.2113502935420744E-2</v>
      </c>
      <c r="DL885" s="658">
        <f t="shared" si="2920"/>
        <v>17</v>
      </c>
      <c r="DM885" s="106">
        <f t="shared" si="2921"/>
        <v>17</v>
      </c>
      <c r="DN885" s="106">
        <f t="shared" si="2922"/>
        <v>17</v>
      </c>
      <c r="DO885" s="106">
        <f t="shared" si="2923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44">SUM(C633)</f>
        <v>0</v>
      </c>
      <c r="D886" s="816">
        <f t="shared" si="3044"/>
        <v>0</v>
      </c>
      <c r="E886" s="816">
        <f t="shared" si="3044"/>
        <v>0</v>
      </c>
      <c r="F886" s="816">
        <f t="shared" si="3044"/>
        <v>0</v>
      </c>
      <c r="G886" s="816">
        <f t="shared" si="3044"/>
        <v>0</v>
      </c>
      <c r="H886" s="816">
        <f t="shared" si="3044"/>
        <v>0</v>
      </c>
      <c r="I886" s="816">
        <f t="shared" si="3044"/>
        <v>0</v>
      </c>
      <c r="J886" s="816">
        <f t="shared" si="3044"/>
        <v>0</v>
      </c>
      <c r="K886" s="816">
        <f t="shared" si="3044"/>
        <v>0</v>
      </c>
      <c r="L886" s="816">
        <f t="shared" si="3044"/>
        <v>0</v>
      </c>
      <c r="M886" s="816">
        <f t="shared" si="3044"/>
        <v>0</v>
      </c>
      <c r="N886" s="816">
        <f t="shared" si="3044"/>
        <v>0</v>
      </c>
      <c r="O886" s="816">
        <f t="shared" si="3044"/>
        <v>0</v>
      </c>
      <c r="P886" s="816">
        <f t="shared" si="3044"/>
        <v>0</v>
      </c>
      <c r="Q886" s="816">
        <f t="shared" si="3044"/>
        <v>0</v>
      </c>
      <c r="R886" s="816">
        <f t="shared" si="3044"/>
        <v>0</v>
      </c>
      <c r="S886" s="815"/>
      <c r="T886" s="816">
        <f>SUM(T633)</f>
        <v>0</v>
      </c>
      <c r="U886" s="816">
        <f t="shared" ref="U886:AJ886" si="3045">SUM(U633)</f>
        <v>0</v>
      </c>
      <c r="V886" s="816">
        <f t="shared" si="3045"/>
        <v>0</v>
      </c>
      <c r="W886" s="816">
        <f t="shared" si="3045"/>
        <v>0</v>
      </c>
      <c r="X886" s="816">
        <f t="shared" si="3045"/>
        <v>0</v>
      </c>
      <c r="Y886" s="816">
        <f t="shared" si="3045"/>
        <v>0</v>
      </c>
      <c r="Z886" s="816">
        <f t="shared" si="3045"/>
        <v>0</v>
      </c>
      <c r="AA886" s="816">
        <f t="shared" si="3045"/>
        <v>0</v>
      </c>
      <c r="AB886" s="816">
        <f t="shared" si="3045"/>
        <v>0</v>
      </c>
      <c r="AC886" s="816">
        <f t="shared" si="3045"/>
        <v>0</v>
      </c>
      <c r="AD886" s="816">
        <f t="shared" si="3045"/>
        <v>0</v>
      </c>
      <c r="AE886" s="816">
        <f t="shared" si="3045"/>
        <v>0</v>
      </c>
      <c r="AF886" s="816">
        <f t="shared" si="3045"/>
        <v>0</v>
      </c>
      <c r="AG886" s="816">
        <f t="shared" si="3045"/>
        <v>0</v>
      </c>
      <c r="AH886" s="816">
        <f t="shared" si="3045"/>
        <v>0</v>
      </c>
      <c r="AI886" s="816">
        <f t="shared" si="3045"/>
        <v>0</v>
      </c>
      <c r="AJ886" s="816">
        <f t="shared" si="3045"/>
        <v>0</v>
      </c>
      <c r="AK886" s="815"/>
      <c r="AL886" s="816">
        <f>SUM(AL633)</f>
        <v>0</v>
      </c>
      <c r="AM886" s="816">
        <f t="shared" ref="AM886:BB886" si="3046">SUM(AM633)</f>
        <v>0</v>
      </c>
      <c r="AN886" s="816">
        <f t="shared" si="3046"/>
        <v>0</v>
      </c>
      <c r="AO886" s="816">
        <f t="shared" si="3046"/>
        <v>0</v>
      </c>
      <c r="AP886" s="816">
        <f t="shared" si="3046"/>
        <v>0</v>
      </c>
      <c r="AQ886" s="816">
        <f t="shared" si="3046"/>
        <v>0</v>
      </c>
      <c r="AR886" s="816">
        <f t="shared" si="3046"/>
        <v>0</v>
      </c>
      <c r="AS886" s="816">
        <f t="shared" si="3046"/>
        <v>0</v>
      </c>
      <c r="AT886" s="816">
        <f t="shared" si="3046"/>
        <v>0</v>
      </c>
      <c r="AU886" s="816">
        <f t="shared" si="3046"/>
        <v>0</v>
      </c>
      <c r="AV886" s="816">
        <f t="shared" si="3046"/>
        <v>0</v>
      </c>
      <c r="AW886" s="816">
        <f t="shared" si="3046"/>
        <v>0</v>
      </c>
      <c r="AX886" s="816">
        <f t="shared" si="3046"/>
        <v>0</v>
      </c>
      <c r="AY886" s="816">
        <f t="shared" si="3046"/>
        <v>0</v>
      </c>
      <c r="AZ886" s="816">
        <f t="shared" si="3046"/>
        <v>0</v>
      </c>
      <c r="BA886" s="816">
        <f t="shared" si="3046"/>
        <v>0</v>
      </c>
      <c r="BB886" s="816">
        <f t="shared" si="3046"/>
        <v>0</v>
      </c>
      <c r="BC886" s="815"/>
      <c r="BD886" s="816">
        <f>SUM(BD633)</f>
        <v>0</v>
      </c>
      <c r="BE886" s="816">
        <f t="shared" ref="BE886:BT886" si="3047">SUM(BE633)</f>
        <v>0</v>
      </c>
      <c r="BF886" s="816">
        <f t="shared" si="3047"/>
        <v>0</v>
      </c>
      <c r="BG886" s="816">
        <f t="shared" si="3047"/>
        <v>0</v>
      </c>
      <c r="BH886" s="816">
        <f t="shared" si="3047"/>
        <v>0</v>
      </c>
      <c r="BI886" s="816">
        <f t="shared" si="3047"/>
        <v>0</v>
      </c>
      <c r="BJ886" s="816">
        <f t="shared" si="3047"/>
        <v>0</v>
      </c>
      <c r="BK886" s="816">
        <f t="shared" si="3047"/>
        <v>0</v>
      </c>
      <c r="BL886" s="816">
        <f t="shared" si="3047"/>
        <v>0</v>
      </c>
      <c r="BM886" s="816">
        <f t="shared" si="3047"/>
        <v>0</v>
      </c>
      <c r="BN886" s="816">
        <f t="shared" si="3047"/>
        <v>0</v>
      </c>
      <c r="BO886" s="816">
        <f t="shared" si="3047"/>
        <v>0</v>
      </c>
      <c r="BP886" s="816">
        <f t="shared" si="3047"/>
        <v>0</v>
      </c>
      <c r="BQ886" s="816">
        <f t="shared" si="3047"/>
        <v>0</v>
      </c>
      <c r="BR886" s="816">
        <f t="shared" si="3047"/>
        <v>0</v>
      </c>
      <c r="BS886" s="816">
        <f t="shared" si="3047"/>
        <v>0</v>
      </c>
      <c r="BT886" s="816">
        <f t="shared" si="3047"/>
        <v>0</v>
      </c>
      <c r="BU886" s="815"/>
      <c r="BV886" s="816">
        <f>SUM(BV633)</f>
        <v>0</v>
      </c>
      <c r="BW886" s="1554">
        <f>SUM(BW633)</f>
        <v>0</v>
      </c>
      <c r="BX886" s="816">
        <f>SUM(BX633)</f>
        <v>0</v>
      </c>
      <c r="BY886" s="816">
        <f>SUM(BY633)</f>
        <v>0</v>
      </c>
      <c r="BZ886" s="627">
        <f t="shared" si="3027"/>
        <v>0</v>
      </c>
      <c r="CA886" s="627">
        <f t="shared" si="2913"/>
        <v>0</v>
      </c>
      <c r="CB886" s="627">
        <f t="shared" si="2914"/>
        <v>0</v>
      </c>
      <c r="CC886" s="695">
        <f t="shared" si="2915"/>
        <v>0</v>
      </c>
      <c r="CD886" s="1353">
        <f t="shared" si="2997"/>
        <v>0</v>
      </c>
      <c r="CE886" s="1354">
        <f t="shared" si="2997"/>
        <v>0</v>
      </c>
      <c r="CF886" s="1355">
        <f t="shared" si="2997"/>
        <v>0</v>
      </c>
      <c r="CG886" s="1355">
        <f t="shared" si="2997"/>
        <v>0</v>
      </c>
      <c r="CH886" s="1355">
        <f t="shared" si="2997"/>
        <v>0</v>
      </c>
      <c r="CI886" s="1355">
        <f t="shared" si="2997"/>
        <v>0</v>
      </c>
      <c r="CJ886" s="1355">
        <f t="shared" si="2997"/>
        <v>0</v>
      </c>
      <c r="CK886" s="1356">
        <f t="shared" si="2997"/>
        <v>0</v>
      </c>
      <c r="CL886" s="1356">
        <f t="shared" si="2997"/>
        <v>0</v>
      </c>
      <c r="CM886" s="1356">
        <f t="shared" si="2997"/>
        <v>0</v>
      </c>
      <c r="CN886" s="1355">
        <f t="shared" si="2997"/>
        <v>0</v>
      </c>
      <c r="CO886" s="1355">
        <f t="shared" si="2997"/>
        <v>0</v>
      </c>
      <c r="CP886" s="1355">
        <f t="shared" si="2997"/>
        <v>0</v>
      </c>
      <c r="CQ886" s="1355">
        <f t="shared" si="2997"/>
        <v>0</v>
      </c>
      <c r="CR886" s="1355">
        <f t="shared" si="2997"/>
        <v>0</v>
      </c>
      <c r="CS886" s="1354">
        <f t="shared" si="2990"/>
        <v>0</v>
      </c>
      <c r="CT886" s="1385">
        <f t="shared" si="2917"/>
        <v>0</v>
      </c>
      <c r="CU886" s="1439">
        <f t="shared" si="2998"/>
        <v>0</v>
      </c>
      <c r="CV886" s="1368">
        <f t="shared" si="2998"/>
        <v>0</v>
      </c>
      <c r="CW886" s="1369">
        <f t="shared" si="2998"/>
        <v>0</v>
      </c>
      <c r="CX886" s="1369">
        <f t="shared" si="2998"/>
        <v>0</v>
      </c>
      <c r="CY886" s="1369">
        <f t="shared" si="2998"/>
        <v>0</v>
      </c>
      <c r="CZ886" s="1369">
        <f t="shared" si="2998"/>
        <v>0</v>
      </c>
      <c r="DA886" s="1369">
        <f t="shared" si="2998"/>
        <v>0</v>
      </c>
      <c r="DB886" s="1370">
        <f t="shared" si="2998"/>
        <v>0</v>
      </c>
      <c r="DC886" s="1370">
        <f t="shared" si="2998"/>
        <v>0</v>
      </c>
      <c r="DD886" s="1370">
        <f t="shared" si="2998"/>
        <v>0</v>
      </c>
      <c r="DE886" s="1369">
        <f t="shared" si="2998"/>
        <v>0</v>
      </c>
      <c r="DF886" s="1369">
        <f t="shared" si="2998"/>
        <v>0</v>
      </c>
      <c r="DG886" s="1369">
        <f t="shared" si="2998"/>
        <v>0</v>
      </c>
      <c r="DH886" s="1369">
        <f t="shared" si="2998"/>
        <v>0</v>
      </c>
      <c r="DI886" s="1369">
        <f t="shared" si="2998"/>
        <v>0</v>
      </c>
      <c r="DJ886" s="1368">
        <f t="shared" si="2991"/>
        <v>0</v>
      </c>
      <c r="DK886" s="1439">
        <f t="shared" si="2919"/>
        <v>0</v>
      </c>
      <c r="DL886" s="658">
        <f t="shared" si="2920"/>
        <v>17</v>
      </c>
      <c r="DM886" s="106">
        <f t="shared" si="2921"/>
        <v>17</v>
      </c>
      <c r="DN886" s="106">
        <f t="shared" si="2922"/>
        <v>17</v>
      </c>
      <c r="DO886" s="106">
        <f t="shared" si="2923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8">SUM(C640)</f>
        <v>0</v>
      </c>
      <c r="D887" s="816">
        <f t="shared" si="3048"/>
        <v>0</v>
      </c>
      <c r="E887" s="816">
        <f t="shared" si="3048"/>
        <v>0</v>
      </c>
      <c r="F887" s="816">
        <f t="shared" si="3048"/>
        <v>0</v>
      </c>
      <c r="G887" s="816">
        <f t="shared" si="3048"/>
        <v>0</v>
      </c>
      <c r="H887" s="816">
        <f t="shared" si="3048"/>
        <v>0</v>
      </c>
      <c r="I887" s="816">
        <f t="shared" si="3048"/>
        <v>0</v>
      </c>
      <c r="J887" s="816">
        <f t="shared" si="3048"/>
        <v>0</v>
      </c>
      <c r="K887" s="816">
        <f t="shared" si="3048"/>
        <v>0</v>
      </c>
      <c r="L887" s="816">
        <f t="shared" si="3048"/>
        <v>0</v>
      </c>
      <c r="M887" s="816">
        <f t="shared" si="3048"/>
        <v>0</v>
      </c>
      <c r="N887" s="816">
        <f t="shared" si="3048"/>
        <v>0</v>
      </c>
      <c r="O887" s="816">
        <f t="shared" si="3048"/>
        <v>0</v>
      </c>
      <c r="P887" s="816">
        <f t="shared" si="3048"/>
        <v>0</v>
      </c>
      <c r="Q887" s="816">
        <f t="shared" si="3048"/>
        <v>0</v>
      </c>
      <c r="R887" s="816">
        <f t="shared" si="3048"/>
        <v>0</v>
      </c>
      <c r="S887" s="815"/>
      <c r="T887" s="816">
        <f>SUM(T640)</f>
        <v>0</v>
      </c>
      <c r="U887" s="816">
        <f t="shared" ref="U887:AJ887" si="3049">SUM(U640)</f>
        <v>0</v>
      </c>
      <c r="V887" s="816">
        <f t="shared" si="3049"/>
        <v>0</v>
      </c>
      <c r="W887" s="816">
        <f t="shared" si="3049"/>
        <v>0</v>
      </c>
      <c r="X887" s="816">
        <f t="shared" si="3049"/>
        <v>0</v>
      </c>
      <c r="Y887" s="816">
        <f t="shared" si="3049"/>
        <v>0</v>
      </c>
      <c r="Z887" s="816">
        <f t="shared" si="3049"/>
        <v>0</v>
      </c>
      <c r="AA887" s="816">
        <f t="shared" si="3049"/>
        <v>3.3700642996924803E-2</v>
      </c>
      <c r="AB887" s="816">
        <f t="shared" si="3049"/>
        <v>0</v>
      </c>
      <c r="AC887" s="816">
        <f t="shared" si="3049"/>
        <v>0</v>
      </c>
      <c r="AD887" s="816">
        <f t="shared" si="3049"/>
        <v>0</v>
      </c>
      <c r="AE887" s="816">
        <f t="shared" si="3049"/>
        <v>0</v>
      </c>
      <c r="AF887" s="816">
        <f t="shared" si="3049"/>
        <v>0</v>
      </c>
      <c r="AG887" s="816">
        <f t="shared" si="3049"/>
        <v>0</v>
      </c>
      <c r="AH887" s="816">
        <f t="shared" si="3049"/>
        <v>0</v>
      </c>
      <c r="AI887" s="816">
        <f t="shared" si="3049"/>
        <v>0</v>
      </c>
      <c r="AJ887" s="816">
        <f t="shared" si="3049"/>
        <v>0</v>
      </c>
      <c r="AK887" s="815"/>
      <c r="AL887" s="816">
        <f>SUM(AL640)</f>
        <v>0</v>
      </c>
      <c r="AM887" s="816">
        <f t="shared" ref="AM887:BB887" si="3050">SUM(AM640)</f>
        <v>0</v>
      </c>
      <c r="AN887" s="816">
        <f t="shared" si="3050"/>
        <v>0</v>
      </c>
      <c r="AO887" s="816">
        <f t="shared" si="3050"/>
        <v>0</v>
      </c>
      <c r="AP887" s="816">
        <f t="shared" si="3050"/>
        <v>0</v>
      </c>
      <c r="AQ887" s="816">
        <f t="shared" si="3050"/>
        <v>0</v>
      </c>
      <c r="AR887" s="816">
        <f t="shared" si="3050"/>
        <v>0</v>
      </c>
      <c r="AS887" s="816">
        <f t="shared" si="3050"/>
        <v>0</v>
      </c>
      <c r="AT887" s="816">
        <f t="shared" si="3050"/>
        <v>0</v>
      </c>
      <c r="AU887" s="816">
        <f t="shared" si="3050"/>
        <v>0</v>
      </c>
      <c r="AV887" s="816">
        <f t="shared" si="3050"/>
        <v>0</v>
      </c>
      <c r="AW887" s="816">
        <f t="shared" si="3050"/>
        <v>0</v>
      </c>
      <c r="AX887" s="816">
        <f t="shared" si="3050"/>
        <v>0</v>
      </c>
      <c r="AY887" s="816">
        <f t="shared" si="3050"/>
        <v>0</v>
      </c>
      <c r="AZ887" s="816">
        <f t="shared" si="3050"/>
        <v>0</v>
      </c>
      <c r="BA887" s="816">
        <f t="shared" si="3050"/>
        <v>0</v>
      </c>
      <c r="BB887" s="816">
        <f t="shared" si="3050"/>
        <v>0</v>
      </c>
      <c r="BC887" s="815"/>
      <c r="BD887" s="816">
        <f>SUM(BD640)</f>
        <v>2.5499021526418787E-2</v>
      </c>
      <c r="BE887" s="816">
        <f t="shared" ref="BE887:BT887" si="3051">SUM(BE640)</f>
        <v>2.1744478613363153E-2</v>
      </c>
      <c r="BF887" s="816">
        <f t="shared" si="3051"/>
        <v>0</v>
      </c>
      <c r="BG887" s="816">
        <f t="shared" si="3051"/>
        <v>0</v>
      </c>
      <c r="BH887" s="816">
        <f t="shared" si="3051"/>
        <v>0</v>
      </c>
      <c r="BI887" s="816">
        <f t="shared" si="3051"/>
        <v>0</v>
      </c>
      <c r="BJ887" s="816">
        <f t="shared" si="3051"/>
        <v>0</v>
      </c>
      <c r="BK887" s="816">
        <f t="shared" si="3051"/>
        <v>0</v>
      </c>
      <c r="BL887" s="816">
        <f t="shared" si="3051"/>
        <v>0</v>
      </c>
      <c r="BM887" s="816">
        <f t="shared" si="3051"/>
        <v>0</v>
      </c>
      <c r="BN887" s="816">
        <f t="shared" si="3051"/>
        <v>0</v>
      </c>
      <c r="BO887" s="816">
        <f t="shared" si="3051"/>
        <v>0</v>
      </c>
      <c r="BP887" s="816">
        <f t="shared" si="3051"/>
        <v>0</v>
      </c>
      <c r="BQ887" s="816">
        <f t="shared" si="3051"/>
        <v>0</v>
      </c>
      <c r="BR887" s="816">
        <f t="shared" si="3051"/>
        <v>0</v>
      </c>
      <c r="BS887" s="816">
        <f t="shared" si="3051"/>
        <v>0</v>
      </c>
      <c r="BT887" s="816">
        <f t="shared" si="3051"/>
        <v>0</v>
      </c>
      <c r="BU887" s="815"/>
      <c r="BV887" s="816">
        <f>SUM(BV640)</f>
        <v>0</v>
      </c>
      <c r="BW887" s="1554">
        <f>SUM(BW640)</f>
        <v>0</v>
      </c>
      <c r="BX887" s="816">
        <f>SUM(BX640)</f>
        <v>0</v>
      </c>
      <c r="BY887" s="816">
        <f>SUM(BY640)</f>
        <v>0</v>
      </c>
      <c r="BZ887" s="627">
        <f t="shared" si="2912"/>
        <v>0</v>
      </c>
      <c r="CA887" s="627">
        <f t="shared" si="2913"/>
        <v>0</v>
      </c>
      <c r="CB887" s="627">
        <f t="shared" si="2914"/>
        <v>0</v>
      </c>
      <c r="CC887" s="695">
        <f t="shared" si="2915"/>
        <v>1.4496319075575437E-3</v>
      </c>
      <c r="CD887" s="1353">
        <f t="shared" si="2997"/>
        <v>0</v>
      </c>
      <c r="CE887" s="1354">
        <f t="shared" si="2997"/>
        <v>0</v>
      </c>
      <c r="CF887" s="1355">
        <f t="shared" si="2997"/>
        <v>0</v>
      </c>
      <c r="CG887" s="1355">
        <f t="shared" si="2997"/>
        <v>0</v>
      </c>
      <c r="CH887" s="1355">
        <f t="shared" si="2997"/>
        <v>0</v>
      </c>
      <c r="CI887" s="1355">
        <f t="shared" si="2997"/>
        <v>0</v>
      </c>
      <c r="CJ887" s="1355">
        <f t="shared" si="2997"/>
        <v>0</v>
      </c>
      <c r="CK887" s="1356">
        <f t="shared" si="2997"/>
        <v>0</v>
      </c>
      <c r="CL887" s="1356">
        <f t="shared" si="2997"/>
        <v>0</v>
      </c>
      <c r="CM887" s="1356">
        <f t="shared" si="2997"/>
        <v>0</v>
      </c>
      <c r="CN887" s="1355">
        <f t="shared" si="2997"/>
        <v>0</v>
      </c>
      <c r="CO887" s="1355">
        <f t="shared" si="2997"/>
        <v>0</v>
      </c>
      <c r="CP887" s="1355">
        <f t="shared" si="2997"/>
        <v>0</v>
      </c>
      <c r="CQ887" s="1355">
        <f t="shared" si="2997"/>
        <v>0</v>
      </c>
      <c r="CR887" s="1355">
        <f t="shared" si="2997"/>
        <v>0</v>
      </c>
      <c r="CS887" s="1354">
        <f t="shared" si="2990"/>
        <v>0</v>
      </c>
      <c r="CT887" s="1385">
        <f t="shared" si="2917"/>
        <v>0</v>
      </c>
      <c r="CU887" s="1439">
        <f t="shared" si="2998"/>
        <v>0</v>
      </c>
      <c r="CV887" s="1368">
        <f t="shared" si="2998"/>
        <v>0</v>
      </c>
      <c r="CW887" s="1369">
        <f t="shared" si="2998"/>
        <v>0</v>
      </c>
      <c r="CX887" s="1369">
        <f t="shared" si="2998"/>
        <v>0</v>
      </c>
      <c r="CY887" s="1369">
        <f t="shared" si="2998"/>
        <v>0</v>
      </c>
      <c r="CZ887" s="1369">
        <f t="shared" si="2998"/>
        <v>0</v>
      </c>
      <c r="DA887" s="1369">
        <f t="shared" si="2998"/>
        <v>0</v>
      </c>
      <c r="DB887" s="1370">
        <f t="shared" si="2998"/>
        <v>0</v>
      </c>
      <c r="DC887" s="1370">
        <f t="shared" si="2998"/>
        <v>0</v>
      </c>
      <c r="DD887" s="1370">
        <f t="shared" si="2998"/>
        <v>0</v>
      </c>
      <c r="DE887" s="1369">
        <f t="shared" si="2998"/>
        <v>0</v>
      </c>
      <c r="DF887" s="1369">
        <f t="shared" si="2998"/>
        <v>0</v>
      </c>
      <c r="DG887" s="1369">
        <f t="shared" si="2998"/>
        <v>0</v>
      </c>
      <c r="DH887" s="1369">
        <f t="shared" si="2998"/>
        <v>0</v>
      </c>
      <c r="DI887" s="1369">
        <f t="shared" si="2998"/>
        <v>0</v>
      </c>
      <c r="DJ887" s="1368">
        <f t="shared" si="2991"/>
        <v>0</v>
      </c>
      <c r="DK887" s="1439">
        <f t="shared" si="2919"/>
        <v>3.3700642996924803E-2</v>
      </c>
      <c r="DL887" s="658">
        <f t="shared" si="2920"/>
        <v>17</v>
      </c>
      <c r="DM887" s="106">
        <f t="shared" si="2921"/>
        <v>17</v>
      </c>
      <c r="DN887" s="106">
        <f t="shared" si="2922"/>
        <v>17</v>
      </c>
      <c r="DO887" s="106">
        <f t="shared" si="2923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52">SUM(B667)</f>
        <v>0</v>
      </c>
      <c r="C889" s="816">
        <f t="shared" si="3052"/>
        <v>0</v>
      </c>
      <c r="D889" s="816">
        <f t="shared" si="3052"/>
        <v>0</v>
      </c>
      <c r="E889" s="816">
        <f t="shared" si="3052"/>
        <v>0</v>
      </c>
      <c r="F889" s="816">
        <f t="shared" si="3052"/>
        <v>0</v>
      </c>
      <c r="G889" s="816">
        <f t="shared" si="3052"/>
        <v>0</v>
      </c>
      <c r="H889" s="816">
        <f t="shared" si="3052"/>
        <v>0</v>
      </c>
      <c r="I889" s="816">
        <f t="shared" si="3052"/>
        <v>0</v>
      </c>
      <c r="J889" s="816">
        <f t="shared" si="3052"/>
        <v>0</v>
      </c>
      <c r="K889" s="816">
        <f t="shared" si="3052"/>
        <v>0</v>
      </c>
      <c r="L889" s="816">
        <f t="shared" si="3052"/>
        <v>0</v>
      </c>
      <c r="M889" s="816">
        <f t="shared" si="3052"/>
        <v>0</v>
      </c>
      <c r="N889" s="816">
        <f t="shared" si="3052"/>
        <v>0</v>
      </c>
      <c r="O889" s="816">
        <f t="shared" si="3052"/>
        <v>0</v>
      </c>
      <c r="P889" s="816">
        <f t="shared" si="3052"/>
        <v>0</v>
      </c>
      <c r="Q889" s="816">
        <f t="shared" si="3052"/>
        <v>0</v>
      </c>
      <c r="R889" s="816">
        <f t="shared" si="3052"/>
        <v>0</v>
      </c>
      <c r="S889" s="815"/>
      <c r="T889" s="816">
        <f t="shared" ref="T889:AJ889" si="3053">SUM(T667)</f>
        <v>0</v>
      </c>
      <c r="U889" s="816">
        <f t="shared" si="3053"/>
        <v>0</v>
      </c>
      <c r="V889" s="816">
        <f t="shared" si="3053"/>
        <v>0</v>
      </c>
      <c r="W889" s="816">
        <f t="shared" si="3053"/>
        <v>0</v>
      </c>
      <c r="X889" s="816">
        <f t="shared" si="3053"/>
        <v>0</v>
      </c>
      <c r="Y889" s="816">
        <f t="shared" si="3053"/>
        <v>0</v>
      </c>
      <c r="Z889" s="816">
        <f t="shared" si="3053"/>
        <v>0</v>
      </c>
      <c r="AA889" s="816">
        <f t="shared" si="3053"/>
        <v>0</v>
      </c>
      <c r="AB889" s="816">
        <f t="shared" si="3053"/>
        <v>0</v>
      </c>
      <c r="AC889" s="816">
        <f t="shared" si="3053"/>
        <v>0</v>
      </c>
      <c r="AD889" s="816">
        <f t="shared" si="3053"/>
        <v>0</v>
      </c>
      <c r="AE889" s="816">
        <f t="shared" si="3053"/>
        <v>0</v>
      </c>
      <c r="AF889" s="816">
        <f t="shared" si="3053"/>
        <v>0</v>
      </c>
      <c r="AG889" s="816">
        <f t="shared" si="3053"/>
        <v>0</v>
      </c>
      <c r="AH889" s="816">
        <f t="shared" si="3053"/>
        <v>0</v>
      </c>
      <c r="AI889" s="816">
        <f t="shared" si="3053"/>
        <v>0</v>
      </c>
      <c r="AJ889" s="816">
        <f t="shared" si="3053"/>
        <v>0</v>
      </c>
      <c r="AK889" s="815"/>
      <c r="AL889" s="816">
        <f t="shared" ref="AL889:BB889" si="3054">SUM(AL667)</f>
        <v>0</v>
      </c>
      <c r="AM889" s="816">
        <f t="shared" si="3054"/>
        <v>0</v>
      </c>
      <c r="AN889" s="816">
        <f t="shared" si="3054"/>
        <v>0</v>
      </c>
      <c r="AO889" s="816">
        <f t="shared" si="3054"/>
        <v>0</v>
      </c>
      <c r="AP889" s="816">
        <f t="shared" si="3054"/>
        <v>0</v>
      </c>
      <c r="AQ889" s="816">
        <f t="shared" si="3054"/>
        <v>0</v>
      </c>
      <c r="AR889" s="816">
        <f t="shared" si="3054"/>
        <v>0</v>
      </c>
      <c r="AS889" s="816">
        <f t="shared" si="3054"/>
        <v>0</v>
      </c>
      <c r="AT889" s="816">
        <f t="shared" si="3054"/>
        <v>0</v>
      </c>
      <c r="AU889" s="816">
        <f t="shared" si="3054"/>
        <v>0</v>
      </c>
      <c r="AV889" s="816">
        <f t="shared" si="3054"/>
        <v>0</v>
      </c>
      <c r="AW889" s="816">
        <f t="shared" si="3054"/>
        <v>0</v>
      </c>
      <c r="AX889" s="816">
        <f t="shared" si="3054"/>
        <v>0</v>
      </c>
      <c r="AY889" s="816">
        <f t="shared" si="3054"/>
        <v>0</v>
      </c>
      <c r="AZ889" s="816">
        <f t="shared" si="3054"/>
        <v>0</v>
      </c>
      <c r="BA889" s="816">
        <f t="shared" si="3054"/>
        <v>0</v>
      </c>
      <c r="BB889" s="816">
        <f t="shared" si="3054"/>
        <v>0</v>
      </c>
      <c r="BC889" s="815"/>
      <c r="BD889" s="816">
        <f t="shared" ref="BD889:BT889" si="3055">SUM(BD667)</f>
        <v>0</v>
      </c>
      <c r="BE889" s="816">
        <f t="shared" si="3055"/>
        <v>0</v>
      </c>
      <c r="BF889" s="816">
        <f t="shared" si="3055"/>
        <v>0</v>
      </c>
      <c r="BG889" s="816">
        <f t="shared" si="3055"/>
        <v>0</v>
      </c>
      <c r="BH889" s="816">
        <f t="shared" si="3055"/>
        <v>0</v>
      </c>
      <c r="BI889" s="816">
        <f t="shared" si="3055"/>
        <v>0</v>
      </c>
      <c r="BJ889" s="816">
        <f t="shared" si="3055"/>
        <v>0</v>
      </c>
      <c r="BK889" s="816">
        <f t="shared" si="3055"/>
        <v>0</v>
      </c>
      <c r="BL889" s="816">
        <f t="shared" si="3055"/>
        <v>0</v>
      </c>
      <c r="BM889" s="816">
        <f t="shared" si="3055"/>
        <v>0</v>
      </c>
      <c r="BN889" s="816">
        <f t="shared" si="3055"/>
        <v>0</v>
      </c>
      <c r="BO889" s="816">
        <f t="shared" si="3055"/>
        <v>0</v>
      </c>
      <c r="BP889" s="816">
        <f t="shared" si="3055"/>
        <v>0</v>
      </c>
      <c r="BQ889" s="816">
        <f t="shared" si="3055"/>
        <v>0</v>
      </c>
      <c r="BR889" s="816">
        <f t="shared" si="3055"/>
        <v>0</v>
      </c>
      <c r="BS889" s="816">
        <f t="shared" si="3055"/>
        <v>0</v>
      </c>
      <c r="BT889" s="816">
        <f t="shared" si="3055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56">IF(DL889&lt;3,"",(SUM(B889:R889)-MIN(B889:R889)-MAX(B889:R889))/(DL889-2))</f>
        <v>0</v>
      </c>
      <c r="CA889" s="627">
        <f t="shared" ref="CA889:CA894" si="3057">IF(DM889&lt;3,"",(SUM(T889:AJ889)-MIN(T889:AJ889)-MAX(T889:AJ889))/(DM889-2))</f>
        <v>0</v>
      </c>
      <c r="CB889" s="627">
        <f t="shared" ref="CB889:CB894" si="3058">IF(DN889&lt;3,"",(SUM(AL889:BB889)-MIN(AL889:BB889)-MAX(AL889:BB889))/(DN889-2))</f>
        <v>0</v>
      </c>
      <c r="CC889" s="695">
        <f t="shared" ref="CC889:CC894" si="3059">IF(DO889&lt;3,"",(SUM(BD889:BT889)-MIN(BD889:BT889)-MAX(BD889:BT889))/(DO889-2))</f>
        <v>0</v>
      </c>
      <c r="CD889" s="1353">
        <f t="shared" ref="CD889:CS889" si="306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60"/>
        <v>0</v>
      </c>
      <c r="CF889" s="1355">
        <f t="shared" si="3060"/>
        <v>0</v>
      </c>
      <c r="CG889" s="1355">
        <f t="shared" si="3060"/>
        <v>0</v>
      </c>
      <c r="CH889" s="1355">
        <f t="shared" si="3060"/>
        <v>0</v>
      </c>
      <c r="CI889" s="1355">
        <f t="shared" si="3060"/>
        <v>0</v>
      </c>
      <c r="CJ889" s="1355">
        <f t="shared" si="3060"/>
        <v>0</v>
      </c>
      <c r="CK889" s="1356">
        <f t="shared" si="3060"/>
        <v>0</v>
      </c>
      <c r="CL889" s="1356">
        <f t="shared" si="3060"/>
        <v>0</v>
      </c>
      <c r="CM889" s="1356">
        <f t="shared" si="3060"/>
        <v>0</v>
      </c>
      <c r="CN889" s="1355">
        <f t="shared" si="3060"/>
        <v>0</v>
      </c>
      <c r="CO889" s="1355">
        <f t="shared" si="3060"/>
        <v>0</v>
      </c>
      <c r="CP889" s="1355">
        <f t="shared" si="3060"/>
        <v>0</v>
      </c>
      <c r="CQ889" s="1355">
        <f t="shared" si="3060"/>
        <v>0</v>
      </c>
      <c r="CR889" s="1355">
        <f t="shared" si="3060"/>
        <v>0</v>
      </c>
      <c r="CS889" s="1354">
        <f t="shared" si="3060"/>
        <v>0</v>
      </c>
      <c r="CT889" s="1357">
        <f t="shared" ref="CE889:CT894" si="3061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6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6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6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6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6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6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7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7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7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7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74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75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76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77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8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9">COUNT(B889:R889)</f>
        <v>17</v>
      </c>
      <c r="DM889" s="106">
        <f t="shared" ref="DM889:DM894" si="3080">COUNT(T889:AJ889)</f>
        <v>17</v>
      </c>
      <c r="DN889" s="106">
        <f t="shared" ref="DN889:DN894" si="3081">COUNT(AL889:BB889)</f>
        <v>17</v>
      </c>
      <c r="DO889" s="106">
        <f t="shared" ref="DO889:DO894" si="3082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83">SUM(B670)</f>
        <v>0</v>
      </c>
      <c r="C890" s="816">
        <f t="shared" si="3083"/>
        <v>0</v>
      </c>
      <c r="D890" s="816">
        <f t="shared" si="3083"/>
        <v>0</v>
      </c>
      <c r="E890" s="816">
        <f t="shared" si="3083"/>
        <v>0</v>
      </c>
      <c r="F890" s="816">
        <f t="shared" si="3083"/>
        <v>0</v>
      </c>
      <c r="G890" s="816">
        <f t="shared" si="3083"/>
        <v>0</v>
      </c>
      <c r="H890" s="816">
        <f t="shared" si="3083"/>
        <v>0</v>
      </c>
      <c r="I890" s="816">
        <f t="shared" si="3083"/>
        <v>0</v>
      </c>
      <c r="J890" s="816">
        <f t="shared" si="3083"/>
        <v>0</v>
      </c>
      <c r="K890" s="816">
        <f t="shared" si="3083"/>
        <v>0</v>
      </c>
      <c r="L890" s="816">
        <f t="shared" si="3083"/>
        <v>0</v>
      </c>
      <c r="M890" s="816">
        <f t="shared" si="3083"/>
        <v>0</v>
      </c>
      <c r="N890" s="816">
        <f t="shared" si="3083"/>
        <v>0</v>
      </c>
      <c r="O890" s="816">
        <f t="shared" si="3083"/>
        <v>0</v>
      </c>
      <c r="P890" s="816">
        <f t="shared" si="3083"/>
        <v>0</v>
      </c>
      <c r="Q890" s="816">
        <f t="shared" si="3083"/>
        <v>0</v>
      </c>
      <c r="R890" s="816">
        <f t="shared" si="3083"/>
        <v>0</v>
      </c>
      <c r="S890" s="815"/>
      <c r="T890" s="816">
        <f t="shared" ref="T890:AJ890" si="3084">SUM(T670)</f>
        <v>0</v>
      </c>
      <c r="U890" s="816">
        <f t="shared" si="3084"/>
        <v>0</v>
      </c>
      <c r="V890" s="816">
        <f t="shared" si="3084"/>
        <v>0</v>
      </c>
      <c r="W890" s="816">
        <f t="shared" si="3084"/>
        <v>0</v>
      </c>
      <c r="X890" s="816">
        <f t="shared" si="3084"/>
        <v>0</v>
      </c>
      <c r="Y890" s="816">
        <f t="shared" si="3084"/>
        <v>0</v>
      </c>
      <c r="Z890" s="816">
        <f t="shared" si="3084"/>
        <v>0</v>
      </c>
      <c r="AA890" s="816">
        <f t="shared" si="3084"/>
        <v>0</v>
      </c>
      <c r="AB890" s="816">
        <f t="shared" si="3084"/>
        <v>0</v>
      </c>
      <c r="AC890" s="816">
        <f t="shared" si="3084"/>
        <v>0</v>
      </c>
      <c r="AD890" s="816">
        <f t="shared" si="3084"/>
        <v>0</v>
      </c>
      <c r="AE890" s="816">
        <f t="shared" si="3084"/>
        <v>0</v>
      </c>
      <c r="AF890" s="816">
        <f t="shared" si="3084"/>
        <v>0</v>
      </c>
      <c r="AG890" s="816">
        <f t="shared" si="3084"/>
        <v>0</v>
      </c>
      <c r="AH890" s="816">
        <f t="shared" si="3084"/>
        <v>0</v>
      </c>
      <c r="AI890" s="816">
        <f t="shared" si="3084"/>
        <v>0</v>
      </c>
      <c r="AJ890" s="816">
        <f t="shared" si="3084"/>
        <v>0</v>
      </c>
      <c r="AK890" s="815"/>
      <c r="AL890" s="816">
        <f t="shared" ref="AL890:BB890" si="3085">SUM(AL670)</f>
        <v>0</v>
      </c>
      <c r="AM890" s="816">
        <f t="shared" si="3085"/>
        <v>0</v>
      </c>
      <c r="AN890" s="816">
        <f t="shared" si="3085"/>
        <v>0</v>
      </c>
      <c r="AO890" s="816">
        <f t="shared" si="3085"/>
        <v>0</v>
      </c>
      <c r="AP890" s="816">
        <f t="shared" si="3085"/>
        <v>0</v>
      </c>
      <c r="AQ890" s="816">
        <f t="shared" si="3085"/>
        <v>0</v>
      </c>
      <c r="AR890" s="816">
        <f t="shared" si="3085"/>
        <v>0</v>
      </c>
      <c r="AS890" s="816">
        <f t="shared" si="3085"/>
        <v>0</v>
      </c>
      <c r="AT890" s="816">
        <f t="shared" si="3085"/>
        <v>0</v>
      </c>
      <c r="AU890" s="816">
        <f t="shared" si="3085"/>
        <v>0</v>
      </c>
      <c r="AV890" s="816">
        <f t="shared" si="3085"/>
        <v>0</v>
      </c>
      <c r="AW890" s="816">
        <f t="shared" si="3085"/>
        <v>0</v>
      </c>
      <c r="AX890" s="816">
        <f t="shared" si="3085"/>
        <v>0</v>
      </c>
      <c r="AY890" s="816">
        <f t="shared" si="3085"/>
        <v>0</v>
      </c>
      <c r="AZ890" s="816">
        <f t="shared" si="3085"/>
        <v>0</v>
      </c>
      <c r="BA890" s="816">
        <f t="shared" si="3085"/>
        <v>0</v>
      </c>
      <c r="BB890" s="816">
        <f t="shared" si="3085"/>
        <v>0</v>
      </c>
      <c r="BC890" s="815"/>
      <c r="BD890" s="816">
        <f t="shared" ref="BD890:BT890" si="3086">SUM(BD670)</f>
        <v>0</v>
      </c>
      <c r="BE890" s="816">
        <f t="shared" si="3086"/>
        <v>0</v>
      </c>
      <c r="BF890" s="816">
        <f t="shared" si="3086"/>
        <v>0</v>
      </c>
      <c r="BG890" s="816">
        <f t="shared" si="3086"/>
        <v>0</v>
      </c>
      <c r="BH890" s="816">
        <f t="shared" si="3086"/>
        <v>0</v>
      </c>
      <c r="BI890" s="816">
        <f t="shared" si="3086"/>
        <v>0</v>
      </c>
      <c r="BJ890" s="816">
        <f t="shared" si="3086"/>
        <v>0</v>
      </c>
      <c r="BK890" s="816">
        <f t="shared" si="3086"/>
        <v>0</v>
      </c>
      <c r="BL890" s="816">
        <f t="shared" si="3086"/>
        <v>0</v>
      </c>
      <c r="BM890" s="816">
        <f t="shared" si="3086"/>
        <v>0</v>
      </c>
      <c r="BN890" s="816">
        <f t="shared" si="3086"/>
        <v>0</v>
      </c>
      <c r="BO890" s="816">
        <f t="shared" si="3086"/>
        <v>0</v>
      </c>
      <c r="BP890" s="816">
        <f t="shared" si="3086"/>
        <v>0</v>
      </c>
      <c r="BQ890" s="816">
        <f t="shared" si="3086"/>
        <v>0</v>
      </c>
      <c r="BR890" s="816">
        <f t="shared" si="3086"/>
        <v>0</v>
      </c>
      <c r="BS890" s="816">
        <f t="shared" si="3086"/>
        <v>0</v>
      </c>
      <c r="BT890" s="816">
        <f t="shared" si="3086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56"/>
        <v>0</v>
      </c>
      <c r="CA890" s="627">
        <f t="shared" si="3057"/>
        <v>0</v>
      </c>
      <c r="CB890" s="627">
        <f t="shared" si="3058"/>
        <v>0</v>
      </c>
      <c r="CC890" s="695">
        <f t="shared" si="3059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61"/>
        <v>0</v>
      </c>
      <c r="CF890" s="1355">
        <f t="shared" si="3061"/>
        <v>0</v>
      </c>
      <c r="CG890" s="1355">
        <f t="shared" si="3061"/>
        <v>0</v>
      </c>
      <c r="CH890" s="1355">
        <f t="shared" si="3061"/>
        <v>0</v>
      </c>
      <c r="CI890" s="1355">
        <f t="shared" si="3061"/>
        <v>0</v>
      </c>
      <c r="CJ890" s="1355">
        <f t="shared" si="3061"/>
        <v>0</v>
      </c>
      <c r="CK890" s="1356">
        <f t="shared" si="3061"/>
        <v>0</v>
      </c>
      <c r="CL890" s="1356">
        <f t="shared" si="3061"/>
        <v>0</v>
      </c>
      <c r="CM890" s="1356">
        <f t="shared" si="3061"/>
        <v>0</v>
      </c>
      <c r="CN890" s="1355">
        <f t="shared" si="3061"/>
        <v>0</v>
      </c>
      <c r="CO890" s="1355">
        <f t="shared" si="3061"/>
        <v>0</v>
      </c>
      <c r="CP890" s="1355">
        <f t="shared" si="3061"/>
        <v>0</v>
      </c>
      <c r="CQ890" s="1355">
        <f t="shared" si="3061"/>
        <v>0</v>
      </c>
      <c r="CR890" s="1355">
        <f t="shared" si="3061"/>
        <v>0</v>
      </c>
      <c r="CS890" s="1354">
        <f t="shared" si="3061"/>
        <v>0</v>
      </c>
      <c r="CT890" s="1357">
        <f t="shared" si="3061"/>
        <v>0</v>
      </c>
      <c r="CU890" s="541">
        <f t="shared" si="3062"/>
        <v>0</v>
      </c>
      <c r="CV890" s="542">
        <f t="shared" si="3063"/>
        <v>0</v>
      </c>
      <c r="CW890" s="543">
        <f t="shared" si="3064"/>
        <v>0</v>
      </c>
      <c r="CX890" s="543">
        <f t="shared" si="3065"/>
        <v>0</v>
      </c>
      <c r="CY890" s="543">
        <f t="shared" si="3066"/>
        <v>0</v>
      </c>
      <c r="CZ890" s="543">
        <f t="shared" si="3067"/>
        <v>0</v>
      </c>
      <c r="DA890" s="543">
        <f t="shared" si="3068"/>
        <v>0</v>
      </c>
      <c r="DB890" s="544">
        <f t="shared" si="3069"/>
        <v>0</v>
      </c>
      <c r="DC890" s="544">
        <f t="shared" si="3070"/>
        <v>0</v>
      </c>
      <c r="DD890" s="544">
        <f t="shared" si="3071"/>
        <v>0</v>
      </c>
      <c r="DE890" s="543">
        <f t="shared" si="3072"/>
        <v>0</v>
      </c>
      <c r="DF890" s="543">
        <f t="shared" si="3073"/>
        <v>0</v>
      </c>
      <c r="DG890" s="543">
        <f t="shared" si="3074"/>
        <v>0</v>
      </c>
      <c r="DH890" s="543">
        <f t="shared" si="3075"/>
        <v>0</v>
      </c>
      <c r="DI890" s="543">
        <f t="shared" si="3076"/>
        <v>0</v>
      </c>
      <c r="DJ890" s="542">
        <f t="shared" si="3077"/>
        <v>0</v>
      </c>
      <c r="DK890" s="541">
        <f t="shared" si="3078"/>
        <v>0</v>
      </c>
      <c r="DL890" s="658">
        <f t="shared" si="3079"/>
        <v>17</v>
      </c>
      <c r="DM890" s="106">
        <f t="shared" si="3080"/>
        <v>17</v>
      </c>
      <c r="DN890" s="106">
        <f t="shared" si="3081"/>
        <v>17</v>
      </c>
      <c r="DO890" s="106">
        <f t="shared" si="3082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87">SUM(B673)</f>
        <v>0</v>
      </c>
      <c r="C891" s="816">
        <f t="shared" si="3087"/>
        <v>0</v>
      </c>
      <c r="D891" s="816">
        <f t="shared" si="3087"/>
        <v>0</v>
      </c>
      <c r="E891" s="816">
        <f t="shared" si="3087"/>
        <v>0</v>
      </c>
      <c r="F891" s="816">
        <f t="shared" si="3087"/>
        <v>0</v>
      </c>
      <c r="G891" s="816">
        <f t="shared" si="3087"/>
        <v>0</v>
      </c>
      <c r="H891" s="816">
        <f t="shared" si="3087"/>
        <v>0</v>
      </c>
      <c r="I891" s="816">
        <f t="shared" si="3087"/>
        <v>0</v>
      </c>
      <c r="J891" s="816">
        <f t="shared" si="3087"/>
        <v>0</v>
      </c>
      <c r="K891" s="816">
        <f t="shared" si="3087"/>
        <v>0</v>
      </c>
      <c r="L891" s="816">
        <f t="shared" si="3087"/>
        <v>0</v>
      </c>
      <c r="M891" s="816">
        <f t="shared" si="3087"/>
        <v>0</v>
      </c>
      <c r="N891" s="816">
        <f t="shared" si="3087"/>
        <v>0</v>
      </c>
      <c r="O891" s="816">
        <f t="shared" si="3087"/>
        <v>0</v>
      </c>
      <c r="P891" s="816">
        <f t="shared" si="3087"/>
        <v>0</v>
      </c>
      <c r="Q891" s="816">
        <f t="shared" si="3087"/>
        <v>0</v>
      </c>
      <c r="R891" s="816">
        <f t="shared" si="3087"/>
        <v>0</v>
      </c>
      <c r="S891" s="815"/>
      <c r="T891" s="816">
        <f t="shared" ref="T891:AJ891" si="3088">SUM(T673)</f>
        <v>0</v>
      </c>
      <c r="U891" s="816">
        <f t="shared" si="3088"/>
        <v>0</v>
      </c>
      <c r="V891" s="816">
        <f t="shared" si="3088"/>
        <v>0</v>
      </c>
      <c r="W891" s="816">
        <f t="shared" si="3088"/>
        <v>0</v>
      </c>
      <c r="X891" s="816">
        <f t="shared" si="3088"/>
        <v>0</v>
      </c>
      <c r="Y891" s="816">
        <f t="shared" si="3088"/>
        <v>0</v>
      </c>
      <c r="Z891" s="816">
        <f t="shared" si="3088"/>
        <v>0</v>
      </c>
      <c r="AA891" s="816">
        <f t="shared" si="3088"/>
        <v>0</v>
      </c>
      <c r="AB891" s="816">
        <f t="shared" si="3088"/>
        <v>0</v>
      </c>
      <c r="AC891" s="816">
        <f t="shared" si="3088"/>
        <v>0</v>
      </c>
      <c r="AD891" s="816">
        <f t="shared" si="3088"/>
        <v>0</v>
      </c>
      <c r="AE891" s="816">
        <f t="shared" si="3088"/>
        <v>0</v>
      </c>
      <c r="AF891" s="816">
        <f t="shared" si="3088"/>
        <v>0</v>
      </c>
      <c r="AG891" s="816">
        <f t="shared" si="3088"/>
        <v>0</v>
      </c>
      <c r="AH891" s="816">
        <f t="shared" si="3088"/>
        <v>0</v>
      </c>
      <c r="AI891" s="816">
        <f t="shared" si="3088"/>
        <v>0</v>
      </c>
      <c r="AJ891" s="816">
        <f t="shared" si="3088"/>
        <v>0</v>
      </c>
      <c r="AK891" s="815"/>
      <c r="AL891" s="816">
        <f t="shared" ref="AL891:BB891" si="3089">SUM(AL673)</f>
        <v>0</v>
      </c>
      <c r="AM891" s="816">
        <f t="shared" si="3089"/>
        <v>0</v>
      </c>
      <c r="AN891" s="816">
        <f t="shared" si="3089"/>
        <v>0</v>
      </c>
      <c r="AO891" s="816">
        <f t="shared" si="3089"/>
        <v>0</v>
      </c>
      <c r="AP891" s="816">
        <f t="shared" si="3089"/>
        <v>0</v>
      </c>
      <c r="AQ891" s="816">
        <f t="shared" si="3089"/>
        <v>0</v>
      </c>
      <c r="AR891" s="816">
        <f t="shared" si="3089"/>
        <v>0</v>
      </c>
      <c r="AS891" s="816">
        <f t="shared" si="3089"/>
        <v>0</v>
      </c>
      <c r="AT891" s="816">
        <f t="shared" si="3089"/>
        <v>0</v>
      </c>
      <c r="AU891" s="816">
        <f t="shared" si="3089"/>
        <v>0</v>
      </c>
      <c r="AV891" s="816">
        <f t="shared" si="3089"/>
        <v>0</v>
      </c>
      <c r="AW891" s="816">
        <f t="shared" si="3089"/>
        <v>0</v>
      </c>
      <c r="AX891" s="816">
        <f t="shared" si="3089"/>
        <v>0</v>
      </c>
      <c r="AY891" s="816">
        <f t="shared" si="3089"/>
        <v>0</v>
      </c>
      <c r="AZ891" s="816">
        <f t="shared" si="3089"/>
        <v>0</v>
      </c>
      <c r="BA891" s="816">
        <f t="shared" si="3089"/>
        <v>0</v>
      </c>
      <c r="BB891" s="816">
        <f t="shared" si="3089"/>
        <v>0</v>
      </c>
      <c r="BC891" s="815"/>
      <c r="BD891" s="816">
        <f t="shared" ref="BD891:BT891" si="3090">SUM(BD673)</f>
        <v>0</v>
      </c>
      <c r="BE891" s="816">
        <f t="shared" si="3090"/>
        <v>0</v>
      </c>
      <c r="BF891" s="816">
        <f t="shared" si="3090"/>
        <v>0</v>
      </c>
      <c r="BG891" s="816">
        <f t="shared" si="3090"/>
        <v>0</v>
      </c>
      <c r="BH891" s="816">
        <f t="shared" si="3090"/>
        <v>0</v>
      </c>
      <c r="BI891" s="816">
        <f t="shared" si="3090"/>
        <v>0</v>
      </c>
      <c r="BJ891" s="816">
        <f t="shared" si="3090"/>
        <v>0</v>
      </c>
      <c r="BK891" s="816">
        <f t="shared" si="3090"/>
        <v>0</v>
      </c>
      <c r="BL891" s="816">
        <f t="shared" si="3090"/>
        <v>0</v>
      </c>
      <c r="BM891" s="816">
        <f t="shared" si="3090"/>
        <v>0</v>
      </c>
      <c r="BN891" s="816">
        <f t="shared" si="3090"/>
        <v>0</v>
      </c>
      <c r="BO891" s="816">
        <f t="shared" si="3090"/>
        <v>0</v>
      </c>
      <c r="BP891" s="816">
        <f t="shared" si="3090"/>
        <v>0</v>
      </c>
      <c r="BQ891" s="816">
        <f t="shared" si="3090"/>
        <v>0</v>
      </c>
      <c r="BR891" s="816">
        <f t="shared" si="3090"/>
        <v>0</v>
      </c>
      <c r="BS891" s="816">
        <f t="shared" si="3090"/>
        <v>0</v>
      </c>
      <c r="BT891" s="816">
        <f t="shared" si="3090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56"/>
        <v>0</v>
      </c>
      <c r="CA891" s="627">
        <f t="shared" si="3057"/>
        <v>0</v>
      </c>
      <c r="CB891" s="627">
        <f t="shared" si="3058"/>
        <v>0</v>
      </c>
      <c r="CC891" s="695">
        <f t="shared" si="3059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61"/>
        <v>0</v>
      </c>
      <c r="CF891" s="1355">
        <f t="shared" si="3061"/>
        <v>0</v>
      </c>
      <c r="CG891" s="1355">
        <f t="shared" si="3061"/>
        <v>0</v>
      </c>
      <c r="CH891" s="1355">
        <f t="shared" si="3061"/>
        <v>0</v>
      </c>
      <c r="CI891" s="1355">
        <f t="shared" si="3061"/>
        <v>0</v>
      </c>
      <c r="CJ891" s="1355">
        <f t="shared" si="3061"/>
        <v>0</v>
      </c>
      <c r="CK891" s="1356">
        <f t="shared" si="3061"/>
        <v>0</v>
      </c>
      <c r="CL891" s="1356">
        <f t="shared" si="3061"/>
        <v>0</v>
      </c>
      <c r="CM891" s="1356">
        <f t="shared" si="3061"/>
        <v>0</v>
      </c>
      <c r="CN891" s="1355">
        <f t="shared" si="3061"/>
        <v>0</v>
      </c>
      <c r="CO891" s="1355">
        <f t="shared" si="3061"/>
        <v>0</v>
      </c>
      <c r="CP891" s="1355">
        <f t="shared" si="3061"/>
        <v>0</v>
      </c>
      <c r="CQ891" s="1355">
        <f t="shared" si="3061"/>
        <v>0</v>
      </c>
      <c r="CR891" s="1355">
        <f t="shared" si="3061"/>
        <v>0</v>
      </c>
      <c r="CS891" s="1354">
        <f t="shared" si="3061"/>
        <v>0</v>
      </c>
      <c r="CT891" s="1357">
        <f t="shared" si="3061"/>
        <v>0</v>
      </c>
      <c r="CU891" s="541">
        <f t="shared" si="3062"/>
        <v>0</v>
      </c>
      <c r="CV891" s="542">
        <f t="shared" si="3063"/>
        <v>0</v>
      </c>
      <c r="CW891" s="543">
        <f t="shared" si="3064"/>
        <v>0</v>
      </c>
      <c r="CX891" s="543">
        <f t="shared" si="3065"/>
        <v>0</v>
      </c>
      <c r="CY891" s="543">
        <f t="shared" si="3066"/>
        <v>0</v>
      </c>
      <c r="CZ891" s="543">
        <f t="shared" si="3067"/>
        <v>0</v>
      </c>
      <c r="DA891" s="543">
        <f t="shared" si="3068"/>
        <v>0</v>
      </c>
      <c r="DB891" s="544">
        <f t="shared" si="3069"/>
        <v>0</v>
      </c>
      <c r="DC891" s="544">
        <f t="shared" si="3070"/>
        <v>0</v>
      </c>
      <c r="DD891" s="544">
        <f t="shared" si="3071"/>
        <v>0</v>
      </c>
      <c r="DE891" s="543">
        <f t="shared" si="3072"/>
        <v>0</v>
      </c>
      <c r="DF891" s="543">
        <f t="shared" si="3073"/>
        <v>0</v>
      </c>
      <c r="DG891" s="543">
        <f t="shared" si="3074"/>
        <v>0</v>
      </c>
      <c r="DH891" s="543">
        <f t="shared" si="3075"/>
        <v>0</v>
      </c>
      <c r="DI891" s="543">
        <f t="shared" si="3076"/>
        <v>0</v>
      </c>
      <c r="DJ891" s="542">
        <f t="shared" si="3077"/>
        <v>0</v>
      </c>
      <c r="DK891" s="541">
        <f t="shared" si="3078"/>
        <v>0</v>
      </c>
      <c r="DL891" s="658">
        <f t="shared" si="3079"/>
        <v>17</v>
      </c>
      <c r="DM891" s="106">
        <f t="shared" si="3080"/>
        <v>17</v>
      </c>
      <c r="DN891" s="106">
        <f t="shared" si="3081"/>
        <v>17</v>
      </c>
      <c r="DO891" s="106">
        <f t="shared" si="3082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91">SUM(B676)</f>
        <v>0</v>
      </c>
      <c r="C892" s="816">
        <f t="shared" si="3091"/>
        <v>0</v>
      </c>
      <c r="D892" s="816">
        <f t="shared" si="3091"/>
        <v>0</v>
      </c>
      <c r="E892" s="816">
        <f t="shared" si="3091"/>
        <v>0</v>
      </c>
      <c r="F892" s="816">
        <f t="shared" si="3091"/>
        <v>0</v>
      </c>
      <c r="G892" s="816">
        <f t="shared" si="3091"/>
        <v>0</v>
      </c>
      <c r="H892" s="816">
        <f t="shared" si="3091"/>
        <v>0</v>
      </c>
      <c r="I892" s="816">
        <f t="shared" si="3091"/>
        <v>0</v>
      </c>
      <c r="J892" s="816">
        <f t="shared" si="3091"/>
        <v>0</v>
      </c>
      <c r="K892" s="816">
        <f t="shared" si="3091"/>
        <v>0</v>
      </c>
      <c r="L892" s="816">
        <f t="shared" si="3091"/>
        <v>0</v>
      </c>
      <c r="M892" s="816">
        <f t="shared" si="3091"/>
        <v>0</v>
      </c>
      <c r="N892" s="816">
        <f t="shared" si="3091"/>
        <v>0</v>
      </c>
      <c r="O892" s="816">
        <f t="shared" si="3091"/>
        <v>0</v>
      </c>
      <c r="P892" s="816">
        <f t="shared" si="3091"/>
        <v>0</v>
      </c>
      <c r="Q892" s="816">
        <f t="shared" si="3091"/>
        <v>0</v>
      </c>
      <c r="R892" s="816">
        <f t="shared" si="3091"/>
        <v>0</v>
      </c>
      <c r="S892" s="815"/>
      <c r="T892" s="816">
        <f t="shared" ref="T892:AJ892" si="3092">SUM(T676)</f>
        <v>0</v>
      </c>
      <c r="U892" s="816">
        <f t="shared" si="3092"/>
        <v>0</v>
      </c>
      <c r="V892" s="816">
        <f t="shared" si="3092"/>
        <v>0</v>
      </c>
      <c r="W892" s="816">
        <f t="shared" si="3092"/>
        <v>0</v>
      </c>
      <c r="X892" s="816">
        <f t="shared" si="3092"/>
        <v>0</v>
      </c>
      <c r="Y892" s="816">
        <f t="shared" si="3092"/>
        <v>0</v>
      </c>
      <c r="Z892" s="816">
        <f t="shared" si="3092"/>
        <v>0</v>
      </c>
      <c r="AA892" s="816">
        <f t="shared" si="3092"/>
        <v>0</v>
      </c>
      <c r="AB892" s="816">
        <f t="shared" si="3092"/>
        <v>0</v>
      </c>
      <c r="AC892" s="816">
        <f t="shared" si="3092"/>
        <v>0</v>
      </c>
      <c r="AD892" s="816">
        <f t="shared" si="3092"/>
        <v>0</v>
      </c>
      <c r="AE892" s="816">
        <f t="shared" si="3092"/>
        <v>0</v>
      </c>
      <c r="AF892" s="816">
        <f t="shared" si="3092"/>
        <v>0</v>
      </c>
      <c r="AG892" s="816">
        <f t="shared" si="3092"/>
        <v>0</v>
      </c>
      <c r="AH892" s="816">
        <f t="shared" si="3092"/>
        <v>0</v>
      </c>
      <c r="AI892" s="816">
        <f t="shared" si="3092"/>
        <v>0</v>
      </c>
      <c r="AJ892" s="816">
        <f t="shared" si="3092"/>
        <v>0</v>
      </c>
      <c r="AK892" s="815"/>
      <c r="AL892" s="816">
        <f t="shared" ref="AL892:BB892" si="3093">SUM(AL676)</f>
        <v>0</v>
      </c>
      <c r="AM892" s="816">
        <f t="shared" si="3093"/>
        <v>0</v>
      </c>
      <c r="AN892" s="816">
        <f t="shared" si="3093"/>
        <v>0</v>
      </c>
      <c r="AO892" s="816">
        <f t="shared" si="3093"/>
        <v>0</v>
      </c>
      <c r="AP892" s="816">
        <f t="shared" si="3093"/>
        <v>0</v>
      </c>
      <c r="AQ892" s="816">
        <f t="shared" si="3093"/>
        <v>0</v>
      </c>
      <c r="AR892" s="816">
        <f t="shared" si="3093"/>
        <v>0</v>
      </c>
      <c r="AS892" s="816">
        <f t="shared" si="3093"/>
        <v>0</v>
      </c>
      <c r="AT892" s="816">
        <f t="shared" si="3093"/>
        <v>0</v>
      </c>
      <c r="AU892" s="816">
        <f t="shared" si="3093"/>
        <v>0</v>
      </c>
      <c r="AV892" s="816">
        <f t="shared" si="3093"/>
        <v>0</v>
      </c>
      <c r="AW892" s="816">
        <f t="shared" si="3093"/>
        <v>0</v>
      </c>
      <c r="AX892" s="816">
        <f t="shared" si="3093"/>
        <v>0</v>
      </c>
      <c r="AY892" s="816">
        <f t="shared" si="3093"/>
        <v>0</v>
      </c>
      <c r="AZ892" s="816">
        <f t="shared" si="3093"/>
        <v>0</v>
      </c>
      <c r="BA892" s="816">
        <f t="shared" si="3093"/>
        <v>0</v>
      </c>
      <c r="BB892" s="816">
        <f t="shared" si="3093"/>
        <v>0</v>
      </c>
      <c r="BC892" s="815"/>
      <c r="BD892" s="816">
        <f t="shared" ref="BD892:BT892" si="3094">SUM(BD676)</f>
        <v>0</v>
      </c>
      <c r="BE892" s="816">
        <f t="shared" si="3094"/>
        <v>0</v>
      </c>
      <c r="BF892" s="816">
        <f t="shared" si="3094"/>
        <v>0</v>
      </c>
      <c r="BG892" s="816">
        <f t="shared" si="3094"/>
        <v>0</v>
      </c>
      <c r="BH892" s="816">
        <f t="shared" si="3094"/>
        <v>0</v>
      </c>
      <c r="BI892" s="816">
        <f t="shared" si="3094"/>
        <v>0</v>
      </c>
      <c r="BJ892" s="816">
        <f t="shared" si="3094"/>
        <v>0</v>
      </c>
      <c r="BK892" s="816">
        <f t="shared" si="3094"/>
        <v>0</v>
      </c>
      <c r="BL892" s="816">
        <f t="shared" si="3094"/>
        <v>0</v>
      </c>
      <c r="BM892" s="816">
        <f t="shared" si="3094"/>
        <v>0</v>
      </c>
      <c r="BN892" s="816">
        <f t="shared" si="3094"/>
        <v>0</v>
      </c>
      <c r="BO892" s="816">
        <f t="shared" si="3094"/>
        <v>0</v>
      </c>
      <c r="BP892" s="816">
        <f t="shared" si="3094"/>
        <v>0</v>
      </c>
      <c r="BQ892" s="816">
        <f t="shared" si="3094"/>
        <v>0</v>
      </c>
      <c r="BR892" s="816">
        <f t="shared" si="3094"/>
        <v>0</v>
      </c>
      <c r="BS892" s="816">
        <f t="shared" si="3094"/>
        <v>0</v>
      </c>
      <c r="BT892" s="816">
        <f t="shared" si="3094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56"/>
        <v>0</v>
      </c>
      <c r="CA892" s="627">
        <f t="shared" si="3057"/>
        <v>0</v>
      </c>
      <c r="CB892" s="627">
        <f t="shared" si="3058"/>
        <v>0</v>
      </c>
      <c r="CC892" s="695">
        <f t="shared" si="3059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61"/>
        <v>0</v>
      </c>
      <c r="CF892" s="1355">
        <f t="shared" si="3061"/>
        <v>0</v>
      </c>
      <c r="CG892" s="1355">
        <f t="shared" si="3061"/>
        <v>0</v>
      </c>
      <c r="CH892" s="1355">
        <f t="shared" si="3061"/>
        <v>0</v>
      </c>
      <c r="CI892" s="1355">
        <f t="shared" si="3061"/>
        <v>0</v>
      </c>
      <c r="CJ892" s="1355">
        <f t="shared" si="3061"/>
        <v>0</v>
      </c>
      <c r="CK892" s="1356">
        <f t="shared" si="3061"/>
        <v>0</v>
      </c>
      <c r="CL892" s="1356">
        <f t="shared" si="3061"/>
        <v>0</v>
      </c>
      <c r="CM892" s="1356">
        <f t="shared" si="3061"/>
        <v>0</v>
      </c>
      <c r="CN892" s="1355">
        <f t="shared" si="3061"/>
        <v>0</v>
      </c>
      <c r="CO892" s="1355">
        <f t="shared" si="3061"/>
        <v>0</v>
      </c>
      <c r="CP892" s="1355">
        <f t="shared" si="3061"/>
        <v>0</v>
      </c>
      <c r="CQ892" s="1355">
        <f t="shared" si="3061"/>
        <v>0</v>
      </c>
      <c r="CR892" s="1355">
        <f t="shared" si="3061"/>
        <v>0</v>
      </c>
      <c r="CS892" s="1354">
        <f t="shared" si="3061"/>
        <v>0</v>
      </c>
      <c r="CT892" s="1357">
        <f t="shared" si="3061"/>
        <v>0</v>
      </c>
      <c r="CU892" s="541">
        <f t="shared" si="3062"/>
        <v>0</v>
      </c>
      <c r="CV892" s="542">
        <f t="shared" si="3063"/>
        <v>0</v>
      </c>
      <c r="CW892" s="543">
        <f t="shared" si="3064"/>
        <v>0</v>
      </c>
      <c r="CX892" s="543">
        <f t="shared" si="3065"/>
        <v>0</v>
      </c>
      <c r="CY892" s="543">
        <f t="shared" si="3066"/>
        <v>0</v>
      </c>
      <c r="CZ892" s="543">
        <f t="shared" si="3067"/>
        <v>0</v>
      </c>
      <c r="DA892" s="543">
        <f t="shared" si="3068"/>
        <v>0</v>
      </c>
      <c r="DB892" s="544">
        <f t="shared" si="3069"/>
        <v>0</v>
      </c>
      <c r="DC892" s="544">
        <f t="shared" si="3070"/>
        <v>0</v>
      </c>
      <c r="DD892" s="544">
        <f t="shared" si="3071"/>
        <v>0</v>
      </c>
      <c r="DE892" s="543">
        <f t="shared" si="3072"/>
        <v>0</v>
      </c>
      <c r="DF892" s="543">
        <f t="shared" si="3073"/>
        <v>0</v>
      </c>
      <c r="DG892" s="543">
        <f t="shared" si="3074"/>
        <v>0</v>
      </c>
      <c r="DH892" s="543">
        <f t="shared" si="3075"/>
        <v>0</v>
      </c>
      <c r="DI892" s="543">
        <f t="shared" si="3076"/>
        <v>0</v>
      </c>
      <c r="DJ892" s="542">
        <f t="shared" si="3077"/>
        <v>0</v>
      </c>
      <c r="DK892" s="541">
        <f t="shared" si="3078"/>
        <v>0</v>
      </c>
      <c r="DL892" s="658">
        <f t="shared" si="3079"/>
        <v>17</v>
      </c>
      <c r="DM892" s="106">
        <f t="shared" si="3080"/>
        <v>17</v>
      </c>
      <c r="DN892" s="106">
        <f t="shared" si="3081"/>
        <v>17</v>
      </c>
      <c r="DO892" s="106">
        <f t="shared" si="3082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95">SUM(B681)</f>
        <v>0</v>
      </c>
      <c r="C893" s="816">
        <f t="shared" si="3095"/>
        <v>0</v>
      </c>
      <c r="D893" s="816">
        <f t="shared" si="3095"/>
        <v>0</v>
      </c>
      <c r="E893" s="816">
        <f t="shared" si="3095"/>
        <v>0</v>
      </c>
      <c r="F893" s="816">
        <f t="shared" si="3095"/>
        <v>0</v>
      </c>
      <c r="G893" s="816">
        <f t="shared" si="3095"/>
        <v>0</v>
      </c>
      <c r="H893" s="816">
        <f t="shared" si="3095"/>
        <v>0</v>
      </c>
      <c r="I893" s="816">
        <f t="shared" si="3095"/>
        <v>0</v>
      </c>
      <c r="J893" s="816">
        <f t="shared" si="3095"/>
        <v>0</v>
      </c>
      <c r="K893" s="816">
        <f t="shared" si="3095"/>
        <v>0</v>
      </c>
      <c r="L893" s="816">
        <f t="shared" si="3095"/>
        <v>0</v>
      </c>
      <c r="M893" s="816">
        <f t="shared" si="3095"/>
        <v>0</v>
      </c>
      <c r="N893" s="816">
        <f t="shared" si="3095"/>
        <v>0</v>
      </c>
      <c r="O893" s="816">
        <f t="shared" si="3095"/>
        <v>0</v>
      </c>
      <c r="P893" s="816">
        <f t="shared" si="3095"/>
        <v>0</v>
      </c>
      <c r="Q893" s="816">
        <f t="shared" si="3095"/>
        <v>0</v>
      </c>
      <c r="R893" s="816">
        <f t="shared" si="3095"/>
        <v>0</v>
      </c>
      <c r="S893" s="815"/>
      <c r="T893" s="816">
        <f t="shared" ref="T893:AJ893" si="3096">SUM(T681)</f>
        <v>0</v>
      </c>
      <c r="U893" s="816">
        <f t="shared" si="3096"/>
        <v>0</v>
      </c>
      <c r="V893" s="816">
        <f t="shared" si="3096"/>
        <v>0</v>
      </c>
      <c r="W893" s="816">
        <f t="shared" si="3096"/>
        <v>0</v>
      </c>
      <c r="X893" s="816">
        <f t="shared" si="3096"/>
        <v>0</v>
      </c>
      <c r="Y893" s="816">
        <f t="shared" si="3096"/>
        <v>0</v>
      </c>
      <c r="Z893" s="816">
        <f t="shared" si="3096"/>
        <v>0</v>
      </c>
      <c r="AA893" s="816">
        <f t="shared" si="3096"/>
        <v>0</v>
      </c>
      <c r="AB893" s="816">
        <f t="shared" si="3096"/>
        <v>0</v>
      </c>
      <c r="AC893" s="816">
        <f t="shared" si="3096"/>
        <v>0</v>
      </c>
      <c r="AD893" s="816">
        <f t="shared" si="3096"/>
        <v>0</v>
      </c>
      <c r="AE893" s="816">
        <f t="shared" si="3096"/>
        <v>0</v>
      </c>
      <c r="AF893" s="816">
        <f t="shared" si="3096"/>
        <v>0</v>
      </c>
      <c r="AG893" s="816">
        <f t="shared" si="3096"/>
        <v>0</v>
      </c>
      <c r="AH893" s="816">
        <f t="shared" si="3096"/>
        <v>0</v>
      </c>
      <c r="AI893" s="816">
        <f t="shared" si="3096"/>
        <v>0</v>
      </c>
      <c r="AJ893" s="816">
        <f t="shared" si="3096"/>
        <v>0</v>
      </c>
      <c r="AK893" s="815"/>
      <c r="AL893" s="816">
        <f t="shared" ref="AL893:BB893" si="3097">SUM(AL681)</f>
        <v>0</v>
      </c>
      <c r="AM893" s="816">
        <f t="shared" si="3097"/>
        <v>0</v>
      </c>
      <c r="AN893" s="816">
        <f t="shared" si="3097"/>
        <v>0</v>
      </c>
      <c r="AO893" s="816">
        <f t="shared" si="3097"/>
        <v>0</v>
      </c>
      <c r="AP893" s="816">
        <f t="shared" si="3097"/>
        <v>0</v>
      </c>
      <c r="AQ893" s="816">
        <f t="shared" si="3097"/>
        <v>0</v>
      </c>
      <c r="AR893" s="816">
        <f t="shared" si="3097"/>
        <v>0</v>
      </c>
      <c r="AS893" s="816">
        <f t="shared" si="3097"/>
        <v>0</v>
      </c>
      <c r="AT893" s="816">
        <f t="shared" si="3097"/>
        <v>0</v>
      </c>
      <c r="AU893" s="816">
        <f t="shared" si="3097"/>
        <v>0</v>
      </c>
      <c r="AV893" s="816">
        <f t="shared" si="3097"/>
        <v>0</v>
      </c>
      <c r="AW893" s="816">
        <f t="shared" si="3097"/>
        <v>0</v>
      </c>
      <c r="AX893" s="816">
        <f t="shared" si="3097"/>
        <v>0</v>
      </c>
      <c r="AY893" s="816">
        <f t="shared" si="3097"/>
        <v>0</v>
      </c>
      <c r="AZ893" s="816">
        <f t="shared" si="3097"/>
        <v>0</v>
      </c>
      <c r="BA893" s="816">
        <f t="shared" si="3097"/>
        <v>0</v>
      </c>
      <c r="BB893" s="816">
        <f t="shared" si="3097"/>
        <v>0</v>
      </c>
      <c r="BC893" s="815"/>
      <c r="BD893" s="816">
        <f t="shared" ref="BD893:BT893" si="3098">SUM(BD681)</f>
        <v>0</v>
      </c>
      <c r="BE893" s="816">
        <f t="shared" si="3098"/>
        <v>0</v>
      </c>
      <c r="BF893" s="816">
        <f t="shared" si="3098"/>
        <v>0</v>
      </c>
      <c r="BG893" s="816">
        <f t="shared" si="3098"/>
        <v>0</v>
      </c>
      <c r="BH893" s="816">
        <f t="shared" si="3098"/>
        <v>0</v>
      </c>
      <c r="BI893" s="816">
        <f t="shared" si="3098"/>
        <v>0</v>
      </c>
      <c r="BJ893" s="816">
        <f t="shared" si="3098"/>
        <v>0</v>
      </c>
      <c r="BK893" s="816">
        <f t="shared" si="3098"/>
        <v>0</v>
      </c>
      <c r="BL893" s="816">
        <f t="shared" si="3098"/>
        <v>0</v>
      </c>
      <c r="BM893" s="816">
        <f t="shared" si="3098"/>
        <v>0</v>
      </c>
      <c r="BN893" s="816">
        <f t="shared" si="3098"/>
        <v>0</v>
      </c>
      <c r="BO893" s="816">
        <f t="shared" si="3098"/>
        <v>0</v>
      </c>
      <c r="BP893" s="816">
        <f t="shared" si="3098"/>
        <v>0</v>
      </c>
      <c r="BQ893" s="816">
        <f t="shared" si="3098"/>
        <v>0</v>
      </c>
      <c r="BR893" s="816">
        <f t="shared" si="3098"/>
        <v>0</v>
      </c>
      <c r="BS893" s="816">
        <f t="shared" si="3098"/>
        <v>0</v>
      </c>
      <c r="BT893" s="816">
        <f t="shared" si="3098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56"/>
        <v>0</v>
      </c>
      <c r="CA893" s="627">
        <f t="shared" si="3057"/>
        <v>0</v>
      </c>
      <c r="CB893" s="627">
        <f t="shared" si="3058"/>
        <v>0</v>
      </c>
      <c r="CC893" s="695">
        <f t="shared" si="3059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61"/>
        <v>0</v>
      </c>
      <c r="CF893" s="1355">
        <f t="shared" si="3061"/>
        <v>0</v>
      </c>
      <c r="CG893" s="1355">
        <f t="shared" si="3061"/>
        <v>0</v>
      </c>
      <c r="CH893" s="1355">
        <f t="shared" si="3061"/>
        <v>0</v>
      </c>
      <c r="CI893" s="1355">
        <f t="shared" si="3061"/>
        <v>0</v>
      </c>
      <c r="CJ893" s="1355">
        <f t="shared" si="3061"/>
        <v>0</v>
      </c>
      <c r="CK893" s="1356">
        <f t="shared" si="3061"/>
        <v>0</v>
      </c>
      <c r="CL893" s="1356">
        <f t="shared" si="3061"/>
        <v>0</v>
      </c>
      <c r="CM893" s="1356">
        <f t="shared" si="3061"/>
        <v>0</v>
      </c>
      <c r="CN893" s="1355">
        <f t="shared" si="3061"/>
        <v>0</v>
      </c>
      <c r="CO893" s="1355">
        <f t="shared" si="3061"/>
        <v>0</v>
      </c>
      <c r="CP893" s="1355">
        <f t="shared" si="3061"/>
        <v>0</v>
      </c>
      <c r="CQ893" s="1355">
        <f t="shared" si="3061"/>
        <v>0</v>
      </c>
      <c r="CR893" s="1355">
        <f t="shared" si="3061"/>
        <v>0</v>
      </c>
      <c r="CS893" s="1354">
        <f t="shared" si="3061"/>
        <v>0</v>
      </c>
      <c r="CT893" s="1357">
        <f t="shared" si="3061"/>
        <v>0</v>
      </c>
      <c r="CU893" s="541">
        <f t="shared" si="3062"/>
        <v>0</v>
      </c>
      <c r="CV893" s="542">
        <f t="shared" si="3063"/>
        <v>0</v>
      </c>
      <c r="CW893" s="543">
        <f t="shared" si="3064"/>
        <v>0</v>
      </c>
      <c r="CX893" s="543">
        <f t="shared" si="3065"/>
        <v>0</v>
      </c>
      <c r="CY893" s="543">
        <f t="shared" si="3066"/>
        <v>0</v>
      </c>
      <c r="CZ893" s="543">
        <f t="shared" si="3067"/>
        <v>0</v>
      </c>
      <c r="DA893" s="543">
        <f t="shared" si="3068"/>
        <v>0</v>
      </c>
      <c r="DB893" s="544">
        <f t="shared" si="3069"/>
        <v>0</v>
      </c>
      <c r="DC893" s="544">
        <f t="shared" si="3070"/>
        <v>0</v>
      </c>
      <c r="DD893" s="544">
        <f t="shared" si="3071"/>
        <v>0</v>
      </c>
      <c r="DE893" s="543">
        <f t="shared" si="3072"/>
        <v>0</v>
      </c>
      <c r="DF893" s="543">
        <f t="shared" si="3073"/>
        <v>0</v>
      </c>
      <c r="DG893" s="543">
        <f t="shared" si="3074"/>
        <v>0</v>
      </c>
      <c r="DH893" s="543">
        <f t="shared" si="3075"/>
        <v>0</v>
      </c>
      <c r="DI893" s="543">
        <f t="shared" si="3076"/>
        <v>0</v>
      </c>
      <c r="DJ893" s="542">
        <f t="shared" si="3077"/>
        <v>0</v>
      </c>
      <c r="DK893" s="541">
        <f t="shared" si="3078"/>
        <v>0</v>
      </c>
      <c r="DL893" s="658">
        <f t="shared" si="3079"/>
        <v>17</v>
      </c>
      <c r="DM893" s="106">
        <f t="shared" si="3080"/>
        <v>17</v>
      </c>
      <c r="DN893" s="106">
        <f t="shared" si="3081"/>
        <v>17</v>
      </c>
      <c r="DO893" s="106">
        <f t="shared" si="3082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9">SUM(B686)</f>
        <v>0</v>
      </c>
      <c r="C894" s="816">
        <f t="shared" si="3099"/>
        <v>0</v>
      </c>
      <c r="D894" s="816">
        <f t="shared" si="3099"/>
        <v>0</v>
      </c>
      <c r="E894" s="816">
        <f t="shared" si="3099"/>
        <v>0</v>
      </c>
      <c r="F894" s="816">
        <f t="shared" si="3099"/>
        <v>0</v>
      </c>
      <c r="G894" s="816">
        <f t="shared" si="3099"/>
        <v>0</v>
      </c>
      <c r="H894" s="816">
        <f t="shared" si="3099"/>
        <v>0</v>
      </c>
      <c r="I894" s="816">
        <f t="shared" si="3099"/>
        <v>0</v>
      </c>
      <c r="J894" s="816">
        <f t="shared" si="3099"/>
        <v>0</v>
      </c>
      <c r="K894" s="816">
        <f t="shared" si="3099"/>
        <v>0</v>
      </c>
      <c r="L894" s="816">
        <f t="shared" si="3099"/>
        <v>0</v>
      </c>
      <c r="M894" s="816">
        <f t="shared" si="3099"/>
        <v>0</v>
      </c>
      <c r="N894" s="816">
        <f t="shared" si="3099"/>
        <v>0</v>
      </c>
      <c r="O894" s="816">
        <f t="shared" si="3099"/>
        <v>0</v>
      </c>
      <c r="P894" s="816">
        <f t="shared" si="3099"/>
        <v>0</v>
      </c>
      <c r="Q894" s="816">
        <f t="shared" si="3099"/>
        <v>0</v>
      </c>
      <c r="R894" s="816">
        <f t="shared" si="3099"/>
        <v>0</v>
      </c>
      <c r="S894" s="815"/>
      <c r="T894" s="816">
        <f t="shared" ref="T894:AJ894" si="3100">SUM(T686)</f>
        <v>0</v>
      </c>
      <c r="U894" s="816">
        <f t="shared" si="3100"/>
        <v>0</v>
      </c>
      <c r="V894" s="816">
        <f t="shared" si="3100"/>
        <v>0</v>
      </c>
      <c r="W894" s="816">
        <f t="shared" si="3100"/>
        <v>0</v>
      </c>
      <c r="X894" s="816">
        <f t="shared" si="3100"/>
        <v>0</v>
      </c>
      <c r="Y894" s="816">
        <f t="shared" si="3100"/>
        <v>0</v>
      </c>
      <c r="Z894" s="816">
        <f t="shared" si="3100"/>
        <v>0</v>
      </c>
      <c r="AA894" s="816">
        <f t="shared" si="3100"/>
        <v>0</v>
      </c>
      <c r="AB894" s="816">
        <f t="shared" si="3100"/>
        <v>0</v>
      </c>
      <c r="AC894" s="816">
        <f t="shared" si="3100"/>
        <v>0</v>
      </c>
      <c r="AD894" s="816">
        <f t="shared" si="3100"/>
        <v>0</v>
      </c>
      <c r="AE894" s="816">
        <f t="shared" si="3100"/>
        <v>0</v>
      </c>
      <c r="AF894" s="816">
        <f t="shared" si="3100"/>
        <v>0</v>
      </c>
      <c r="AG894" s="816">
        <f t="shared" si="3100"/>
        <v>0</v>
      </c>
      <c r="AH894" s="816">
        <f t="shared" si="3100"/>
        <v>0</v>
      </c>
      <c r="AI894" s="816">
        <f t="shared" si="3100"/>
        <v>0</v>
      </c>
      <c r="AJ894" s="816">
        <f t="shared" si="3100"/>
        <v>0</v>
      </c>
      <c r="AK894" s="815"/>
      <c r="AL894" s="816">
        <f t="shared" ref="AL894:BB894" si="3101">SUM(AL686)</f>
        <v>0</v>
      </c>
      <c r="AM894" s="816">
        <f t="shared" si="3101"/>
        <v>0</v>
      </c>
      <c r="AN894" s="816">
        <f t="shared" si="3101"/>
        <v>0</v>
      </c>
      <c r="AO894" s="816">
        <f t="shared" si="3101"/>
        <v>0</v>
      </c>
      <c r="AP894" s="816">
        <f t="shared" si="3101"/>
        <v>0</v>
      </c>
      <c r="AQ894" s="816">
        <f t="shared" si="3101"/>
        <v>0</v>
      </c>
      <c r="AR894" s="816">
        <f t="shared" si="3101"/>
        <v>0</v>
      </c>
      <c r="AS894" s="816">
        <f t="shared" si="3101"/>
        <v>0</v>
      </c>
      <c r="AT894" s="816">
        <f t="shared" si="3101"/>
        <v>0</v>
      </c>
      <c r="AU894" s="816">
        <f t="shared" si="3101"/>
        <v>0</v>
      </c>
      <c r="AV894" s="816">
        <f t="shared" si="3101"/>
        <v>0</v>
      </c>
      <c r="AW894" s="816">
        <f t="shared" si="3101"/>
        <v>0</v>
      </c>
      <c r="AX894" s="816">
        <f t="shared" si="3101"/>
        <v>0</v>
      </c>
      <c r="AY894" s="816">
        <f t="shared" si="3101"/>
        <v>0</v>
      </c>
      <c r="AZ894" s="816">
        <f t="shared" si="3101"/>
        <v>0</v>
      </c>
      <c r="BA894" s="816">
        <f t="shared" si="3101"/>
        <v>0</v>
      </c>
      <c r="BB894" s="816">
        <f t="shared" si="3101"/>
        <v>0</v>
      </c>
      <c r="BC894" s="815"/>
      <c r="BD894" s="816">
        <f t="shared" ref="BD894:BT894" si="3102">SUM(BD686)</f>
        <v>0</v>
      </c>
      <c r="BE894" s="816">
        <f t="shared" si="3102"/>
        <v>0</v>
      </c>
      <c r="BF894" s="816">
        <f t="shared" si="3102"/>
        <v>0</v>
      </c>
      <c r="BG894" s="816">
        <f t="shared" si="3102"/>
        <v>0</v>
      </c>
      <c r="BH894" s="816">
        <f t="shared" si="3102"/>
        <v>0</v>
      </c>
      <c r="BI894" s="816">
        <f t="shared" si="3102"/>
        <v>0</v>
      </c>
      <c r="BJ894" s="816">
        <f t="shared" si="3102"/>
        <v>0</v>
      </c>
      <c r="BK894" s="816">
        <f t="shared" si="3102"/>
        <v>0</v>
      </c>
      <c r="BL894" s="816">
        <f t="shared" si="3102"/>
        <v>0</v>
      </c>
      <c r="BM894" s="816">
        <f t="shared" si="3102"/>
        <v>0</v>
      </c>
      <c r="BN894" s="816">
        <f t="shared" si="3102"/>
        <v>0</v>
      </c>
      <c r="BO894" s="816">
        <f t="shared" si="3102"/>
        <v>0</v>
      </c>
      <c r="BP894" s="816">
        <f t="shared" si="3102"/>
        <v>0</v>
      </c>
      <c r="BQ894" s="816">
        <f t="shared" si="3102"/>
        <v>0</v>
      </c>
      <c r="BR894" s="816">
        <f t="shared" si="3102"/>
        <v>0</v>
      </c>
      <c r="BS894" s="816">
        <f t="shared" si="3102"/>
        <v>0</v>
      </c>
      <c r="BT894" s="816">
        <f t="shared" si="3102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56"/>
        <v>0</v>
      </c>
      <c r="CA894" s="627">
        <f t="shared" si="3057"/>
        <v>0</v>
      </c>
      <c r="CB894" s="627">
        <f t="shared" si="3058"/>
        <v>0</v>
      </c>
      <c r="CC894" s="695">
        <f t="shared" si="3059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61"/>
        <v>0</v>
      </c>
      <c r="CF894" s="1355">
        <f t="shared" si="3061"/>
        <v>0</v>
      </c>
      <c r="CG894" s="1355">
        <f t="shared" si="3061"/>
        <v>0</v>
      </c>
      <c r="CH894" s="1355">
        <f t="shared" si="3061"/>
        <v>0</v>
      </c>
      <c r="CI894" s="1355">
        <f t="shared" si="3061"/>
        <v>0</v>
      </c>
      <c r="CJ894" s="1355">
        <f t="shared" si="3061"/>
        <v>0</v>
      </c>
      <c r="CK894" s="1356">
        <f t="shared" si="3061"/>
        <v>0</v>
      </c>
      <c r="CL894" s="1356">
        <f t="shared" si="3061"/>
        <v>0</v>
      </c>
      <c r="CM894" s="1356">
        <f t="shared" si="3061"/>
        <v>0</v>
      </c>
      <c r="CN894" s="1355">
        <f t="shared" si="3061"/>
        <v>0</v>
      </c>
      <c r="CO894" s="1355">
        <f t="shared" si="3061"/>
        <v>0</v>
      </c>
      <c r="CP894" s="1355">
        <f t="shared" si="3061"/>
        <v>0</v>
      </c>
      <c r="CQ894" s="1355">
        <f t="shared" si="3061"/>
        <v>0</v>
      </c>
      <c r="CR894" s="1355">
        <f t="shared" si="3061"/>
        <v>0</v>
      </c>
      <c r="CS894" s="1354">
        <f t="shared" si="3061"/>
        <v>0</v>
      </c>
      <c r="CT894" s="1357">
        <f t="shared" si="3061"/>
        <v>0</v>
      </c>
      <c r="CU894" s="541">
        <f t="shared" si="3062"/>
        <v>0</v>
      </c>
      <c r="CV894" s="542">
        <f t="shared" si="3063"/>
        <v>0</v>
      </c>
      <c r="CW894" s="543">
        <f t="shared" si="3064"/>
        <v>0</v>
      </c>
      <c r="CX894" s="543">
        <f t="shared" si="3065"/>
        <v>0</v>
      </c>
      <c r="CY894" s="543">
        <f t="shared" si="3066"/>
        <v>0</v>
      </c>
      <c r="CZ894" s="543">
        <f t="shared" si="3067"/>
        <v>0</v>
      </c>
      <c r="DA894" s="543">
        <f t="shared" si="3068"/>
        <v>0</v>
      </c>
      <c r="DB894" s="544">
        <f t="shared" si="3069"/>
        <v>0</v>
      </c>
      <c r="DC894" s="544">
        <f t="shared" si="3070"/>
        <v>0</v>
      </c>
      <c r="DD894" s="544">
        <f t="shared" si="3071"/>
        <v>0</v>
      </c>
      <c r="DE894" s="543">
        <f t="shared" si="3072"/>
        <v>0</v>
      </c>
      <c r="DF894" s="543">
        <f t="shared" si="3073"/>
        <v>0</v>
      </c>
      <c r="DG894" s="543">
        <f t="shared" si="3074"/>
        <v>0</v>
      </c>
      <c r="DH894" s="543">
        <f t="shared" si="3075"/>
        <v>0</v>
      </c>
      <c r="DI894" s="543">
        <f t="shared" si="3076"/>
        <v>0</v>
      </c>
      <c r="DJ894" s="542">
        <f t="shared" si="3077"/>
        <v>0</v>
      </c>
      <c r="DK894" s="541">
        <f t="shared" si="3078"/>
        <v>0</v>
      </c>
      <c r="DL894" s="658">
        <f t="shared" si="3079"/>
        <v>17</v>
      </c>
      <c r="DM894" s="106">
        <f t="shared" si="3080"/>
        <v>17</v>
      </c>
      <c r="DN894" s="106">
        <f t="shared" si="3081"/>
        <v>17</v>
      </c>
      <c r="DO894" s="106">
        <f t="shared" si="3082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103">SUM(B691)</f>
        <v>0</v>
      </c>
      <c r="C896" s="816">
        <f t="shared" si="3103"/>
        <v>0</v>
      </c>
      <c r="D896" s="816">
        <f t="shared" si="3103"/>
        <v>0</v>
      </c>
      <c r="E896" s="816">
        <f t="shared" si="3103"/>
        <v>0</v>
      </c>
      <c r="F896" s="816">
        <f t="shared" si="3103"/>
        <v>0</v>
      </c>
      <c r="G896" s="816">
        <f t="shared" si="3103"/>
        <v>0</v>
      </c>
      <c r="H896" s="816">
        <f t="shared" si="3103"/>
        <v>0</v>
      </c>
      <c r="I896" s="816">
        <f t="shared" si="3103"/>
        <v>0</v>
      </c>
      <c r="J896" s="816">
        <f t="shared" si="3103"/>
        <v>0</v>
      </c>
      <c r="K896" s="816">
        <f t="shared" si="3103"/>
        <v>0</v>
      </c>
      <c r="L896" s="816">
        <f t="shared" si="3103"/>
        <v>0</v>
      </c>
      <c r="M896" s="816">
        <f t="shared" si="3103"/>
        <v>0</v>
      </c>
      <c r="N896" s="816">
        <f t="shared" si="3103"/>
        <v>0</v>
      </c>
      <c r="O896" s="816">
        <f t="shared" si="3103"/>
        <v>0</v>
      </c>
      <c r="P896" s="816">
        <f t="shared" si="3103"/>
        <v>0</v>
      </c>
      <c r="Q896" s="816">
        <f t="shared" si="3103"/>
        <v>0</v>
      </c>
      <c r="R896" s="816">
        <f t="shared" si="3103"/>
        <v>0</v>
      </c>
      <c r="S896" s="815"/>
      <c r="T896" s="816">
        <f t="shared" ref="T896:AJ896" si="3104">SUM(T691)</f>
        <v>0</v>
      </c>
      <c r="U896" s="816">
        <f t="shared" si="3104"/>
        <v>0</v>
      </c>
      <c r="V896" s="816">
        <f t="shared" si="3104"/>
        <v>0</v>
      </c>
      <c r="W896" s="816">
        <f t="shared" si="3104"/>
        <v>0</v>
      </c>
      <c r="X896" s="816">
        <f t="shared" si="3104"/>
        <v>0</v>
      </c>
      <c r="Y896" s="816">
        <f t="shared" si="3104"/>
        <v>0</v>
      </c>
      <c r="Z896" s="816">
        <f t="shared" si="3104"/>
        <v>0</v>
      </c>
      <c r="AA896" s="816">
        <f t="shared" si="3104"/>
        <v>0</v>
      </c>
      <c r="AB896" s="816">
        <f t="shared" si="3104"/>
        <v>0</v>
      </c>
      <c r="AC896" s="816">
        <f t="shared" si="3104"/>
        <v>0</v>
      </c>
      <c r="AD896" s="816">
        <f t="shared" si="3104"/>
        <v>0</v>
      </c>
      <c r="AE896" s="816">
        <f t="shared" si="3104"/>
        <v>0</v>
      </c>
      <c r="AF896" s="816">
        <f t="shared" si="3104"/>
        <v>0</v>
      </c>
      <c r="AG896" s="816">
        <f t="shared" si="3104"/>
        <v>0</v>
      </c>
      <c r="AH896" s="816">
        <f t="shared" si="3104"/>
        <v>0</v>
      </c>
      <c r="AI896" s="816">
        <f t="shared" si="3104"/>
        <v>0</v>
      </c>
      <c r="AJ896" s="816">
        <f t="shared" si="3104"/>
        <v>0</v>
      </c>
      <c r="AK896" s="815"/>
      <c r="AL896" s="816">
        <f t="shared" ref="AL896:BB896" si="3105">SUM(AL691)</f>
        <v>0</v>
      </c>
      <c r="AM896" s="816">
        <f t="shared" si="3105"/>
        <v>0</v>
      </c>
      <c r="AN896" s="816">
        <f t="shared" si="3105"/>
        <v>0</v>
      </c>
      <c r="AO896" s="816">
        <f t="shared" si="3105"/>
        <v>0</v>
      </c>
      <c r="AP896" s="816">
        <f t="shared" si="3105"/>
        <v>0</v>
      </c>
      <c r="AQ896" s="816">
        <f t="shared" si="3105"/>
        <v>0</v>
      </c>
      <c r="AR896" s="816">
        <f t="shared" si="3105"/>
        <v>0</v>
      </c>
      <c r="AS896" s="816">
        <f t="shared" si="3105"/>
        <v>0</v>
      </c>
      <c r="AT896" s="816">
        <f t="shared" si="3105"/>
        <v>0</v>
      </c>
      <c r="AU896" s="816">
        <f t="shared" si="3105"/>
        <v>0</v>
      </c>
      <c r="AV896" s="816">
        <f t="shared" si="3105"/>
        <v>0</v>
      </c>
      <c r="AW896" s="816">
        <f t="shared" si="3105"/>
        <v>0</v>
      </c>
      <c r="AX896" s="816">
        <f t="shared" si="3105"/>
        <v>0</v>
      </c>
      <c r="AY896" s="816">
        <f t="shared" si="3105"/>
        <v>0</v>
      </c>
      <c r="AZ896" s="816">
        <f t="shared" si="3105"/>
        <v>0</v>
      </c>
      <c r="BA896" s="816">
        <f t="shared" si="3105"/>
        <v>0</v>
      </c>
      <c r="BB896" s="816">
        <f t="shared" si="3105"/>
        <v>0</v>
      </c>
      <c r="BC896" s="815"/>
      <c r="BD896" s="816">
        <f t="shared" ref="BD896:BT896" si="3106">SUM(BD691)</f>
        <v>0</v>
      </c>
      <c r="BE896" s="816">
        <f t="shared" si="3106"/>
        <v>0</v>
      </c>
      <c r="BF896" s="816">
        <f t="shared" si="3106"/>
        <v>0</v>
      </c>
      <c r="BG896" s="816">
        <f t="shared" si="3106"/>
        <v>0</v>
      </c>
      <c r="BH896" s="816">
        <f t="shared" si="3106"/>
        <v>0</v>
      </c>
      <c r="BI896" s="816">
        <f t="shared" si="3106"/>
        <v>0</v>
      </c>
      <c r="BJ896" s="816">
        <f t="shared" si="3106"/>
        <v>0</v>
      </c>
      <c r="BK896" s="816">
        <f t="shared" si="3106"/>
        <v>0</v>
      </c>
      <c r="BL896" s="816">
        <f t="shared" si="3106"/>
        <v>0</v>
      </c>
      <c r="BM896" s="816">
        <f t="shared" si="3106"/>
        <v>0</v>
      </c>
      <c r="BN896" s="816">
        <f t="shared" si="3106"/>
        <v>0</v>
      </c>
      <c r="BO896" s="816">
        <f t="shared" si="3106"/>
        <v>0</v>
      </c>
      <c r="BP896" s="816">
        <f t="shared" si="3106"/>
        <v>0</v>
      </c>
      <c r="BQ896" s="816">
        <f t="shared" si="3106"/>
        <v>0</v>
      </c>
      <c r="BR896" s="816">
        <f t="shared" si="3106"/>
        <v>0</v>
      </c>
      <c r="BS896" s="816">
        <f t="shared" si="3106"/>
        <v>0</v>
      </c>
      <c r="BT896" s="816">
        <f t="shared" si="3106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10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107"/>
        <v>0</v>
      </c>
      <c r="CF896" s="1355">
        <f t="shared" si="3107"/>
        <v>0</v>
      </c>
      <c r="CG896" s="1355">
        <f t="shared" si="3107"/>
        <v>0</v>
      </c>
      <c r="CH896" s="1355">
        <f t="shared" si="3107"/>
        <v>0</v>
      </c>
      <c r="CI896" s="1355">
        <f t="shared" si="3107"/>
        <v>0</v>
      </c>
      <c r="CJ896" s="1355">
        <f t="shared" si="3107"/>
        <v>0</v>
      </c>
      <c r="CK896" s="1356">
        <f t="shared" si="3107"/>
        <v>0</v>
      </c>
      <c r="CL896" s="1356">
        <f t="shared" si="3107"/>
        <v>0</v>
      </c>
      <c r="CM896" s="1356">
        <f t="shared" si="3107"/>
        <v>0</v>
      </c>
      <c r="CN896" s="1355">
        <f t="shared" si="3107"/>
        <v>0</v>
      </c>
      <c r="CO896" s="1355">
        <f t="shared" si="3107"/>
        <v>0</v>
      </c>
      <c r="CP896" s="1355">
        <f t="shared" si="3107"/>
        <v>0</v>
      </c>
      <c r="CQ896" s="1355">
        <f t="shared" si="3107"/>
        <v>0</v>
      </c>
      <c r="CR896" s="1355">
        <f t="shared" si="3107"/>
        <v>0</v>
      </c>
      <c r="CS896" s="1354">
        <f t="shared" si="3107"/>
        <v>0</v>
      </c>
      <c r="CT896" s="1357">
        <f t="shared" ref="CE896:CT898" si="3108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9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9"/>
        <v>0</v>
      </c>
      <c r="CW896" s="543">
        <f t="shared" si="3109"/>
        <v>0</v>
      </c>
      <c r="CX896" s="543">
        <f t="shared" si="3109"/>
        <v>0</v>
      </c>
      <c r="CY896" s="543">
        <f t="shared" si="3109"/>
        <v>0</v>
      </c>
      <c r="CZ896" s="543">
        <f t="shared" si="3109"/>
        <v>0</v>
      </c>
      <c r="DA896" s="543">
        <f t="shared" si="3109"/>
        <v>0</v>
      </c>
      <c r="DB896" s="544">
        <f t="shared" si="3109"/>
        <v>0</v>
      </c>
      <c r="DC896" s="544">
        <f t="shared" si="3109"/>
        <v>0</v>
      </c>
      <c r="DD896" s="544">
        <f t="shared" si="3109"/>
        <v>0</v>
      </c>
      <c r="DE896" s="543">
        <f t="shared" ref="DE896:DK898" si="3110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10"/>
        <v>0</v>
      </c>
      <c r="DG896" s="543">
        <f t="shared" si="3110"/>
        <v>0</v>
      </c>
      <c r="DH896" s="543">
        <f t="shared" si="3110"/>
        <v>0</v>
      </c>
      <c r="DI896" s="543">
        <f t="shared" si="3110"/>
        <v>0</v>
      </c>
      <c r="DJ896" s="542">
        <f t="shared" si="3110"/>
        <v>0</v>
      </c>
      <c r="DK896" s="541">
        <f t="shared" si="3110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11">SUM(B696)</f>
        <v>0</v>
      </c>
      <c r="C897" s="816">
        <f t="shared" si="3111"/>
        <v>0</v>
      </c>
      <c r="D897" s="816">
        <f t="shared" si="3111"/>
        <v>0</v>
      </c>
      <c r="E897" s="816">
        <f t="shared" si="3111"/>
        <v>0</v>
      </c>
      <c r="F897" s="816">
        <f t="shared" si="3111"/>
        <v>0</v>
      </c>
      <c r="G897" s="816">
        <f t="shared" si="3111"/>
        <v>0</v>
      </c>
      <c r="H897" s="816">
        <f t="shared" si="3111"/>
        <v>0</v>
      </c>
      <c r="I897" s="816">
        <f t="shared" si="3111"/>
        <v>0</v>
      </c>
      <c r="J897" s="816">
        <f t="shared" si="3111"/>
        <v>0</v>
      </c>
      <c r="K897" s="816">
        <f t="shared" si="3111"/>
        <v>0</v>
      </c>
      <c r="L897" s="816">
        <f t="shared" si="3111"/>
        <v>0</v>
      </c>
      <c r="M897" s="816">
        <f t="shared" si="3111"/>
        <v>0</v>
      </c>
      <c r="N897" s="816">
        <f t="shared" si="3111"/>
        <v>0</v>
      </c>
      <c r="O897" s="816">
        <f t="shared" si="3111"/>
        <v>0</v>
      </c>
      <c r="P897" s="816">
        <f t="shared" si="3111"/>
        <v>0</v>
      </c>
      <c r="Q897" s="816">
        <f t="shared" si="3111"/>
        <v>0</v>
      </c>
      <c r="R897" s="816">
        <f t="shared" si="3111"/>
        <v>0</v>
      </c>
      <c r="S897" s="815"/>
      <c r="T897" s="816">
        <f t="shared" ref="T897:AJ897" si="3112">SUM(T696)</f>
        <v>0</v>
      </c>
      <c r="U897" s="816">
        <f t="shared" si="3112"/>
        <v>0</v>
      </c>
      <c r="V897" s="816">
        <f t="shared" si="3112"/>
        <v>0</v>
      </c>
      <c r="W897" s="816">
        <f t="shared" si="3112"/>
        <v>0</v>
      </c>
      <c r="X897" s="816">
        <f t="shared" si="3112"/>
        <v>0</v>
      </c>
      <c r="Y897" s="816">
        <f t="shared" si="3112"/>
        <v>0</v>
      </c>
      <c r="Z897" s="816">
        <f t="shared" si="3112"/>
        <v>0</v>
      </c>
      <c r="AA897" s="816">
        <f t="shared" si="3112"/>
        <v>0</v>
      </c>
      <c r="AB897" s="816">
        <f t="shared" si="3112"/>
        <v>0</v>
      </c>
      <c r="AC897" s="816">
        <f t="shared" si="3112"/>
        <v>0</v>
      </c>
      <c r="AD897" s="816">
        <f t="shared" si="3112"/>
        <v>0</v>
      </c>
      <c r="AE897" s="816">
        <f t="shared" si="3112"/>
        <v>0</v>
      </c>
      <c r="AF897" s="816">
        <f t="shared" si="3112"/>
        <v>0</v>
      </c>
      <c r="AG897" s="816">
        <f t="shared" si="3112"/>
        <v>0</v>
      </c>
      <c r="AH897" s="816">
        <f t="shared" si="3112"/>
        <v>0</v>
      </c>
      <c r="AI897" s="816">
        <f t="shared" si="3112"/>
        <v>0</v>
      </c>
      <c r="AJ897" s="816">
        <f t="shared" si="3112"/>
        <v>0</v>
      </c>
      <c r="AK897" s="815"/>
      <c r="AL897" s="816">
        <f t="shared" ref="AL897:BB897" si="3113">SUM(AL696)</f>
        <v>0</v>
      </c>
      <c r="AM897" s="816">
        <f t="shared" si="3113"/>
        <v>0</v>
      </c>
      <c r="AN897" s="816">
        <f t="shared" si="3113"/>
        <v>0</v>
      </c>
      <c r="AO897" s="816">
        <f t="shared" si="3113"/>
        <v>0</v>
      </c>
      <c r="AP897" s="816">
        <f t="shared" si="3113"/>
        <v>0</v>
      </c>
      <c r="AQ897" s="816">
        <f t="shared" si="3113"/>
        <v>0</v>
      </c>
      <c r="AR897" s="816">
        <f t="shared" si="3113"/>
        <v>0</v>
      </c>
      <c r="AS897" s="816">
        <f t="shared" si="3113"/>
        <v>0</v>
      </c>
      <c r="AT897" s="816">
        <f t="shared" si="3113"/>
        <v>0</v>
      </c>
      <c r="AU897" s="816">
        <f t="shared" si="3113"/>
        <v>0</v>
      </c>
      <c r="AV897" s="816">
        <f t="shared" si="3113"/>
        <v>0</v>
      </c>
      <c r="AW897" s="816">
        <f t="shared" si="3113"/>
        <v>0</v>
      </c>
      <c r="AX897" s="816">
        <f t="shared" si="3113"/>
        <v>0</v>
      </c>
      <c r="AY897" s="816">
        <f t="shared" si="3113"/>
        <v>0</v>
      </c>
      <c r="AZ897" s="816">
        <f t="shared" si="3113"/>
        <v>0</v>
      </c>
      <c r="BA897" s="816">
        <f t="shared" si="3113"/>
        <v>0</v>
      </c>
      <c r="BB897" s="816">
        <f t="shared" si="3113"/>
        <v>0</v>
      </c>
      <c r="BC897" s="815"/>
      <c r="BD897" s="816">
        <f t="shared" ref="BD897:BT897" si="3114">SUM(BD696)</f>
        <v>0</v>
      </c>
      <c r="BE897" s="816">
        <f t="shared" si="3114"/>
        <v>0</v>
      </c>
      <c r="BF897" s="816">
        <f t="shared" si="3114"/>
        <v>0</v>
      </c>
      <c r="BG897" s="816">
        <f t="shared" si="3114"/>
        <v>0</v>
      </c>
      <c r="BH897" s="816">
        <f t="shared" si="3114"/>
        <v>0</v>
      </c>
      <c r="BI897" s="816">
        <f t="shared" si="3114"/>
        <v>0</v>
      </c>
      <c r="BJ897" s="816">
        <f t="shared" si="3114"/>
        <v>0</v>
      </c>
      <c r="BK897" s="816">
        <f t="shared" si="3114"/>
        <v>0</v>
      </c>
      <c r="BL897" s="816">
        <f t="shared" si="3114"/>
        <v>0</v>
      </c>
      <c r="BM897" s="816">
        <f t="shared" si="3114"/>
        <v>0</v>
      </c>
      <c r="BN897" s="816">
        <f t="shared" si="3114"/>
        <v>0</v>
      </c>
      <c r="BO897" s="816">
        <f t="shared" si="3114"/>
        <v>0</v>
      </c>
      <c r="BP897" s="816">
        <f t="shared" si="3114"/>
        <v>0</v>
      </c>
      <c r="BQ897" s="816">
        <f t="shared" si="3114"/>
        <v>0</v>
      </c>
      <c r="BR897" s="816">
        <f t="shared" si="3114"/>
        <v>0</v>
      </c>
      <c r="BS897" s="816">
        <f t="shared" si="3114"/>
        <v>0</v>
      </c>
      <c r="BT897" s="816">
        <f t="shared" si="3114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8"/>
        <v>0</v>
      </c>
      <c r="CF897" s="1355">
        <f t="shared" si="3108"/>
        <v>0</v>
      </c>
      <c r="CG897" s="1355">
        <f t="shared" si="3108"/>
        <v>0</v>
      </c>
      <c r="CH897" s="1355">
        <f t="shared" si="3108"/>
        <v>0</v>
      </c>
      <c r="CI897" s="1355">
        <f t="shared" si="3108"/>
        <v>0</v>
      </c>
      <c r="CJ897" s="1355">
        <f t="shared" si="3108"/>
        <v>0</v>
      </c>
      <c r="CK897" s="1356">
        <f t="shared" si="3108"/>
        <v>0</v>
      </c>
      <c r="CL897" s="1356">
        <f t="shared" si="3108"/>
        <v>0</v>
      </c>
      <c r="CM897" s="1356">
        <f t="shared" si="3108"/>
        <v>0</v>
      </c>
      <c r="CN897" s="1355">
        <f t="shared" si="3108"/>
        <v>0</v>
      </c>
      <c r="CO897" s="1355">
        <f t="shared" si="3108"/>
        <v>0</v>
      </c>
      <c r="CP897" s="1355">
        <f t="shared" si="3108"/>
        <v>0</v>
      </c>
      <c r="CQ897" s="1355">
        <f t="shared" si="3108"/>
        <v>0</v>
      </c>
      <c r="CR897" s="1355">
        <f t="shared" si="3108"/>
        <v>0</v>
      </c>
      <c r="CS897" s="1354">
        <f t="shared" si="3108"/>
        <v>0</v>
      </c>
      <c r="CT897" s="1357">
        <f t="shared" si="3108"/>
        <v>0</v>
      </c>
      <c r="CU897" s="541">
        <f t="shared" si="3109"/>
        <v>0</v>
      </c>
      <c r="CV897" s="542">
        <f t="shared" si="3109"/>
        <v>0</v>
      </c>
      <c r="CW897" s="543">
        <f t="shared" si="3109"/>
        <v>0</v>
      </c>
      <c r="CX897" s="543">
        <f t="shared" si="3109"/>
        <v>0</v>
      </c>
      <c r="CY897" s="543">
        <f t="shared" si="3109"/>
        <v>0</v>
      </c>
      <c r="CZ897" s="543">
        <f t="shared" si="3109"/>
        <v>0</v>
      </c>
      <c r="DA897" s="543">
        <f t="shared" si="3109"/>
        <v>0</v>
      </c>
      <c r="DB897" s="544">
        <f t="shared" si="3109"/>
        <v>0</v>
      </c>
      <c r="DC897" s="544">
        <f t="shared" si="3109"/>
        <v>0</v>
      </c>
      <c r="DD897" s="544">
        <f t="shared" si="3109"/>
        <v>0</v>
      </c>
      <c r="DE897" s="543">
        <f t="shared" si="3110"/>
        <v>0</v>
      </c>
      <c r="DF897" s="543">
        <f t="shared" si="3110"/>
        <v>0</v>
      </c>
      <c r="DG897" s="543">
        <f t="shared" si="3110"/>
        <v>0</v>
      </c>
      <c r="DH897" s="543">
        <f t="shared" si="3110"/>
        <v>0</v>
      </c>
      <c r="DI897" s="543">
        <f t="shared" si="3110"/>
        <v>0</v>
      </c>
      <c r="DJ897" s="542">
        <f t="shared" si="3110"/>
        <v>0</v>
      </c>
      <c r="DK897" s="541">
        <f t="shared" si="3110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15">SUM(B701)</f>
        <v>0</v>
      </c>
      <c r="C898" s="816">
        <f t="shared" si="3115"/>
        <v>0</v>
      </c>
      <c r="D898" s="816">
        <f t="shared" si="3115"/>
        <v>0</v>
      </c>
      <c r="E898" s="816">
        <f t="shared" si="3115"/>
        <v>0</v>
      </c>
      <c r="F898" s="816">
        <f t="shared" si="3115"/>
        <v>0</v>
      </c>
      <c r="G898" s="816">
        <f t="shared" si="3115"/>
        <v>0</v>
      </c>
      <c r="H898" s="816">
        <f t="shared" si="3115"/>
        <v>0</v>
      </c>
      <c r="I898" s="816">
        <f t="shared" si="3115"/>
        <v>0</v>
      </c>
      <c r="J898" s="816">
        <f t="shared" si="3115"/>
        <v>0</v>
      </c>
      <c r="K898" s="816">
        <f t="shared" si="3115"/>
        <v>0</v>
      </c>
      <c r="L898" s="816">
        <f t="shared" si="3115"/>
        <v>0</v>
      </c>
      <c r="M898" s="816">
        <f t="shared" si="3115"/>
        <v>0</v>
      </c>
      <c r="N898" s="816">
        <f t="shared" si="3115"/>
        <v>0</v>
      </c>
      <c r="O898" s="816">
        <f t="shared" si="3115"/>
        <v>0</v>
      </c>
      <c r="P898" s="816">
        <f t="shared" si="3115"/>
        <v>0</v>
      </c>
      <c r="Q898" s="816">
        <f t="shared" si="3115"/>
        <v>0</v>
      </c>
      <c r="R898" s="816">
        <f t="shared" si="3115"/>
        <v>0</v>
      </c>
      <c r="S898" s="815"/>
      <c r="T898" s="816">
        <f t="shared" ref="T898:AJ898" si="3116">SUM(T701)</f>
        <v>0</v>
      </c>
      <c r="U898" s="816">
        <f t="shared" si="3116"/>
        <v>0</v>
      </c>
      <c r="V898" s="816">
        <f t="shared" si="3116"/>
        <v>0</v>
      </c>
      <c r="W898" s="816">
        <f t="shared" si="3116"/>
        <v>0</v>
      </c>
      <c r="X898" s="816">
        <f t="shared" si="3116"/>
        <v>0</v>
      </c>
      <c r="Y898" s="816">
        <f t="shared" si="3116"/>
        <v>0</v>
      </c>
      <c r="Z898" s="816">
        <f t="shared" si="3116"/>
        <v>0</v>
      </c>
      <c r="AA898" s="816">
        <f t="shared" si="3116"/>
        <v>0</v>
      </c>
      <c r="AB898" s="816">
        <f t="shared" si="3116"/>
        <v>0</v>
      </c>
      <c r="AC898" s="816">
        <f t="shared" si="3116"/>
        <v>0</v>
      </c>
      <c r="AD898" s="816">
        <f t="shared" si="3116"/>
        <v>0</v>
      </c>
      <c r="AE898" s="816">
        <f t="shared" si="3116"/>
        <v>0</v>
      </c>
      <c r="AF898" s="816">
        <f t="shared" si="3116"/>
        <v>0</v>
      </c>
      <c r="AG898" s="816">
        <f t="shared" si="3116"/>
        <v>0</v>
      </c>
      <c r="AH898" s="816">
        <f t="shared" si="3116"/>
        <v>0</v>
      </c>
      <c r="AI898" s="816">
        <f t="shared" si="3116"/>
        <v>0</v>
      </c>
      <c r="AJ898" s="816">
        <f t="shared" si="3116"/>
        <v>0</v>
      </c>
      <c r="AK898" s="815"/>
      <c r="AL898" s="816">
        <f t="shared" ref="AL898:BB898" si="3117">SUM(AL701)</f>
        <v>0</v>
      </c>
      <c r="AM898" s="816">
        <f t="shared" si="3117"/>
        <v>0</v>
      </c>
      <c r="AN898" s="816">
        <f t="shared" si="3117"/>
        <v>0</v>
      </c>
      <c r="AO898" s="816">
        <f t="shared" si="3117"/>
        <v>0</v>
      </c>
      <c r="AP898" s="816">
        <f t="shared" si="3117"/>
        <v>0</v>
      </c>
      <c r="AQ898" s="816">
        <f t="shared" si="3117"/>
        <v>0</v>
      </c>
      <c r="AR898" s="816">
        <f t="shared" si="3117"/>
        <v>0</v>
      </c>
      <c r="AS898" s="816">
        <f t="shared" si="3117"/>
        <v>0</v>
      </c>
      <c r="AT898" s="816">
        <f t="shared" si="3117"/>
        <v>0</v>
      </c>
      <c r="AU898" s="816">
        <f t="shared" si="3117"/>
        <v>0</v>
      </c>
      <c r="AV898" s="816">
        <f t="shared" si="3117"/>
        <v>0</v>
      </c>
      <c r="AW898" s="816">
        <f t="shared" si="3117"/>
        <v>0</v>
      </c>
      <c r="AX898" s="816">
        <f t="shared" si="3117"/>
        <v>0</v>
      </c>
      <c r="AY898" s="816">
        <f t="shared" si="3117"/>
        <v>0</v>
      </c>
      <c r="AZ898" s="816">
        <f t="shared" si="3117"/>
        <v>0</v>
      </c>
      <c r="BA898" s="816">
        <f t="shared" si="3117"/>
        <v>0</v>
      </c>
      <c r="BB898" s="816">
        <f t="shared" si="3117"/>
        <v>0</v>
      </c>
      <c r="BC898" s="815"/>
      <c r="BD898" s="816">
        <f t="shared" ref="BD898:BT898" si="3118">SUM(BD701)</f>
        <v>0</v>
      </c>
      <c r="BE898" s="816">
        <f t="shared" si="3118"/>
        <v>0</v>
      </c>
      <c r="BF898" s="816">
        <f t="shared" si="3118"/>
        <v>0</v>
      </c>
      <c r="BG898" s="816">
        <f t="shared" si="3118"/>
        <v>0</v>
      </c>
      <c r="BH898" s="816">
        <f t="shared" si="3118"/>
        <v>0</v>
      </c>
      <c r="BI898" s="816">
        <f t="shared" si="3118"/>
        <v>0</v>
      </c>
      <c r="BJ898" s="816">
        <f t="shared" si="3118"/>
        <v>0</v>
      </c>
      <c r="BK898" s="816">
        <f t="shared" si="3118"/>
        <v>0</v>
      </c>
      <c r="BL898" s="816">
        <f t="shared" si="3118"/>
        <v>0</v>
      </c>
      <c r="BM898" s="816">
        <f t="shared" si="3118"/>
        <v>0</v>
      </c>
      <c r="BN898" s="816">
        <f t="shared" si="3118"/>
        <v>0</v>
      </c>
      <c r="BO898" s="816">
        <f t="shared" si="3118"/>
        <v>0</v>
      </c>
      <c r="BP898" s="816">
        <f t="shared" si="3118"/>
        <v>0</v>
      </c>
      <c r="BQ898" s="816">
        <f t="shared" si="3118"/>
        <v>0</v>
      </c>
      <c r="BR898" s="816">
        <f t="shared" si="3118"/>
        <v>0</v>
      </c>
      <c r="BS898" s="816">
        <f t="shared" si="3118"/>
        <v>0</v>
      </c>
      <c r="BT898" s="816">
        <f t="shared" si="3118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8"/>
        <v>0</v>
      </c>
      <c r="CF898" s="1355">
        <f t="shared" si="3108"/>
        <v>0</v>
      </c>
      <c r="CG898" s="1355">
        <f t="shared" si="3108"/>
        <v>0</v>
      </c>
      <c r="CH898" s="1355">
        <f t="shared" si="3108"/>
        <v>0</v>
      </c>
      <c r="CI898" s="1355">
        <f t="shared" si="3108"/>
        <v>0</v>
      </c>
      <c r="CJ898" s="1355">
        <f t="shared" si="3108"/>
        <v>0</v>
      </c>
      <c r="CK898" s="1356">
        <f t="shared" si="3108"/>
        <v>0</v>
      </c>
      <c r="CL898" s="1356">
        <f t="shared" si="3108"/>
        <v>0</v>
      </c>
      <c r="CM898" s="1356">
        <f t="shared" si="3108"/>
        <v>0</v>
      </c>
      <c r="CN898" s="1355">
        <f t="shared" si="3108"/>
        <v>0</v>
      </c>
      <c r="CO898" s="1355">
        <f t="shared" si="3108"/>
        <v>0</v>
      </c>
      <c r="CP898" s="1355">
        <f t="shared" si="3108"/>
        <v>0</v>
      </c>
      <c r="CQ898" s="1355">
        <f t="shared" si="3108"/>
        <v>0</v>
      </c>
      <c r="CR898" s="1355">
        <f t="shared" si="3108"/>
        <v>0</v>
      </c>
      <c r="CS898" s="1354">
        <f t="shared" si="3108"/>
        <v>0</v>
      </c>
      <c r="CT898" s="1357">
        <f t="shared" si="3108"/>
        <v>0</v>
      </c>
      <c r="CU898" s="541">
        <f t="shared" si="3109"/>
        <v>0</v>
      </c>
      <c r="CV898" s="542">
        <f t="shared" si="3109"/>
        <v>0</v>
      </c>
      <c r="CW898" s="543">
        <f t="shared" si="3109"/>
        <v>0</v>
      </c>
      <c r="CX898" s="543">
        <f t="shared" si="3109"/>
        <v>0</v>
      </c>
      <c r="CY898" s="543">
        <f t="shared" si="3109"/>
        <v>0</v>
      </c>
      <c r="CZ898" s="543">
        <f t="shared" si="3109"/>
        <v>0</v>
      </c>
      <c r="DA898" s="543">
        <f t="shared" si="3109"/>
        <v>0</v>
      </c>
      <c r="DB898" s="544">
        <f t="shared" si="3109"/>
        <v>0</v>
      </c>
      <c r="DC898" s="544">
        <f t="shared" si="3109"/>
        <v>0</v>
      </c>
      <c r="DD898" s="544">
        <f t="shared" si="3109"/>
        <v>0</v>
      </c>
      <c r="DE898" s="543">
        <f t="shared" si="3110"/>
        <v>0</v>
      </c>
      <c r="DF898" s="543">
        <f t="shared" si="3110"/>
        <v>0</v>
      </c>
      <c r="DG898" s="543">
        <f t="shared" si="3110"/>
        <v>0</v>
      </c>
      <c r="DH898" s="543">
        <f t="shared" si="3110"/>
        <v>0</v>
      </c>
      <c r="DI898" s="543">
        <f t="shared" si="3110"/>
        <v>0</v>
      </c>
      <c r="DJ898" s="542">
        <f t="shared" si="3110"/>
        <v>0</v>
      </c>
      <c r="DK898" s="541">
        <f t="shared" si="3110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9">SUM(B820:B899)</f>
        <v>1.0098782343987827</v>
      </c>
      <c r="C900" s="816">
        <f t="shared" si="3119"/>
        <v>0.99447162426614499</v>
      </c>
      <c r="D900" s="816">
        <f t="shared" si="3119"/>
        <v>1.018538812785388</v>
      </c>
      <c r="E900" s="816">
        <f t="shared" si="3119"/>
        <v>0.99298978038704055</v>
      </c>
      <c r="F900" s="816">
        <f t="shared" si="3119"/>
        <v>0.91427266797129814</v>
      </c>
      <c r="G900" s="816">
        <f t="shared" si="3119"/>
        <v>1.0107469015003261</v>
      </c>
      <c r="H900" s="816">
        <f t="shared" si="3119"/>
        <v>0.98361056751467713</v>
      </c>
      <c r="I900" s="816">
        <f t="shared" si="3119"/>
        <v>0.94775212002609255</v>
      </c>
      <c r="J900" s="816">
        <f t="shared" si="3119"/>
        <v>1.0062709284627094</v>
      </c>
      <c r="K900" s="816">
        <f t="shared" si="3119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20">SUM(T820:T899)</f>
        <v>1.0551989562948467</v>
      </c>
      <c r="U900" s="816">
        <f t="shared" si="3120"/>
        <v>1.032050684931507</v>
      </c>
      <c r="V900" s="816">
        <f t="shared" si="3120"/>
        <v>1.0543792128723639</v>
      </c>
      <c r="W900" s="816">
        <f t="shared" si="3120"/>
        <v>1.0502609262883236</v>
      </c>
      <c r="X900" s="816">
        <f t="shared" si="3120"/>
        <v>1.097933789954338</v>
      </c>
      <c r="Y900" s="816">
        <f t="shared" si="3120"/>
        <v>1.0764041095890413</v>
      </c>
      <c r="Z900" s="816">
        <f t="shared" si="3120"/>
        <v>1.0394355605255798</v>
      </c>
      <c r="AA900" s="816">
        <f t="shared" si="3120"/>
        <v>1.0678684745130931</v>
      </c>
      <c r="AB900" s="816">
        <f t="shared" si="3120"/>
        <v>1.0740334855403348</v>
      </c>
      <c r="AC900" s="816">
        <f t="shared" si="3120"/>
        <v>0</v>
      </c>
      <c r="AD900" s="816">
        <f t="shared" si="3120"/>
        <v>0</v>
      </c>
      <c r="AE900" s="816">
        <f t="shared" si="3120"/>
        <v>0</v>
      </c>
      <c r="AF900" s="816">
        <f t="shared" si="3120"/>
        <v>0</v>
      </c>
      <c r="AG900" s="816">
        <f t="shared" si="3120"/>
        <v>0</v>
      </c>
      <c r="AH900" s="816">
        <f t="shared" si="3120"/>
        <v>0</v>
      </c>
      <c r="AI900" s="816">
        <f t="shared" si="3120"/>
        <v>0</v>
      </c>
      <c r="AJ900" s="816">
        <f t="shared" si="3120"/>
        <v>0</v>
      </c>
      <c r="AK900" s="804"/>
      <c r="AL900" s="816">
        <f t="shared" ref="AL900:AT900" si="3121">SUM(AL820:AL899)</f>
        <v>1.0626323418134374</v>
      </c>
      <c r="AM900" s="816">
        <f t="shared" si="3121"/>
        <v>1.1144090019569473</v>
      </c>
      <c r="AN900" s="816">
        <f t="shared" si="3121"/>
        <v>1.0456773211567734</v>
      </c>
      <c r="AO900" s="816">
        <f t="shared" si="3121"/>
        <v>1.1522243966079584</v>
      </c>
      <c r="AP900" s="816">
        <f t="shared" si="3121"/>
        <v>1.143148945422918</v>
      </c>
      <c r="AQ900" s="816">
        <f t="shared" si="3121"/>
        <v>1.1618421395955645</v>
      </c>
      <c r="AR900" s="816">
        <f t="shared" si="3121"/>
        <v>1.2135779517286367</v>
      </c>
      <c r="AS900" s="816">
        <f t="shared" si="3121"/>
        <v>1.0598878016960211</v>
      </c>
      <c r="AT900" s="816">
        <f t="shared" si="3121"/>
        <v>1.1255358121330725</v>
      </c>
      <c r="AU900" s="816"/>
      <c r="AV900" s="816"/>
      <c r="AW900" s="816">
        <f t="shared" ref="AW900:BB900" si="3122">SUM(AW820:AW899)</f>
        <v>0</v>
      </c>
      <c r="AX900" s="816">
        <f t="shared" si="3122"/>
        <v>0</v>
      </c>
      <c r="AY900" s="816">
        <f t="shared" si="3122"/>
        <v>0</v>
      </c>
      <c r="AZ900" s="816">
        <f t="shared" si="3122"/>
        <v>0</v>
      </c>
      <c r="BA900" s="816">
        <f t="shared" si="3122"/>
        <v>0</v>
      </c>
      <c r="BB900" s="816">
        <f t="shared" si="3122"/>
        <v>0</v>
      </c>
      <c r="BC900" s="804"/>
      <c r="BD900" s="816">
        <f>SUM(BD820:BD899)</f>
        <v>1.1309491193737773</v>
      </c>
      <c r="BE900" s="816">
        <f>SUM(BE820:BE899)</f>
        <v>1.1809505171931787</v>
      </c>
      <c r="BF900" s="816">
        <f>SUM(BF820:BF899)</f>
        <v>1.2122961513372472</v>
      </c>
      <c r="BG900" s="816">
        <f>SUM(BG820:BG899)</f>
        <v>1.1728180039138942</v>
      </c>
      <c r="BH900" s="816"/>
      <c r="BI900" s="816"/>
      <c r="BJ900" s="816">
        <f t="shared" ref="BJ900:BT900" si="3123">SUM(BJ820:BJ899)</f>
        <v>1.3988878016960211</v>
      </c>
      <c r="BK900" s="816">
        <f t="shared" si="3123"/>
        <v>1.3369015003261577</v>
      </c>
      <c r="BL900" s="816">
        <f t="shared" si="3123"/>
        <v>1.286276908023483</v>
      </c>
      <c r="BM900" s="816">
        <f t="shared" si="3123"/>
        <v>0</v>
      </c>
      <c r="BN900" s="816">
        <f t="shared" si="3123"/>
        <v>0</v>
      </c>
      <c r="BO900" s="816">
        <f t="shared" si="3123"/>
        <v>0</v>
      </c>
      <c r="BP900" s="816">
        <f t="shared" si="3123"/>
        <v>0</v>
      </c>
      <c r="BQ900" s="816">
        <f t="shared" si="3123"/>
        <v>0</v>
      </c>
      <c r="BR900" s="816">
        <f t="shared" si="3123"/>
        <v>0</v>
      </c>
      <c r="BS900" s="816">
        <f t="shared" si="3123"/>
        <v>0</v>
      </c>
      <c r="BT900" s="816">
        <f t="shared" si="3123"/>
        <v>0</v>
      </c>
      <c r="BU900" s="804"/>
      <c r="BV900" s="816">
        <f>SUM(BV820:BV899)</f>
        <v>1.0197700587084146</v>
      </c>
      <c r="BW900" s="816">
        <f>SUM(BW820:BW899)</f>
        <v>1.0152413568166991</v>
      </c>
      <c r="BX900" s="816">
        <f>SUM(BX820:BX899)</f>
        <v>1.1093309104463704</v>
      </c>
      <c r="BY900" s="816">
        <f>SUM(BY820:BY899)</f>
        <v>1.2491030658838878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388</v>
      </c>
      <c r="B904" s="805">
        <f t="shared" ref="B904:R904" si="3124">SUM(B72)</f>
        <v>0</v>
      </c>
      <c r="C904" s="805">
        <f t="shared" si="3124"/>
        <v>0</v>
      </c>
      <c r="D904" s="805">
        <f t="shared" si="3124"/>
        <v>0</v>
      </c>
      <c r="E904" s="805">
        <f t="shared" si="3124"/>
        <v>0</v>
      </c>
      <c r="F904" s="805">
        <f t="shared" si="3124"/>
        <v>0</v>
      </c>
      <c r="G904" s="805">
        <f t="shared" si="3124"/>
        <v>0</v>
      </c>
      <c r="H904" s="805">
        <f t="shared" si="3124"/>
        <v>0</v>
      </c>
      <c r="I904" s="805">
        <f t="shared" si="3124"/>
        <v>0</v>
      </c>
      <c r="J904" s="805">
        <f t="shared" si="3124"/>
        <v>0</v>
      </c>
      <c r="K904" s="805">
        <f t="shared" si="3124"/>
        <v>0</v>
      </c>
      <c r="L904" s="805">
        <f t="shared" si="3124"/>
        <v>0</v>
      </c>
      <c r="M904" s="805">
        <f t="shared" si="3124"/>
        <v>0</v>
      </c>
      <c r="N904" s="805">
        <f t="shared" si="3124"/>
        <v>0</v>
      </c>
      <c r="O904" s="805">
        <f t="shared" si="3124"/>
        <v>0</v>
      </c>
      <c r="P904" s="805">
        <f t="shared" si="3124"/>
        <v>0</v>
      </c>
      <c r="Q904" s="805">
        <f t="shared" si="3124"/>
        <v>0</v>
      </c>
      <c r="R904" s="805">
        <f t="shared" si="3124"/>
        <v>0</v>
      </c>
      <c r="S904" s="804"/>
      <c r="T904" s="805">
        <f t="shared" ref="T904:AJ904" si="3125">SUM(T72)</f>
        <v>0</v>
      </c>
      <c r="U904" s="805">
        <f t="shared" si="3125"/>
        <v>0</v>
      </c>
      <c r="V904" s="805">
        <f t="shared" si="3125"/>
        <v>0</v>
      </c>
      <c r="W904" s="805">
        <f t="shared" si="3125"/>
        <v>0</v>
      </c>
      <c r="X904" s="805">
        <f t="shared" si="3125"/>
        <v>0</v>
      </c>
      <c r="Y904" s="805">
        <f t="shared" si="3125"/>
        <v>0</v>
      </c>
      <c r="Z904" s="805">
        <f t="shared" si="3125"/>
        <v>0</v>
      </c>
      <c r="AA904" s="805">
        <f t="shared" si="3125"/>
        <v>0</v>
      </c>
      <c r="AB904" s="805">
        <f t="shared" si="3125"/>
        <v>0</v>
      </c>
      <c r="AC904" s="805">
        <f t="shared" si="3125"/>
        <v>0</v>
      </c>
      <c r="AD904" s="805">
        <f t="shared" si="3125"/>
        <v>0</v>
      </c>
      <c r="AE904" s="805">
        <f t="shared" si="3125"/>
        <v>0</v>
      </c>
      <c r="AF904" s="805">
        <f t="shared" si="3125"/>
        <v>0</v>
      </c>
      <c r="AG904" s="805">
        <f t="shared" si="3125"/>
        <v>0</v>
      </c>
      <c r="AH904" s="805">
        <f t="shared" si="3125"/>
        <v>0</v>
      </c>
      <c r="AI904" s="805">
        <f t="shared" si="3125"/>
        <v>0</v>
      </c>
      <c r="AJ904" s="805">
        <f t="shared" si="3125"/>
        <v>0</v>
      </c>
      <c r="AK904" s="804"/>
      <c r="AL904" s="805">
        <f t="shared" ref="AL904:BB904" si="3126">SUM(AL72)</f>
        <v>0</v>
      </c>
      <c r="AM904" s="805">
        <f t="shared" si="3126"/>
        <v>0</v>
      </c>
      <c r="AN904" s="805">
        <f t="shared" si="3126"/>
        <v>0</v>
      </c>
      <c r="AO904" s="805">
        <f t="shared" si="3126"/>
        <v>0</v>
      </c>
      <c r="AP904" s="805">
        <f t="shared" si="3126"/>
        <v>0</v>
      </c>
      <c r="AQ904" s="805">
        <f t="shared" si="3126"/>
        <v>0</v>
      </c>
      <c r="AR904" s="805">
        <f t="shared" si="3126"/>
        <v>0</v>
      </c>
      <c r="AS904" s="805">
        <f t="shared" si="3126"/>
        <v>0</v>
      </c>
      <c r="AT904" s="805">
        <f t="shared" si="3126"/>
        <v>0</v>
      </c>
      <c r="AU904" s="805">
        <f t="shared" si="3126"/>
        <v>0</v>
      </c>
      <c r="AV904" s="805">
        <f t="shared" si="3126"/>
        <v>0</v>
      </c>
      <c r="AW904" s="805">
        <f t="shared" si="3126"/>
        <v>0</v>
      </c>
      <c r="AX904" s="805">
        <f t="shared" si="3126"/>
        <v>0</v>
      </c>
      <c r="AY904" s="805">
        <f t="shared" si="3126"/>
        <v>0</v>
      </c>
      <c r="AZ904" s="805">
        <f t="shared" si="3126"/>
        <v>0</v>
      </c>
      <c r="BA904" s="805">
        <f t="shared" si="3126"/>
        <v>0</v>
      </c>
      <c r="BB904" s="805">
        <f t="shared" si="3126"/>
        <v>0</v>
      </c>
      <c r="BC904" s="804"/>
      <c r="BD904" s="805">
        <f t="shared" ref="BD904:BT904" si="3127">SUM(BD72)</f>
        <v>0</v>
      </c>
      <c r="BE904" s="805">
        <f t="shared" si="3127"/>
        <v>0</v>
      </c>
      <c r="BF904" s="805">
        <f t="shared" si="3127"/>
        <v>0</v>
      </c>
      <c r="BG904" s="805">
        <f t="shared" si="3127"/>
        <v>0</v>
      </c>
      <c r="BH904" s="805">
        <f t="shared" si="3127"/>
        <v>0</v>
      </c>
      <c r="BI904" s="805">
        <f t="shared" si="3127"/>
        <v>0</v>
      </c>
      <c r="BJ904" s="805">
        <f t="shared" si="3127"/>
        <v>0</v>
      </c>
      <c r="BK904" s="805">
        <f t="shared" si="3127"/>
        <v>0</v>
      </c>
      <c r="BL904" s="805">
        <f t="shared" si="3127"/>
        <v>0</v>
      </c>
      <c r="BM904" s="805">
        <f t="shared" si="3127"/>
        <v>0</v>
      </c>
      <c r="BN904" s="805">
        <f t="shared" si="3127"/>
        <v>0</v>
      </c>
      <c r="BO904" s="805">
        <f t="shared" si="3127"/>
        <v>0</v>
      </c>
      <c r="BP904" s="805">
        <f t="shared" si="3127"/>
        <v>0</v>
      </c>
      <c r="BQ904" s="805">
        <f t="shared" si="3127"/>
        <v>0</v>
      </c>
      <c r="BR904" s="805">
        <f t="shared" si="3127"/>
        <v>0</v>
      </c>
      <c r="BS904" s="805">
        <f t="shared" si="3127"/>
        <v>0</v>
      </c>
      <c r="BT904" s="805">
        <f t="shared" si="3127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8">IF(DL904&lt;3,"",(SUM(B904:R904)-MIN(B904:R904)-MAX(B904:R904))/(DL904-2))</f>
        <v>0</v>
      </c>
      <c r="CA904" s="602">
        <f t="shared" ref="CA904:CA918" si="3129">IF(DM904&lt;3,"",(SUM(T904:AJ904)-MIN(T904:AJ904)-MAX(T904:AJ904))/(DM904-2))</f>
        <v>0</v>
      </c>
      <c r="CB904" s="602">
        <f t="shared" ref="CB904:CB918" si="3130">IF(DN904&lt;3,"",(SUM(AL904:BB904)-MIN(AL904:BB904)-MAX(AL904:BB904))/(DN904-2))</f>
        <v>0</v>
      </c>
      <c r="CC904" s="602">
        <f t="shared" ref="CC904:CC918" si="3131">IF(DO904&lt;3,"",(SUM(BD904:BT904)-MIN(BD904:BT904)-MAX(BD904:BT904))/(DO904-2))</f>
        <v>0</v>
      </c>
      <c r="CD904" s="1348">
        <f t="shared" ref="CD904:CS904" si="31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32"/>
        <v>0</v>
      </c>
      <c r="CF904" s="1350">
        <f t="shared" si="3132"/>
        <v>0</v>
      </c>
      <c r="CG904" s="1350">
        <f t="shared" si="3132"/>
        <v>0</v>
      </c>
      <c r="CH904" s="1350">
        <f t="shared" si="3132"/>
        <v>0</v>
      </c>
      <c r="CI904" s="1350">
        <f t="shared" si="3132"/>
        <v>0</v>
      </c>
      <c r="CJ904" s="1350">
        <f t="shared" si="3132"/>
        <v>0</v>
      </c>
      <c r="CK904" s="1351">
        <f t="shared" si="3132"/>
        <v>0</v>
      </c>
      <c r="CL904" s="1351">
        <f t="shared" si="3132"/>
        <v>0</v>
      </c>
      <c r="CM904" s="1351">
        <f t="shared" si="3132"/>
        <v>0</v>
      </c>
      <c r="CN904" s="1350">
        <f t="shared" si="3132"/>
        <v>0</v>
      </c>
      <c r="CO904" s="1350">
        <f t="shared" si="3132"/>
        <v>0</v>
      </c>
      <c r="CP904" s="1350">
        <f t="shared" si="3132"/>
        <v>0</v>
      </c>
      <c r="CQ904" s="1350">
        <f t="shared" si="3132"/>
        <v>0</v>
      </c>
      <c r="CR904" s="1350">
        <f t="shared" si="3132"/>
        <v>0</v>
      </c>
      <c r="CS904" s="1349">
        <f t="shared" si="3132"/>
        <v>0</v>
      </c>
      <c r="CT904" s="1352">
        <f t="shared" ref="CE904:CT918" si="313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3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3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3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3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4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4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4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4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4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4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4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4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5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51">COUNT(B904:R904)</f>
        <v>17</v>
      </c>
      <c r="DM904" s="106">
        <f t="shared" ref="DM904:DM918" si="3152">COUNT(T904:AJ904)</f>
        <v>17</v>
      </c>
      <c r="DN904" s="106">
        <f t="shared" ref="DN904:DN918" si="3153">COUNT(AL904:BB904)</f>
        <v>17</v>
      </c>
      <c r="DO904" s="106">
        <f t="shared" ref="DO904:DO918" si="3154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 t="shared" ref="B905:R905" si="3155">SUM(B80)</f>
        <v>0</v>
      </c>
      <c r="C905" s="805">
        <f t="shared" si="3155"/>
        <v>0</v>
      </c>
      <c r="D905" s="805">
        <f t="shared" si="3155"/>
        <v>0</v>
      </c>
      <c r="E905" s="805">
        <f t="shared" si="3155"/>
        <v>0</v>
      </c>
      <c r="F905" s="805">
        <f t="shared" si="3155"/>
        <v>0</v>
      </c>
      <c r="G905" s="805">
        <f t="shared" si="3155"/>
        <v>0</v>
      </c>
      <c r="H905" s="805">
        <f t="shared" si="3155"/>
        <v>0</v>
      </c>
      <c r="I905" s="805">
        <f t="shared" si="3155"/>
        <v>0</v>
      </c>
      <c r="J905" s="805">
        <f t="shared" si="3155"/>
        <v>0</v>
      </c>
      <c r="K905" s="805">
        <f t="shared" si="3155"/>
        <v>0</v>
      </c>
      <c r="L905" s="805">
        <f t="shared" si="3155"/>
        <v>0</v>
      </c>
      <c r="M905" s="805">
        <f t="shared" si="3155"/>
        <v>0</v>
      </c>
      <c r="N905" s="805">
        <f t="shared" si="3155"/>
        <v>0</v>
      </c>
      <c r="O905" s="805">
        <f t="shared" si="3155"/>
        <v>0</v>
      </c>
      <c r="P905" s="805">
        <f t="shared" si="3155"/>
        <v>0</v>
      </c>
      <c r="Q905" s="805">
        <f t="shared" si="3155"/>
        <v>0</v>
      </c>
      <c r="R905" s="805">
        <f t="shared" si="3155"/>
        <v>0</v>
      </c>
      <c r="S905" s="804"/>
      <c r="T905" s="805">
        <f t="shared" ref="T905:AJ905" si="3156">SUM(T80)</f>
        <v>0</v>
      </c>
      <c r="U905" s="805">
        <f t="shared" si="3156"/>
        <v>0</v>
      </c>
      <c r="V905" s="805">
        <f t="shared" si="3156"/>
        <v>0</v>
      </c>
      <c r="W905" s="805">
        <f t="shared" si="3156"/>
        <v>0</v>
      </c>
      <c r="X905" s="805">
        <f t="shared" si="3156"/>
        <v>0</v>
      </c>
      <c r="Y905" s="805">
        <f t="shared" si="3156"/>
        <v>0</v>
      </c>
      <c r="Z905" s="805">
        <f t="shared" si="3156"/>
        <v>0</v>
      </c>
      <c r="AA905" s="805">
        <f t="shared" si="3156"/>
        <v>0</v>
      </c>
      <c r="AB905" s="805">
        <f t="shared" si="3156"/>
        <v>0</v>
      </c>
      <c r="AC905" s="805">
        <f t="shared" si="3156"/>
        <v>0</v>
      </c>
      <c r="AD905" s="805">
        <f t="shared" si="3156"/>
        <v>0</v>
      </c>
      <c r="AE905" s="805">
        <f t="shared" si="3156"/>
        <v>0</v>
      </c>
      <c r="AF905" s="805">
        <f t="shared" si="3156"/>
        <v>0</v>
      </c>
      <c r="AG905" s="805">
        <f t="shared" si="3156"/>
        <v>0</v>
      </c>
      <c r="AH905" s="805">
        <f t="shared" si="3156"/>
        <v>0</v>
      </c>
      <c r="AI905" s="805">
        <f t="shared" si="3156"/>
        <v>0</v>
      </c>
      <c r="AJ905" s="805">
        <f t="shared" si="3156"/>
        <v>0</v>
      </c>
      <c r="AK905" s="804"/>
      <c r="AL905" s="805">
        <f t="shared" ref="AL905:BB905" si="3157">SUM(AL80)</f>
        <v>0</v>
      </c>
      <c r="AM905" s="805">
        <f t="shared" si="3157"/>
        <v>0</v>
      </c>
      <c r="AN905" s="805">
        <f t="shared" si="3157"/>
        <v>0</v>
      </c>
      <c r="AO905" s="805">
        <f t="shared" si="3157"/>
        <v>0</v>
      </c>
      <c r="AP905" s="805">
        <f t="shared" si="3157"/>
        <v>0</v>
      </c>
      <c r="AQ905" s="805">
        <f t="shared" si="3157"/>
        <v>0</v>
      </c>
      <c r="AR905" s="805">
        <f t="shared" si="3157"/>
        <v>0</v>
      </c>
      <c r="AS905" s="805">
        <f t="shared" si="3157"/>
        <v>0</v>
      </c>
      <c r="AT905" s="805">
        <f t="shared" si="3157"/>
        <v>0</v>
      </c>
      <c r="AU905" s="805">
        <f t="shared" si="3157"/>
        <v>0</v>
      </c>
      <c r="AV905" s="805">
        <f t="shared" si="3157"/>
        <v>0</v>
      </c>
      <c r="AW905" s="805">
        <f t="shared" si="3157"/>
        <v>0</v>
      </c>
      <c r="AX905" s="805">
        <f t="shared" si="3157"/>
        <v>0</v>
      </c>
      <c r="AY905" s="805">
        <f t="shared" si="3157"/>
        <v>0</v>
      </c>
      <c r="AZ905" s="805">
        <f t="shared" si="3157"/>
        <v>0</v>
      </c>
      <c r="BA905" s="805">
        <f t="shared" si="3157"/>
        <v>0</v>
      </c>
      <c r="BB905" s="805">
        <f t="shared" si="3157"/>
        <v>0</v>
      </c>
      <c r="BC905" s="804"/>
      <c r="BD905" s="805">
        <f t="shared" ref="BD905:BT905" si="3158">SUM(BD80)</f>
        <v>0</v>
      </c>
      <c r="BE905" s="805">
        <f t="shared" si="3158"/>
        <v>0</v>
      </c>
      <c r="BF905" s="805">
        <f t="shared" si="3158"/>
        <v>0</v>
      </c>
      <c r="BG905" s="805">
        <f t="shared" si="3158"/>
        <v>0</v>
      </c>
      <c r="BH905" s="805">
        <f t="shared" si="3158"/>
        <v>0</v>
      </c>
      <c r="BI905" s="805">
        <f t="shared" si="3158"/>
        <v>0</v>
      </c>
      <c r="BJ905" s="805">
        <f t="shared" si="3158"/>
        <v>0</v>
      </c>
      <c r="BK905" s="805">
        <f t="shared" si="3158"/>
        <v>0</v>
      </c>
      <c r="BL905" s="805">
        <f t="shared" si="3158"/>
        <v>0</v>
      </c>
      <c r="BM905" s="805">
        <f t="shared" si="3158"/>
        <v>0</v>
      </c>
      <c r="BN905" s="805">
        <f t="shared" si="3158"/>
        <v>0</v>
      </c>
      <c r="BO905" s="805">
        <f t="shared" si="3158"/>
        <v>0</v>
      </c>
      <c r="BP905" s="805">
        <f t="shared" si="3158"/>
        <v>0</v>
      </c>
      <c r="BQ905" s="805">
        <f t="shared" si="3158"/>
        <v>0</v>
      </c>
      <c r="BR905" s="805">
        <f t="shared" si="3158"/>
        <v>0</v>
      </c>
      <c r="BS905" s="805">
        <f t="shared" si="3158"/>
        <v>0</v>
      </c>
      <c r="BT905" s="805">
        <f t="shared" si="3158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8"/>
        <v>0</v>
      </c>
      <c r="CA905" s="602">
        <f t="shared" si="3129"/>
        <v>0</v>
      </c>
      <c r="CB905" s="602">
        <f t="shared" si="3130"/>
        <v>0</v>
      </c>
      <c r="CC905" s="602">
        <f t="shared" si="3131"/>
        <v>0</v>
      </c>
      <c r="CD905" s="1348">
        <f t="shared" ref="CD905:CD918" si="315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33"/>
        <v>0</v>
      </c>
      <c r="CF905" s="1350">
        <f t="shared" si="3133"/>
        <v>0</v>
      </c>
      <c r="CG905" s="1350">
        <f t="shared" si="3133"/>
        <v>0</v>
      </c>
      <c r="CH905" s="1350">
        <f t="shared" si="3133"/>
        <v>0</v>
      </c>
      <c r="CI905" s="1350">
        <f t="shared" si="3133"/>
        <v>0</v>
      </c>
      <c r="CJ905" s="1350">
        <f t="shared" si="3133"/>
        <v>0</v>
      </c>
      <c r="CK905" s="1351">
        <f t="shared" si="3133"/>
        <v>0</v>
      </c>
      <c r="CL905" s="1351">
        <f t="shared" si="3133"/>
        <v>0</v>
      </c>
      <c r="CM905" s="1351">
        <f t="shared" si="3133"/>
        <v>0</v>
      </c>
      <c r="CN905" s="1350">
        <f t="shared" si="3133"/>
        <v>0</v>
      </c>
      <c r="CO905" s="1350">
        <f t="shared" si="3133"/>
        <v>0</v>
      </c>
      <c r="CP905" s="1350">
        <f t="shared" si="3133"/>
        <v>0</v>
      </c>
      <c r="CQ905" s="1350">
        <f t="shared" si="3133"/>
        <v>0</v>
      </c>
      <c r="CR905" s="1350">
        <f t="shared" si="3133"/>
        <v>0</v>
      </c>
      <c r="CS905" s="1349">
        <f t="shared" si="3133"/>
        <v>0</v>
      </c>
      <c r="CT905" s="1352">
        <f t="shared" si="3133"/>
        <v>0</v>
      </c>
      <c r="CU905" s="553">
        <f t="shared" si="3134"/>
        <v>0</v>
      </c>
      <c r="CV905" s="554">
        <f t="shared" si="3135"/>
        <v>0</v>
      </c>
      <c r="CW905" s="555">
        <f t="shared" si="3136"/>
        <v>0</v>
      </c>
      <c r="CX905" s="555">
        <f t="shared" si="3137"/>
        <v>0</v>
      </c>
      <c r="CY905" s="555">
        <f t="shared" si="3138"/>
        <v>0</v>
      </c>
      <c r="CZ905" s="555">
        <f t="shared" si="3139"/>
        <v>0</v>
      </c>
      <c r="DA905" s="555">
        <f t="shared" si="3140"/>
        <v>0</v>
      </c>
      <c r="DB905" s="556">
        <f t="shared" si="3141"/>
        <v>0</v>
      </c>
      <c r="DC905" s="556">
        <f t="shared" si="3142"/>
        <v>0</v>
      </c>
      <c r="DD905" s="556">
        <f t="shared" si="3143"/>
        <v>0</v>
      </c>
      <c r="DE905" s="555">
        <f t="shared" si="3144"/>
        <v>0</v>
      </c>
      <c r="DF905" s="555">
        <f t="shared" si="3145"/>
        <v>0</v>
      </c>
      <c r="DG905" s="555">
        <f t="shared" si="3146"/>
        <v>0</v>
      </c>
      <c r="DH905" s="555">
        <f t="shared" si="3147"/>
        <v>0</v>
      </c>
      <c r="DI905" s="555">
        <f t="shared" si="3148"/>
        <v>0</v>
      </c>
      <c r="DJ905" s="554">
        <f t="shared" si="3149"/>
        <v>0</v>
      </c>
      <c r="DK905" s="553">
        <f t="shared" si="3150"/>
        <v>0</v>
      </c>
      <c r="DL905" s="658">
        <f t="shared" si="3151"/>
        <v>17</v>
      </c>
      <c r="DM905" s="106">
        <f t="shared" si="3152"/>
        <v>17</v>
      </c>
      <c r="DN905" s="106">
        <f t="shared" si="3153"/>
        <v>17</v>
      </c>
      <c r="DO905" s="106">
        <f t="shared" si="3154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390</v>
      </c>
      <c r="B906" s="805">
        <f t="shared" ref="B906:R906" si="3160">SUM(B88)</f>
        <v>0</v>
      </c>
      <c r="C906" s="805">
        <f t="shared" si="3160"/>
        <v>0</v>
      </c>
      <c r="D906" s="805">
        <f t="shared" si="3160"/>
        <v>0</v>
      </c>
      <c r="E906" s="805">
        <f t="shared" si="3160"/>
        <v>0</v>
      </c>
      <c r="F906" s="805">
        <f t="shared" si="3160"/>
        <v>0</v>
      </c>
      <c r="G906" s="805">
        <f t="shared" si="3160"/>
        <v>0</v>
      </c>
      <c r="H906" s="805">
        <f t="shared" si="3160"/>
        <v>0</v>
      </c>
      <c r="I906" s="805">
        <f t="shared" si="3160"/>
        <v>0</v>
      </c>
      <c r="J906" s="805">
        <f t="shared" si="3160"/>
        <v>0</v>
      </c>
      <c r="K906" s="805">
        <f t="shared" si="3160"/>
        <v>0</v>
      </c>
      <c r="L906" s="805">
        <f t="shared" si="3160"/>
        <v>0</v>
      </c>
      <c r="M906" s="805">
        <f t="shared" si="3160"/>
        <v>0</v>
      </c>
      <c r="N906" s="805">
        <f t="shared" si="3160"/>
        <v>0</v>
      </c>
      <c r="O906" s="805">
        <f t="shared" si="3160"/>
        <v>0</v>
      </c>
      <c r="P906" s="805">
        <f t="shared" si="3160"/>
        <v>0</v>
      </c>
      <c r="Q906" s="805">
        <f t="shared" si="3160"/>
        <v>0</v>
      </c>
      <c r="R906" s="805">
        <f t="shared" si="3160"/>
        <v>0</v>
      </c>
      <c r="S906" s="804"/>
      <c r="T906" s="805">
        <f t="shared" ref="T906:AJ906" si="3161">SUM(T88)</f>
        <v>0</v>
      </c>
      <c r="U906" s="805">
        <f t="shared" si="3161"/>
        <v>0</v>
      </c>
      <c r="V906" s="805">
        <f t="shared" si="3161"/>
        <v>0</v>
      </c>
      <c r="W906" s="805">
        <f t="shared" si="3161"/>
        <v>0</v>
      </c>
      <c r="X906" s="805">
        <f t="shared" si="3161"/>
        <v>0</v>
      </c>
      <c r="Y906" s="805">
        <f t="shared" si="3161"/>
        <v>0</v>
      </c>
      <c r="Z906" s="805">
        <f t="shared" si="3161"/>
        <v>0</v>
      </c>
      <c r="AA906" s="805">
        <f t="shared" si="3161"/>
        <v>0</v>
      </c>
      <c r="AB906" s="805">
        <f t="shared" si="3161"/>
        <v>0</v>
      </c>
      <c r="AC906" s="805">
        <f t="shared" si="3161"/>
        <v>0</v>
      </c>
      <c r="AD906" s="805">
        <f t="shared" si="3161"/>
        <v>0</v>
      </c>
      <c r="AE906" s="805">
        <f t="shared" si="3161"/>
        <v>0</v>
      </c>
      <c r="AF906" s="805">
        <f t="shared" si="3161"/>
        <v>0</v>
      </c>
      <c r="AG906" s="805">
        <f t="shared" si="3161"/>
        <v>0</v>
      </c>
      <c r="AH906" s="805">
        <f t="shared" si="3161"/>
        <v>0</v>
      </c>
      <c r="AI906" s="805">
        <f t="shared" si="3161"/>
        <v>0</v>
      </c>
      <c r="AJ906" s="805">
        <f t="shared" si="3161"/>
        <v>0</v>
      </c>
      <c r="AK906" s="804"/>
      <c r="AL906" s="805">
        <f t="shared" ref="AL906:BB906" si="3162">SUM(AL88)</f>
        <v>0</v>
      </c>
      <c r="AM906" s="805">
        <f t="shared" si="3162"/>
        <v>0</v>
      </c>
      <c r="AN906" s="805">
        <f t="shared" si="3162"/>
        <v>0</v>
      </c>
      <c r="AO906" s="805">
        <f t="shared" si="3162"/>
        <v>0</v>
      </c>
      <c r="AP906" s="805">
        <f t="shared" si="3162"/>
        <v>0</v>
      </c>
      <c r="AQ906" s="805">
        <f t="shared" si="3162"/>
        <v>0</v>
      </c>
      <c r="AR906" s="805">
        <f t="shared" si="3162"/>
        <v>0</v>
      </c>
      <c r="AS906" s="805">
        <f t="shared" si="3162"/>
        <v>0</v>
      </c>
      <c r="AT906" s="805">
        <f t="shared" si="3162"/>
        <v>0</v>
      </c>
      <c r="AU906" s="805">
        <f t="shared" si="3162"/>
        <v>0</v>
      </c>
      <c r="AV906" s="805">
        <f t="shared" si="3162"/>
        <v>0</v>
      </c>
      <c r="AW906" s="805">
        <f t="shared" si="3162"/>
        <v>0</v>
      </c>
      <c r="AX906" s="805">
        <f t="shared" si="3162"/>
        <v>0</v>
      </c>
      <c r="AY906" s="805">
        <f t="shared" si="3162"/>
        <v>0</v>
      </c>
      <c r="AZ906" s="805">
        <f t="shared" si="3162"/>
        <v>0</v>
      </c>
      <c r="BA906" s="805">
        <f t="shared" si="3162"/>
        <v>0</v>
      </c>
      <c r="BB906" s="805">
        <f t="shared" si="3162"/>
        <v>0</v>
      </c>
      <c r="BC906" s="804"/>
      <c r="BD906" s="805">
        <f t="shared" ref="BD906:BT906" si="3163">SUM(BD88)</f>
        <v>0</v>
      </c>
      <c r="BE906" s="805">
        <f t="shared" si="3163"/>
        <v>0</v>
      </c>
      <c r="BF906" s="805">
        <f t="shared" si="3163"/>
        <v>0</v>
      </c>
      <c r="BG906" s="805">
        <f t="shared" si="3163"/>
        <v>0</v>
      </c>
      <c r="BH906" s="805">
        <f t="shared" si="3163"/>
        <v>0</v>
      </c>
      <c r="BI906" s="805">
        <f t="shared" si="3163"/>
        <v>0</v>
      </c>
      <c r="BJ906" s="805">
        <f t="shared" si="3163"/>
        <v>0</v>
      </c>
      <c r="BK906" s="805">
        <f t="shared" si="3163"/>
        <v>0</v>
      </c>
      <c r="BL906" s="805">
        <f t="shared" si="3163"/>
        <v>0</v>
      </c>
      <c r="BM906" s="805">
        <f t="shared" si="3163"/>
        <v>0</v>
      </c>
      <c r="BN906" s="805">
        <f t="shared" si="3163"/>
        <v>0</v>
      </c>
      <c r="BO906" s="805">
        <f t="shared" si="3163"/>
        <v>0</v>
      </c>
      <c r="BP906" s="805">
        <f t="shared" si="3163"/>
        <v>0</v>
      </c>
      <c r="BQ906" s="805">
        <f t="shared" si="3163"/>
        <v>0</v>
      </c>
      <c r="BR906" s="805">
        <f t="shared" si="3163"/>
        <v>0</v>
      </c>
      <c r="BS906" s="805">
        <f t="shared" si="3163"/>
        <v>0</v>
      </c>
      <c r="BT906" s="805">
        <f t="shared" si="3163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8"/>
        <v>0</v>
      </c>
      <c r="CA906" s="602">
        <f t="shared" si="3129"/>
        <v>0</v>
      </c>
      <c r="CB906" s="602">
        <f t="shared" si="3130"/>
        <v>0</v>
      </c>
      <c r="CC906" s="602">
        <f t="shared" si="3131"/>
        <v>0</v>
      </c>
      <c r="CD906" s="1348">
        <f t="shared" si="3159"/>
        <v>0</v>
      </c>
      <c r="CE906" s="1349">
        <f t="shared" si="3133"/>
        <v>0</v>
      </c>
      <c r="CF906" s="1350">
        <f t="shared" si="3133"/>
        <v>0</v>
      </c>
      <c r="CG906" s="1350">
        <f t="shared" si="3133"/>
        <v>0</v>
      </c>
      <c r="CH906" s="1350">
        <f t="shared" si="3133"/>
        <v>0</v>
      </c>
      <c r="CI906" s="1350">
        <f t="shared" si="3133"/>
        <v>0</v>
      </c>
      <c r="CJ906" s="1350">
        <f t="shared" si="3133"/>
        <v>0</v>
      </c>
      <c r="CK906" s="1351">
        <f t="shared" si="3133"/>
        <v>0</v>
      </c>
      <c r="CL906" s="1351">
        <f t="shared" si="3133"/>
        <v>0</v>
      </c>
      <c r="CM906" s="1351">
        <f t="shared" si="3133"/>
        <v>0</v>
      </c>
      <c r="CN906" s="1350">
        <f t="shared" si="3133"/>
        <v>0</v>
      </c>
      <c r="CO906" s="1350">
        <f t="shared" si="3133"/>
        <v>0</v>
      </c>
      <c r="CP906" s="1350">
        <f t="shared" si="3133"/>
        <v>0</v>
      </c>
      <c r="CQ906" s="1350">
        <f t="shared" si="3133"/>
        <v>0</v>
      </c>
      <c r="CR906" s="1350">
        <f t="shared" si="3133"/>
        <v>0</v>
      </c>
      <c r="CS906" s="1349">
        <f t="shared" si="3133"/>
        <v>0</v>
      </c>
      <c r="CT906" s="1352">
        <f t="shared" si="3133"/>
        <v>0</v>
      </c>
      <c r="CU906" s="553">
        <f t="shared" si="3134"/>
        <v>0</v>
      </c>
      <c r="CV906" s="554">
        <f t="shared" si="3135"/>
        <v>0</v>
      </c>
      <c r="CW906" s="555">
        <f t="shared" si="3136"/>
        <v>0</v>
      </c>
      <c r="CX906" s="555">
        <f t="shared" si="3137"/>
        <v>0</v>
      </c>
      <c r="CY906" s="555">
        <f t="shared" si="3138"/>
        <v>0</v>
      </c>
      <c r="CZ906" s="555">
        <f t="shared" si="3139"/>
        <v>0</v>
      </c>
      <c r="DA906" s="555">
        <f t="shared" si="3140"/>
        <v>0</v>
      </c>
      <c r="DB906" s="556">
        <f t="shared" si="3141"/>
        <v>0</v>
      </c>
      <c r="DC906" s="556">
        <f t="shared" si="3142"/>
        <v>0</v>
      </c>
      <c r="DD906" s="556">
        <f t="shared" si="3143"/>
        <v>0</v>
      </c>
      <c r="DE906" s="555">
        <f t="shared" si="3144"/>
        <v>0</v>
      </c>
      <c r="DF906" s="555">
        <f t="shared" si="3145"/>
        <v>0</v>
      </c>
      <c r="DG906" s="555">
        <f t="shared" si="3146"/>
        <v>0</v>
      </c>
      <c r="DH906" s="555">
        <f t="shared" si="3147"/>
        <v>0</v>
      </c>
      <c r="DI906" s="555">
        <f t="shared" si="3148"/>
        <v>0</v>
      </c>
      <c r="DJ906" s="554">
        <f t="shared" si="3149"/>
        <v>0</v>
      </c>
      <c r="DK906" s="553">
        <f t="shared" si="3150"/>
        <v>0</v>
      </c>
      <c r="DL906" s="658">
        <f t="shared" si="3151"/>
        <v>17</v>
      </c>
      <c r="DM906" s="106">
        <f t="shared" si="3152"/>
        <v>17</v>
      </c>
      <c r="DN906" s="106">
        <f t="shared" si="3153"/>
        <v>17</v>
      </c>
      <c r="DO906" s="106">
        <f t="shared" si="3154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391</v>
      </c>
      <c r="B907" s="805">
        <f t="shared" ref="B907:R907" si="3164">SUM(B99)</f>
        <v>0</v>
      </c>
      <c r="C907" s="805">
        <f t="shared" si="3164"/>
        <v>0</v>
      </c>
      <c r="D907" s="805">
        <f t="shared" si="3164"/>
        <v>0</v>
      </c>
      <c r="E907" s="805">
        <f t="shared" si="3164"/>
        <v>0</v>
      </c>
      <c r="F907" s="805">
        <f t="shared" si="3164"/>
        <v>0</v>
      </c>
      <c r="G907" s="805">
        <f t="shared" si="3164"/>
        <v>0</v>
      </c>
      <c r="H907" s="805">
        <f t="shared" si="3164"/>
        <v>0</v>
      </c>
      <c r="I907" s="805">
        <f t="shared" si="3164"/>
        <v>0</v>
      </c>
      <c r="J907" s="805">
        <f t="shared" si="3164"/>
        <v>0</v>
      </c>
      <c r="K907" s="805">
        <f t="shared" si="3164"/>
        <v>0</v>
      </c>
      <c r="L907" s="805">
        <f t="shared" si="3164"/>
        <v>0</v>
      </c>
      <c r="M907" s="805">
        <f t="shared" si="3164"/>
        <v>0</v>
      </c>
      <c r="N907" s="805">
        <f t="shared" si="3164"/>
        <v>0</v>
      </c>
      <c r="O907" s="805">
        <f t="shared" si="3164"/>
        <v>0</v>
      </c>
      <c r="P907" s="805">
        <f t="shared" si="3164"/>
        <v>0</v>
      </c>
      <c r="Q907" s="805">
        <f t="shared" si="3164"/>
        <v>0</v>
      </c>
      <c r="R907" s="805">
        <f t="shared" si="3164"/>
        <v>0</v>
      </c>
      <c r="S907" s="804"/>
      <c r="T907" s="805">
        <f t="shared" ref="T907:AJ907" si="3165">SUM(T99)</f>
        <v>0</v>
      </c>
      <c r="U907" s="805">
        <f t="shared" si="3165"/>
        <v>0</v>
      </c>
      <c r="V907" s="805">
        <f t="shared" si="3165"/>
        <v>0</v>
      </c>
      <c r="W907" s="805">
        <f t="shared" si="3165"/>
        <v>0</v>
      </c>
      <c r="X907" s="805">
        <f t="shared" si="3165"/>
        <v>0</v>
      </c>
      <c r="Y907" s="805">
        <f t="shared" si="3165"/>
        <v>0</v>
      </c>
      <c r="Z907" s="805">
        <f t="shared" si="3165"/>
        <v>0</v>
      </c>
      <c r="AA907" s="805">
        <f t="shared" si="3165"/>
        <v>0</v>
      </c>
      <c r="AB907" s="805">
        <f t="shared" si="3165"/>
        <v>0</v>
      </c>
      <c r="AC907" s="805">
        <f t="shared" si="3165"/>
        <v>0</v>
      </c>
      <c r="AD907" s="805">
        <f t="shared" si="3165"/>
        <v>0</v>
      </c>
      <c r="AE907" s="805">
        <f t="shared" si="3165"/>
        <v>0</v>
      </c>
      <c r="AF907" s="805">
        <f t="shared" si="3165"/>
        <v>0</v>
      </c>
      <c r="AG907" s="805">
        <f t="shared" si="3165"/>
        <v>0</v>
      </c>
      <c r="AH907" s="805">
        <f t="shared" si="3165"/>
        <v>0</v>
      </c>
      <c r="AI907" s="805">
        <f t="shared" si="3165"/>
        <v>0</v>
      </c>
      <c r="AJ907" s="805">
        <f t="shared" si="3165"/>
        <v>0</v>
      </c>
      <c r="AK907" s="804"/>
      <c r="AL907" s="805">
        <f t="shared" ref="AL907:BB907" si="3166">SUM(AL99)</f>
        <v>3900</v>
      </c>
      <c r="AM907" s="805">
        <f t="shared" si="3166"/>
        <v>0</v>
      </c>
      <c r="AN907" s="805">
        <f t="shared" si="3166"/>
        <v>0</v>
      </c>
      <c r="AO907" s="805">
        <f t="shared" si="3166"/>
        <v>0</v>
      </c>
      <c r="AP907" s="805">
        <f t="shared" si="3166"/>
        <v>0</v>
      </c>
      <c r="AQ907" s="805">
        <f t="shared" si="3166"/>
        <v>0</v>
      </c>
      <c r="AR907" s="805">
        <f t="shared" si="3166"/>
        <v>0</v>
      </c>
      <c r="AS907" s="805">
        <f t="shared" si="3166"/>
        <v>0</v>
      </c>
      <c r="AT907" s="805">
        <f t="shared" si="3166"/>
        <v>0</v>
      </c>
      <c r="AU907" s="805">
        <f t="shared" si="3166"/>
        <v>0</v>
      </c>
      <c r="AV907" s="805">
        <f t="shared" si="3166"/>
        <v>0</v>
      </c>
      <c r="AW907" s="805">
        <f t="shared" si="3166"/>
        <v>0</v>
      </c>
      <c r="AX907" s="805">
        <f t="shared" si="3166"/>
        <v>0</v>
      </c>
      <c r="AY907" s="805">
        <f t="shared" si="3166"/>
        <v>0</v>
      </c>
      <c r="AZ907" s="805">
        <f t="shared" si="3166"/>
        <v>0</v>
      </c>
      <c r="BA907" s="805">
        <f t="shared" si="3166"/>
        <v>0</v>
      </c>
      <c r="BB907" s="805">
        <f t="shared" si="3166"/>
        <v>0</v>
      </c>
      <c r="BC907" s="804"/>
      <c r="BD907" s="805">
        <f t="shared" ref="BD907:BT907" si="3167">SUM(BD99)</f>
        <v>10</v>
      </c>
      <c r="BE907" s="805">
        <f t="shared" si="3167"/>
        <v>0</v>
      </c>
      <c r="BF907" s="805">
        <f t="shared" si="3167"/>
        <v>0</v>
      </c>
      <c r="BG907" s="805">
        <f t="shared" si="3167"/>
        <v>0</v>
      </c>
      <c r="BH907" s="805">
        <f t="shared" si="3167"/>
        <v>0</v>
      </c>
      <c r="BI907" s="805">
        <f t="shared" si="3167"/>
        <v>0</v>
      </c>
      <c r="BJ907" s="805">
        <f t="shared" si="3167"/>
        <v>0</v>
      </c>
      <c r="BK907" s="805">
        <f t="shared" si="3167"/>
        <v>0</v>
      </c>
      <c r="BL907" s="805">
        <f t="shared" si="3167"/>
        <v>0</v>
      </c>
      <c r="BM907" s="805">
        <f t="shared" si="3167"/>
        <v>0</v>
      </c>
      <c r="BN907" s="805">
        <f t="shared" si="3167"/>
        <v>0</v>
      </c>
      <c r="BO907" s="805">
        <f t="shared" si="3167"/>
        <v>0</v>
      </c>
      <c r="BP907" s="805">
        <f t="shared" si="3167"/>
        <v>0</v>
      </c>
      <c r="BQ907" s="805">
        <f t="shared" si="3167"/>
        <v>0</v>
      </c>
      <c r="BR907" s="805">
        <f t="shared" si="3167"/>
        <v>0</v>
      </c>
      <c r="BS907" s="805">
        <f t="shared" si="3167"/>
        <v>0</v>
      </c>
      <c r="BT907" s="805">
        <f t="shared" si="3167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8"/>
        <v>0</v>
      </c>
      <c r="CA907" s="602">
        <f t="shared" si="3129"/>
        <v>0</v>
      </c>
      <c r="CB907" s="602">
        <f t="shared" si="3130"/>
        <v>0</v>
      </c>
      <c r="CC907" s="602">
        <f t="shared" si="3131"/>
        <v>0</v>
      </c>
      <c r="CD907" s="1348">
        <f t="shared" si="3159"/>
        <v>0</v>
      </c>
      <c r="CE907" s="1349">
        <f t="shared" si="3133"/>
        <v>0</v>
      </c>
      <c r="CF907" s="1350">
        <f t="shared" si="3133"/>
        <v>0</v>
      </c>
      <c r="CG907" s="1350">
        <f t="shared" si="3133"/>
        <v>0</v>
      </c>
      <c r="CH907" s="1350">
        <f t="shared" si="3133"/>
        <v>0</v>
      </c>
      <c r="CI907" s="1350">
        <f t="shared" si="3133"/>
        <v>0</v>
      </c>
      <c r="CJ907" s="1350">
        <f t="shared" si="3133"/>
        <v>0</v>
      </c>
      <c r="CK907" s="1351">
        <f t="shared" si="3133"/>
        <v>0</v>
      </c>
      <c r="CL907" s="1351">
        <f t="shared" si="3133"/>
        <v>0</v>
      </c>
      <c r="CM907" s="1351">
        <f t="shared" si="3133"/>
        <v>0</v>
      </c>
      <c r="CN907" s="1350">
        <f t="shared" si="3133"/>
        <v>0</v>
      </c>
      <c r="CO907" s="1350">
        <f t="shared" si="3133"/>
        <v>0</v>
      </c>
      <c r="CP907" s="1350">
        <f t="shared" si="3133"/>
        <v>0</v>
      </c>
      <c r="CQ907" s="1350">
        <f t="shared" si="3133"/>
        <v>0</v>
      </c>
      <c r="CR907" s="1350">
        <f t="shared" si="3133"/>
        <v>0</v>
      </c>
      <c r="CS907" s="1349">
        <f t="shared" si="3133"/>
        <v>0</v>
      </c>
      <c r="CT907" s="1352">
        <f t="shared" si="3133"/>
        <v>0</v>
      </c>
      <c r="CU907" s="553">
        <f t="shared" si="3134"/>
        <v>0</v>
      </c>
      <c r="CV907" s="554">
        <f t="shared" si="3135"/>
        <v>0</v>
      </c>
      <c r="CW907" s="555">
        <f t="shared" si="3136"/>
        <v>0</v>
      </c>
      <c r="CX907" s="555">
        <f t="shared" si="3137"/>
        <v>0</v>
      </c>
      <c r="CY907" s="555">
        <f t="shared" si="3138"/>
        <v>0</v>
      </c>
      <c r="CZ907" s="555">
        <f t="shared" si="3139"/>
        <v>0</v>
      </c>
      <c r="DA907" s="555">
        <f t="shared" si="3140"/>
        <v>0</v>
      </c>
      <c r="DB907" s="556">
        <f t="shared" si="3141"/>
        <v>0</v>
      </c>
      <c r="DC907" s="556">
        <f t="shared" si="3142"/>
        <v>0</v>
      </c>
      <c r="DD907" s="556">
        <f t="shared" si="3143"/>
        <v>0</v>
      </c>
      <c r="DE907" s="555">
        <f t="shared" si="3144"/>
        <v>0</v>
      </c>
      <c r="DF907" s="555">
        <f t="shared" si="3145"/>
        <v>0</v>
      </c>
      <c r="DG907" s="555">
        <f t="shared" si="3146"/>
        <v>0</v>
      </c>
      <c r="DH907" s="555">
        <f t="shared" si="3147"/>
        <v>0</v>
      </c>
      <c r="DI907" s="555">
        <f t="shared" si="3148"/>
        <v>0</v>
      </c>
      <c r="DJ907" s="554">
        <f t="shared" si="3149"/>
        <v>0</v>
      </c>
      <c r="DK907" s="553">
        <f t="shared" si="3150"/>
        <v>0</v>
      </c>
      <c r="DL907" s="658">
        <f t="shared" si="3151"/>
        <v>17</v>
      </c>
      <c r="DM907" s="106">
        <f t="shared" si="3152"/>
        <v>17</v>
      </c>
      <c r="DN907" s="106">
        <f t="shared" si="3153"/>
        <v>17</v>
      </c>
      <c r="DO907" s="106">
        <f t="shared" si="3154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 t="shared" ref="B908:R908" si="3168">SUM(B107)</f>
        <v>0</v>
      </c>
      <c r="C908" s="805">
        <f t="shared" si="3168"/>
        <v>0</v>
      </c>
      <c r="D908" s="805">
        <f t="shared" si="3168"/>
        <v>0</v>
      </c>
      <c r="E908" s="805">
        <f t="shared" si="3168"/>
        <v>0</v>
      </c>
      <c r="F908" s="805">
        <f t="shared" si="3168"/>
        <v>0</v>
      </c>
      <c r="G908" s="805">
        <f t="shared" si="3168"/>
        <v>0</v>
      </c>
      <c r="H908" s="805">
        <f t="shared" si="3168"/>
        <v>0</v>
      </c>
      <c r="I908" s="805">
        <f t="shared" si="3168"/>
        <v>0</v>
      </c>
      <c r="J908" s="805">
        <f t="shared" si="3168"/>
        <v>0</v>
      </c>
      <c r="K908" s="805">
        <f t="shared" si="3168"/>
        <v>0</v>
      </c>
      <c r="L908" s="805">
        <f t="shared" si="3168"/>
        <v>0</v>
      </c>
      <c r="M908" s="805">
        <f t="shared" si="3168"/>
        <v>0</v>
      </c>
      <c r="N908" s="805">
        <f t="shared" si="3168"/>
        <v>0</v>
      </c>
      <c r="O908" s="805">
        <f t="shared" si="3168"/>
        <v>0</v>
      </c>
      <c r="P908" s="805">
        <f t="shared" si="3168"/>
        <v>0</v>
      </c>
      <c r="Q908" s="805">
        <f t="shared" si="3168"/>
        <v>0</v>
      </c>
      <c r="R908" s="805">
        <f t="shared" si="3168"/>
        <v>0</v>
      </c>
      <c r="S908" s="804"/>
      <c r="T908" s="805">
        <f t="shared" ref="T908:AJ908" si="3169">SUM(T107)</f>
        <v>0</v>
      </c>
      <c r="U908" s="805">
        <f t="shared" si="3169"/>
        <v>0</v>
      </c>
      <c r="V908" s="805">
        <f t="shared" si="3169"/>
        <v>0</v>
      </c>
      <c r="W908" s="805">
        <f t="shared" si="3169"/>
        <v>0</v>
      </c>
      <c r="X908" s="805">
        <f t="shared" si="3169"/>
        <v>0</v>
      </c>
      <c r="Y908" s="805">
        <f t="shared" si="3169"/>
        <v>0</v>
      </c>
      <c r="Z908" s="805">
        <f t="shared" si="3169"/>
        <v>0</v>
      </c>
      <c r="AA908" s="805">
        <f t="shared" si="3169"/>
        <v>0</v>
      </c>
      <c r="AB908" s="805">
        <f t="shared" si="3169"/>
        <v>0</v>
      </c>
      <c r="AC908" s="805">
        <f t="shared" si="3169"/>
        <v>0</v>
      </c>
      <c r="AD908" s="805">
        <f t="shared" si="3169"/>
        <v>0</v>
      </c>
      <c r="AE908" s="805">
        <f t="shared" si="3169"/>
        <v>0</v>
      </c>
      <c r="AF908" s="805">
        <f t="shared" si="3169"/>
        <v>0</v>
      </c>
      <c r="AG908" s="805">
        <f t="shared" si="3169"/>
        <v>0</v>
      </c>
      <c r="AH908" s="805">
        <f t="shared" si="3169"/>
        <v>0</v>
      </c>
      <c r="AI908" s="805">
        <f t="shared" si="3169"/>
        <v>0</v>
      </c>
      <c r="AJ908" s="805">
        <f t="shared" si="3169"/>
        <v>0</v>
      </c>
      <c r="AK908" s="804"/>
      <c r="AL908" s="805">
        <f t="shared" ref="AL908:BB908" si="3170">SUM(AL107)</f>
        <v>0</v>
      </c>
      <c r="AM908" s="805">
        <f t="shared" si="3170"/>
        <v>0</v>
      </c>
      <c r="AN908" s="805">
        <f t="shared" si="3170"/>
        <v>0</v>
      </c>
      <c r="AO908" s="805">
        <f t="shared" si="3170"/>
        <v>0</v>
      </c>
      <c r="AP908" s="805">
        <f t="shared" si="3170"/>
        <v>0</v>
      </c>
      <c r="AQ908" s="805">
        <f t="shared" si="3170"/>
        <v>0</v>
      </c>
      <c r="AR908" s="805">
        <f t="shared" si="3170"/>
        <v>0</v>
      </c>
      <c r="AS908" s="805">
        <f t="shared" si="3170"/>
        <v>0</v>
      </c>
      <c r="AT908" s="805">
        <f t="shared" si="3170"/>
        <v>0</v>
      </c>
      <c r="AU908" s="805">
        <f t="shared" si="3170"/>
        <v>0</v>
      </c>
      <c r="AV908" s="805">
        <f t="shared" si="3170"/>
        <v>0</v>
      </c>
      <c r="AW908" s="805">
        <f t="shared" si="3170"/>
        <v>0</v>
      </c>
      <c r="AX908" s="805">
        <f t="shared" si="3170"/>
        <v>0</v>
      </c>
      <c r="AY908" s="805">
        <f t="shared" si="3170"/>
        <v>0</v>
      </c>
      <c r="AZ908" s="805">
        <f t="shared" si="3170"/>
        <v>0</v>
      </c>
      <c r="BA908" s="805">
        <f t="shared" si="3170"/>
        <v>0</v>
      </c>
      <c r="BB908" s="805">
        <f t="shared" si="3170"/>
        <v>0</v>
      </c>
      <c r="BC908" s="804"/>
      <c r="BD908" s="805">
        <f t="shared" ref="BD908:BT908" si="3171">SUM(BD107)</f>
        <v>5</v>
      </c>
      <c r="BE908" s="805">
        <f t="shared" si="3171"/>
        <v>0</v>
      </c>
      <c r="BF908" s="805">
        <f t="shared" si="3171"/>
        <v>0</v>
      </c>
      <c r="BG908" s="805">
        <f t="shared" si="3171"/>
        <v>0</v>
      </c>
      <c r="BH908" s="805">
        <f t="shared" si="3171"/>
        <v>0</v>
      </c>
      <c r="BI908" s="805">
        <f t="shared" si="3171"/>
        <v>0</v>
      </c>
      <c r="BJ908" s="805">
        <f t="shared" si="3171"/>
        <v>0</v>
      </c>
      <c r="BK908" s="805">
        <f t="shared" si="3171"/>
        <v>0</v>
      </c>
      <c r="BL908" s="805">
        <f t="shared" si="3171"/>
        <v>0</v>
      </c>
      <c r="BM908" s="805">
        <f t="shared" si="3171"/>
        <v>0</v>
      </c>
      <c r="BN908" s="805">
        <f t="shared" si="3171"/>
        <v>0</v>
      </c>
      <c r="BO908" s="805">
        <f t="shared" si="3171"/>
        <v>0</v>
      </c>
      <c r="BP908" s="805">
        <f t="shared" si="3171"/>
        <v>0</v>
      </c>
      <c r="BQ908" s="805">
        <f t="shared" si="3171"/>
        <v>0</v>
      </c>
      <c r="BR908" s="805">
        <f t="shared" si="3171"/>
        <v>0</v>
      </c>
      <c r="BS908" s="805">
        <f t="shared" si="3171"/>
        <v>0</v>
      </c>
      <c r="BT908" s="805">
        <f t="shared" si="3171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8"/>
        <v>0</v>
      </c>
      <c r="CA908" s="602">
        <f t="shared" si="3129"/>
        <v>0</v>
      </c>
      <c r="CB908" s="602">
        <f t="shared" si="3130"/>
        <v>0</v>
      </c>
      <c r="CC908" s="602">
        <f t="shared" si="3131"/>
        <v>0</v>
      </c>
      <c r="CD908" s="1348">
        <f t="shared" si="3159"/>
        <v>0</v>
      </c>
      <c r="CE908" s="1349">
        <f t="shared" si="3133"/>
        <v>0</v>
      </c>
      <c r="CF908" s="1350">
        <f t="shared" si="3133"/>
        <v>0</v>
      </c>
      <c r="CG908" s="1350">
        <f t="shared" si="3133"/>
        <v>0</v>
      </c>
      <c r="CH908" s="1350">
        <f t="shared" si="3133"/>
        <v>0</v>
      </c>
      <c r="CI908" s="1350">
        <f t="shared" si="3133"/>
        <v>0</v>
      </c>
      <c r="CJ908" s="1350">
        <f t="shared" si="3133"/>
        <v>0</v>
      </c>
      <c r="CK908" s="1351">
        <f t="shared" si="3133"/>
        <v>0</v>
      </c>
      <c r="CL908" s="1351">
        <f t="shared" si="3133"/>
        <v>0</v>
      </c>
      <c r="CM908" s="1351">
        <f t="shared" si="3133"/>
        <v>0</v>
      </c>
      <c r="CN908" s="1350">
        <f t="shared" si="3133"/>
        <v>0</v>
      </c>
      <c r="CO908" s="1350">
        <f t="shared" si="3133"/>
        <v>0</v>
      </c>
      <c r="CP908" s="1350">
        <f t="shared" si="3133"/>
        <v>0</v>
      </c>
      <c r="CQ908" s="1350">
        <f t="shared" si="3133"/>
        <v>0</v>
      </c>
      <c r="CR908" s="1350">
        <f t="shared" si="3133"/>
        <v>0</v>
      </c>
      <c r="CS908" s="1349">
        <f t="shared" si="3133"/>
        <v>0</v>
      </c>
      <c r="CT908" s="1352">
        <f t="shared" si="3133"/>
        <v>0</v>
      </c>
      <c r="CU908" s="553">
        <f t="shared" si="3134"/>
        <v>0</v>
      </c>
      <c r="CV908" s="554">
        <f t="shared" si="3135"/>
        <v>0</v>
      </c>
      <c r="CW908" s="555">
        <f t="shared" si="3136"/>
        <v>0</v>
      </c>
      <c r="CX908" s="555">
        <f t="shared" si="3137"/>
        <v>0</v>
      </c>
      <c r="CY908" s="555">
        <f t="shared" si="3138"/>
        <v>0</v>
      </c>
      <c r="CZ908" s="555">
        <f t="shared" si="3139"/>
        <v>0</v>
      </c>
      <c r="DA908" s="555">
        <f t="shared" si="3140"/>
        <v>0</v>
      </c>
      <c r="DB908" s="556">
        <f t="shared" si="3141"/>
        <v>0</v>
      </c>
      <c r="DC908" s="556">
        <f t="shared" si="3142"/>
        <v>0</v>
      </c>
      <c r="DD908" s="556">
        <f t="shared" si="3143"/>
        <v>0</v>
      </c>
      <c r="DE908" s="555">
        <f t="shared" si="3144"/>
        <v>0</v>
      </c>
      <c r="DF908" s="555">
        <f t="shared" si="3145"/>
        <v>0</v>
      </c>
      <c r="DG908" s="555">
        <f t="shared" si="3146"/>
        <v>0</v>
      </c>
      <c r="DH908" s="555">
        <f t="shared" si="3147"/>
        <v>0</v>
      </c>
      <c r="DI908" s="555">
        <f t="shared" si="3148"/>
        <v>0</v>
      </c>
      <c r="DJ908" s="554">
        <f t="shared" si="3149"/>
        <v>0</v>
      </c>
      <c r="DK908" s="553">
        <f t="shared" si="3150"/>
        <v>0</v>
      </c>
      <c r="DL908" s="658">
        <f t="shared" si="3151"/>
        <v>17</v>
      </c>
      <c r="DM908" s="106">
        <f t="shared" si="3152"/>
        <v>17</v>
      </c>
      <c r="DN908" s="106">
        <f t="shared" si="3153"/>
        <v>17</v>
      </c>
      <c r="DO908" s="106">
        <f t="shared" si="3154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393</v>
      </c>
      <c r="B909" s="805">
        <f t="shared" ref="B909:R909" si="3172">SUM(B115)</f>
        <v>0</v>
      </c>
      <c r="C909" s="805">
        <f t="shared" si="3172"/>
        <v>0</v>
      </c>
      <c r="D909" s="805">
        <f t="shared" si="3172"/>
        <v>0</v>
      </c>
      <c r="E909" s="805">
        <f t="shared" si="3172"/>
        <v>0</v>
      </c>
      <c r="F909" s="805">
        <f t="shared" si="3172"/>
        <v>0</v>
      </c>
      <c r="G909" s="805">
        <f t="shared" si="3172"/>
        <v>0</v>
      </c>
      <c r="H909" s="805">
        <f t="shared" si="3172"/>
        <v>0</v>
      </c>
      <c r="I909" s="805">
        <f t="shared" si="3172"/>
        <v>0</v>
      </c>
      <c r="J909" s="805">
        <f t="shared" si="3172"/>
        <v>0</v>
      </c>
      <c r="K909" s="805">
        <f t="shared" si="3172"/>
        <v>0</v>
      </c>
      <c r="L909" s="805">
        <f t="shared" si="3172"/>
        <v>0</v>
      </c>
      <c r="M909" s="805">
        <f t="shared" si="3172"/>
        <v>0</v>
      </c>
      <c r="N909" s="805">
        <f t="shared" si="3172"/>
        <v>0</v>
      </c>
      <c r="O909" s="805">
        <f t="shared" si="3172"/>
        <v>0</v>
      </c>
      <c r="P909" s="805">
        <f t="shared" si="3172"/>
        <v>0</v>
      </c>
      <c r="Q909" s="805">
        <f t="shared" si="3172"/>
        <v>0</v>
      </c>
      <c r="R909" s="805">
        <f t="shared" si="3172"/>
        <v>0</v>
      </c>
      <c r="S909" s="804"/>
      <c r="T909" s="805">
        <f t="shared" ref="T909:AJ909" si="3173">SUM(T115)</f>
        <v>0</v>
      </c>
      <c r="U909" s="805">
        <f t="shared" si="3173"/>
        <v>0</v>
      </c>
      <c r="V909" s="805">
        <f t="shared" si="3173"/>
        <v>0</v>
      </c>
      <c r="W909" s="805">
        <f t="shared" si="3173"/>
        <v>0</v>
      </c>
      <c r="X909" s="805">
        <f t="shared" si="3173"/>
        <v>0</v>
      </c>
      <c r="Y909" s="805">
        <f t="shared" si="3173"/>
        <v>0</v>
      </c>
      <c r="Z909" s="805">
        <f t="shared" si="3173"/>
        <v>0</v>
      </c>
      <c r="AA909" s="805">
        <f t="shared" si="3173"/>
        <v>0</v>
      </c>
      <c r="AB909" s="805">
        <f t="shared" si="3173"/>
        <v>0</v>
      </c>
      <c r="AC909" s="805">
        <f t="shared" si="3173"/>
        <v>0</v>
      </c>
      <c r="AD909" s="805">
        <f t="shared" si="3173"/>
        <v>0</v>
      </c>
      <c r="AE909" s="805">
        <f t="shared" si="3173"/>
        <v>0</v>
      </c>
      <c r="AF909" s="805">
        <f t="shared" si="3173"/>
        <v>0</v>
      </c>
      <c r="AG909" s="805">
        <f t="shared" si="3173"/>
        <v>0</v>
      </c>
      <c r="AH909" s="805">
        <f t="shared" si="3173"/>
        <v>0</v>
      </c>
      <c r="AI909" s="805">
        <f t="shared" si="3173"/>
        <v>0</v>
      </c>
      <c r="AJ909" s="805">
        <f t="shared" si="3173"/>
        <v>0</v>
      </c>
      <c r="AK909" s="804"/>
      <c r="AL909" s="805">
        <f t="shared" ref="AL909:BB909" si="3174">SUM(AL115)</f>
        <v>0</v>
      </c>
      <c r="AM909" s="805">
        <f t="shared" si="3174"/>
        <v>0</v>
      </c>
      <c r="AN909" s="805">
        <f t="shared" si="3174"/>
        <v>0</v>
      </c>
      <c r="AO909" s="805">
        <f t="shared" si="3174"/>
        <v>0</v>
      </c>
      <c r="AP909" s="805">
        <f t="shared" si="3174"/>
        <v>0</v>
      </c>
      <c r="AQ909" s="805">
        <f t="shared" si="3174"/>
        <v>0</v>
      </c>
      <c r="AR909" s="805">
        <f t="shared" si="3174"/>
        <v>0</v>
      </c>
      <c r="AS909" s="805">
        <f t="shared" si="3174"/>
        <v>0</v>
      </c>
      <c r="AT909" s="805">
        <f t="shared" si="3174"/>
        <v>0</v>
      </c>
      <c r="AU909" s="805">
        <f t="shared" si="3174"/>
        <v>0</v>
      </c>
      <c r="AV909" s="805">
        <f t="shared" si="3174"/>
        <v>0</v>
      </c>
      <c r="AW909" s="805">
        <f t="shared" si="3174"/>
        <v>0</v>
      </c>
      <c r="AX909" s="805">
        <f t="shared" si="3174"/>
        <v>0</v>
      </c>
      <c r="AY909" s="805">
        <f t="shared" si="3174"/>
        <v>0</v>
      </c>
      <c r="AZ909" s="805">
        <f t="shared" si="3174"/>
        <v>0</v>
      </c>
      <c r="BA909" s="805">
        <f t="shared" si="3174"/>
        <v>0</v>
      </c>
      <c r="BB909" s="805">
        <f t="shared" si="3174"/>
        <v>0</v>
      </c>
      <c r="BC909" s="804"/>
      <c r="BD909" s="805">
        <f t="shared" ref="BD909:BT909" si="3175">SUM(BD115)</f>
        <v>0</v>
      </c>
      <c r="BE909" s="805">
        <f t="shared" si="3175"/>
        <v>0</v>
      </c>
      <c r="BF909" s="805">
        <f t="shared" si="3175"/>
        <v>0</v>
      </c>
      <c r="BG909" s="805">
        <f t="shared" si="3175"/>
        <v>0</v>
      </c>
      <c r="BH909" s="805">
        <f t="shared" si="3175"/>
        <v>0</v>
      </c>
      <c r="BI909" s="805">
        <f t="shared" si="3175"/>
        <v>0</v>
      </c>
      <c r="BJ909" s="805">
        <f t="shared" si="3175"/>
        <v>0</v>
      </c>
      <c r="BK909" s="805">
        <f t="shared" si="3175"/>
        <v>0</v>
      </c>
      <c r="BL909" s="805">
        <f t="shared" si="3175"/>
        <v>0</v>
      </c>
      <c r="BM909" s="805">
        <f t="shared" si="3175"/>
        <v>0</v>
      </c>
      <c r="BN909" s="805">
        <f t="shared" si="3175"/>
        <v>0</v>
      </c>
      <c r="BO909" s="805">
        <f t="shared" si="3175"/>
        <v>0</v>
      </c>
      <c r="BP909" s="805">
        <f t="shared" si="3175"/>
        <v>0</v>
      </c>
      <c r="BQ909" s="805">
        <f t="shared" si="3175"/>
        <v>0</v>
      </c>
      <c r="BR909" s="805">
        <f t="shared" si="3175"/>
        <v>0</v>
      </c>
      <c r="BS909" s="805">
        <f t="shared" si="3175"/>
        <v>0</v>
      </c>
      <c r="BT909" s="805">
        <f t="shared" si="3175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8"/>
        <v>0</v>
      </c>
      <c r="CA909" s="602">
        <f t="shared" si="3129"/>
        <v>0</v>
      </c>
      <c r="CB909" s="602">
        <f t="shared" si="3130"/>
        <v>0</v>
      </c>
      <c r="CC909" s="602">
        <f t="shared" si="3131"/>
        <v>0</v>
      </c>
      <c r="CD909" s="1348">
        <f t="shared" si="3159"/>
        <v>0</v>
      </c>
      <c r="CE909" s="1349">
        <f t="shared" si="3133"/>
        <v>0</v>
      </c>
      <c r="CF909" s="1350">
        <f t="shared" si="3133"/>
        <v>0</v>
      </c>
      <c r="CG909" s="1350">
        <f t="shared" si="3133"/>
        <v>0</v>
      </c>
      <c r="CH909" s="1350">
        <f t="shared" si="3133"/>
        <v>0</v>
      </c>
      <c r="CI909" s="1350">
        <f t="shared" si="3133"/>
        <v>0</v>
      </c>
      <c r="CJ909" s="1350">
        <f t="shared" si="3133"/>
        <v>0</v>
      </c>
      <c r="CK909" s="1351">
        <f t="shared" si="3133"/>
        <v>0</v>
      </c>
      <c r="CL909" s="1351">
        <f t="shared" si="3133"/>
        <v>0</v>
      </c>
      <c r="CM909" s="1351">
        <f t="shared" si="3133"/>
        <v>0</v>
      </c>
      <c r="CN909" s="1350">
        <f t="shared" si="3133"/>
        <v>0</v>
      </c>
      <c r="CO909" s="1350">
        <f t="shared" si="3133"/>
        <v>0</v>
      </c>
      <c r="CP909" s="1350">
        <f t="shared" si="3133"/>
        <v>0</v>
      </c>
      <c r="CQ909" s="1350">
        <f t="shared" si="3133"/>
        <v>0</v>
      </c>
      <c r="CR909" s="1350">
        <f t="shared" si="3133"/>
        <v>0</v>
      </c>
      <c r="CS909" s="1349">
        <f t="shared" si="3133"/>
        <v>0</v>
      </c>
      <c r="CT909" s="1352">
        <f t="shared" si="3133"/>
        <v>0</v>
      </c>
      <c r="CU909" s="553">
        <f t="shared" si="3134"/>
        <v>0</v>
      </c>
      <c r="CV909" s="554">
        <f t="shared" si="3135"/>
        <v>0</v>
      </c>
      <c r="CW909" s="555">
        <f t="shared" si="3136"/>
        <v>0</v>
      </c>
      <c r="CX909" s="555">
        <f t="shared" si="3137"/>
        <v>0</v>
      </c>
      <c r="CY909" s="555">
        <f t="shared" si="3138"/>
        <v>0</v>
      </c>
      <c r="CZ909" s="555">
        <f t="shared" si="3139"/>
        <v>0</v>
      </c>
      <c r="DA909" s="555">
        <f t="shared" si="3140"/>
        <v>0</v>
      </c>
      <c r="DB909" s="556">
        <f t="shared" si="3141"/>
        <v>0</v>
      </c>
      <c r="DC909" s="556">
        <f t="shared" si="3142"/>
        <v>0</v>
      </c>
      <c r="DD909" s="556">
        <f t="shared" si="3143"/>
        <v>0</v>
      </c>
      <c r="DE909" s="555">
        <f t="shared" si="3144"/>
        <v>0</v>
      </c>
      <c r="DF909" s="555">
        <f t="shared" si="3145"/>
        <v>0</v>
      </c>
      <c r="DG909" s="555">
        <f t="shared" si="3146"/>
        <v>0</v>
      </c>
      <c r="DH909" s="555">
        <f t="shared" si="3147"/>
        <v>0</v>
      </c>
      <c r="DI909" s="555">
        <f t="shared" si="3148"/>
        <v>0</v>
      </c>
      <c r="DJ909" s="554">
        <f t="shared" si="3149"/>
        <v>0</v>
      </c>
      <c r="DK909" s="553">
        <f t="shared" si="3150"/>
        <v>0</v>
      </c>
      <c r="DL909" s="658">
        <f t="shared" si="3151"/>
        <v>17</v>
      </c>
      <c r="DM909" s="106">
        <f t="shared" si="3152"/>
        <v>17</v>
      </c>
      <c r="DN909" s="106">
        <f t="shared" si="3153"/>
        <v>17</v>
      </c>
      <c r="DO909" s="106">
        <f t="shared" si="3154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394</v>
      </c>
      <c r="B910" s="805">
        <f t="shared" ref="B910:R910" si="3176">SUM(B126)</f>
        <v>0</v>
      </c>
      <c r="C910" s="805">
        <f t="shared" si="3176"/>
        <v>0</v>
      </c>
      <c r="D910" s="805">
        <f t="shared" si="3176"/>
        <v>0</v>
      </c>
      <c r="E910" s="805">
        <f t="shared" si="3176"/>
        <v>0</v>
      </c>
      <c r="F910" s="805">
        <f t="shared" si="3176"/>
        <v>0</v>
      </c>
      <c r="G910" s="805">
        <f t="shared" si="3176"/>
        <v>0</v>
      </c>
      <c r="H910" s="805">
        <f t="shared" si="3176"/>
        <v>0</v>
      </c>
      <c r="I910" s="805">
        <f t="shared" si="3176"/>
        <v>0</v>
      </c>
      <c r="J910" s="805">
        <f t="shared" si="3176"/>
        <v>0</v>
      </c>
      <c r="K910" s="805">
        <f t="shared" si="3176"/>
        <v>0</v>
      </c>
      <c r="L910" s="805">
        <f t="shared" si="3176"/>
        <v>0</v>
      </c>
      <c r="M910" s="805">
        <f t="shared" si="3176"/>
        <v>0</v>
      </c>
      <c r="N910" s="805">
        <f t="shared" si="3176"/>
        <v>0</v>
      </c>
      <c r="O910" s="805">
        <f t="shared" si="3176"/>
        <v>0</v>
      </c>
      <c r="P910" s="805">
        <f t="shared" si="3176"/>
        <v>0</v>
      </c>
      <c r="Q910" s="805">
        <f t="shared" si="3176"/>
        <v>0</v>
      </c>
      <c r="R910" s="805">
        <f t="shared" si="3176"/>
        <v>0</v>
      </c>
      <c r="S910" s="804"/>
      <c r="T910" s="805">
        <f t="shared" ref="T910:AJ910" si="3177">SUM(T126)</f>
        <v>0</v>
      </c>
      <c r="U910" s="805">
        <f t="shared" si="3177"/>
        <v>0</v>
      </c>
      <c r="V910" s="805">
        <f t="shared" si="3177"/>
        <v>0</v>
      </c>
      <c r="W910" s="805">
        <f t="shared" si="3177"/>
        <v>0</v>
      </c>
      <c r="X910" s="805">
        <f t="shared" si="3177"/>
        <v>0</v>
      </c>
      <c r="Y910" s="805">
        <f t="shared" si="3177"/>
        <v>0</v>
      </c>
      <c r="Z910" s="805">
        <f t="shared" si="3177"/>
        <v>0</v>
      </c>
      <c r="AA910" s="805">
        <f t="shared" si="3177"/>
        <v>0</v>
      </c>
      <c r="AB910" s="805">
        <f t="shared" si="3177"/>
        <v>0</v>
      </c>
      <c r="AC910" s="805">
        <f t="shared" si="3177"/>
        <v>0</v>
      </c>
      <c r="AD910" s="805">
        <f t="shared" si="3177"/>
        <v>0</v>
      </c>
      <c r="AE910" s="805">
        <f t="shared" si="3177"/>
        <v>0</v>
      </c>
      <c r="AF910" s="805">
        <f t="shared" si="3177"/>
        <v>0</v>
      </c>
      <c r="AG910" s="805">
        <f t="shared" si="3177"/>
        <v>0</v>
      </c>
      <c r="AH910" s="805">
        <f t="shared" si="3177"/>
        <v>0</v>
      </c>
      <c r="AI910" s="805">
        <f t="shared" si="3177"/>
        <v>0</v>
      </c>
      <c r="AJ910" s="805">
        <f t="shared" si="3177"/>
        <v>0</v>
      </c>
      <c r="AK910" s="804"/>
      <c r="AL910" s="805">
        <f t="shared" ref="AL910:BB910" si="3178">SUM(AL126)</f>
        <v>0</v>
      </c>
      <c r="AM910" s="805">
        <f t="shared" si="3178"/>
        <v>0</v>
      </c>
      <c r="AN910" s="805">
        <f t="shared" si="3178"/>
        <v>0</v>
      </c>
      <c r="AO910" s="805">
        <f t="shared" si="3178"/>
        <v>0</v>
      </c>
      <c r="AP910" s="805">
        <f t="shared" si="3178"/>
        <v>0</v>
      </c>
      <c r="AQ910" s="805">
        <f t="shared" si="3178"/>
        <v>0</v>
      </c>
      <c r="AR910" s="805">
        <f t="shared" si="3178"/>
        <v>0</v>
      </c>
      <c r="AS910" s="805">
        <f t="shared" si="3178"/>
        <v>0</v>
      </c>
      <c r="AT910" s="805">
        <f t="shared" si="3178"/>
        <v>0</v>
      </c>
      <c r="AU910" s="805">
        <f t="shared" si="3178"/>
        <v>0</v>
      </c>
      <c r="AV910" s="805">
        <f t="shared" si="3178"/>
        <v>0</v>
      </c>
      <c r="AW910" s="805">
        <f t="shared" si="3178"/>
        <v>0</v>
      </c>
      <c r="AX910" s="805">
        <f t="shared" si="3178"/>
        <v>0</v>
      </c>
      <c r="AY910" s="805">
        <f t="shared" si="3178"/>
        <v>0</v>
      </c>
      <c r="AZ910" s="805">
        <f t="shared" si="3178"/>
        <v>0</v>
      </c>
      <c r="BA910" s="805">
        <f t="shared" si="3178"/>
        <v>0</v>
      </c>
      <c r="BB910" s="805">
        <f t="shared" si="3178"/>
        <v>0</v>
      </c>
      <c r="BC910" s="804"/>
      <c r="BD910" s="805">
        <f t="shared" ref="BD910:BT910" si="3179">SUM(BD126)</f>
        <v>0</v>
      </c>
      <c r="BE910" s="805">
        <f t="shared" si="3179"/>
        <v>0</v>
      </c>
      <c r="BF910" s="805">
        <f t="shared" si="3179"/>
        <v>0</v>
      </c>
      <c r="BG910" s="805">
        <f t="shared" si="3179"/>
        <v>0</v>
      </c>
      <c r="BH910" s="805">
        <f t="shared" si="3179"/>
        <v>0</v>
      </c>
      <c r="BI910" s="805">
        <f t="shared" si="3179"/>
        <v>0</v>
      </c>
      <c r="BJ910" s="805">
        <f t="shared" si="3179"/>
        <v>0</v>
      </c>
      <c r="BK910" s="805">
        <f t="shared" si="3179"/>
        <v>0</v>
      </c>
      <c r="BL910" s="805">
        <f t="shared" si="3179"/>
        <v>0</v>
      </c>
      <c r="BM910" s="805">
        <f t="shared" si="3179"/>
        <v>0</v>
      </c>
      <c r="BN910" s="805">
        <f t="shared" si="3179"/>
        <v>0</v>
      </c>
      <c r="BO910" s="805">
        <f t="shared" si="3179"/>
        <v>0</v>
      </c>
      <c r="BP910" s="805">
        <f t="shared" si="3179"/>
        <v>0</v>
      </c>
      <c r="BQ910" s="805">
        <f t="shared" si="3179"/>
        <v>0</v>
      </c>
      <c r="BR910" s="805">
        <f t="shared" si="3179"/>
        <v>0</v>
      </c>
      <c r="BS910" s="805">
        <f t="shared" si="3179"/>
        <v>0</v>
      </c>
      <c r="BT910" s="805">
        <f t="shared" si="3179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8"/>
        <v>0</v>
      </c>
      <c r="CA910" s="602">
        <f t="shared" si="3129"/>
        <v>0</v>
      </c>
      <c r="CB910" s="602">
        <f t="shared" si="3130"/>
        <v>0</v>
      </c>
      <c r="CC910" s="602">
        <f t="shared" si="3131"/>
        <v>0</v>
      </c>
      <c r="CD910" s="1348">
        <f t="shared" si="3159"/>
        <v>0</v>
      </c>
      <c r="CE910" s="1349">
        <f t="shared" si="3133"/>
        <v>0</v>
      </c>
      <c r="CF910" s="1350">
        <f t="shared" si="3133"/>
        <v>0</v>
      </c>
      <c r="CG910" s="1350">
        <f t="shared" si="3133"/>
        <v>0</v>
      </c>
      <c r="CH910" s="1350">
        <f t="shared" si="3133"/>
        <v>0</v>
      </c>
      <c r="CI910" s="1350">
        <f t="shared" si="3133"/>
        <v>0</v>
      </c>
      <c r="CJ910" s="1350">
        <f t="shared" si="3133"/>
        <v>0</v>
      </c>
      <c r="CK910" s="1351">
        <f t="shared" si="3133"/>
        <v>0</v>
      </c>
      <c r="CL910" s="1351">
        <f t="shared" si="3133"/>
        <v>0</v>
      </c>
      <c r="CM910" s="1351">
        <f t="shared" si="3133"/>
        <v>0</v>
      </c>
      <c r="CN910" s="1350">
        <f t="shared" si="3133"/>
        <v>0</v>
      </c>
      <c r="CO910" s="1350">
        <f t="shared" si="3133"/>
        <v>0</v>
      </c>
      <c r="CP910" s="1350">
        <f t="shared" si="3133"/>
        <v>0</v>
      </c>
      <c r="CQ910" s="1350">
        <f t="shared" si="3133"/>
        <v>0</v>
      </c>
      <c r="CR910" s="1350">
        <f t="shared" si="3133"/>
        <v>0</v>
      </c>
      <c r="CS910" s="1349">
        <f t="shared" si="3133"/>
        <v>0</v>
      </c>
      <c r="CT910" s="1352">
        <f t="shared" si="3133"/>
        <v>0</v>
      </c>
      <c r="CU910" s="553">
        <f t="shared" si="3134"/>
        <v>0</v>
      </c>
      <c r="CV910" s="554">
        <f t="shared" si="3135"/>
        <v>0</v>
      </c>
      <c r="CW910" s="555">
        <f t="shared" si="3136"/>
        <v>0</v>
      </c>
      <c r="CX910" s="555">
        <f t="shared" si="3137"/>
        <v>0</v>
      </c>
      <c r="CY910" s="555">
        <f t="shared" si="3138"/>
        <v>0</v>
      </c>
      <c r="CZ910" s="555">
        <f t="shared" si="3139"/>
        <v>0</v>
      </c>
      <c r="DA910" s="555">
        <f t="shared" si="3140"/>
        <v>0</v>
      </c>
      <c r="DB910" s="556">
        <f t="shared" si="3141"/>
        <v>0</v>
      </c>
      <c r="DC910" s="556">
        <f t="shared" si="3142"/>
        <v>0</v>
      </c>
      <c r="DD910" s="556">
        <f t="shared" si="3143"/>
        <v>0</v>
      </c>
      <c r="DE910" s="555">
        <f t="shared" si="3144"/>
        <v>0</v>
      </c>
      <c r="DF910" s="555">
        <f t="shared" si="3145"/>
        <v>0</v>
      </c>
      <c r="DG910" s="555">
        <f t="shared" si="3146"/>
        <v>0</v>
      </c>
      <c r="DH910" s="555">
        <f t="shared" si="3147"/>
        <v>0</v>
      </c>
      <c r="DI910" s="555">
        <f t="shared" si="3148"/>
        <v>0</v>
      </c>
      <c r="DJ910" s="554">
        <f t="shared" si="3149"/>
        <v>0</v>
      </c>
      <c r="DK910" s="553">
        <f t="shared" si="3150"/>
        <v>0</v>
      </c>
      <c r="DL910" s="658">
        <f t="shared" si="3151"/>
        <v>17</v>
      </c>
      <c r="DM910" s="106">
        <f t="shared" si="3152"/>
        <v>17</v>
      </c>
      <c r="DN910" s="106">
        <f t="shared" si="3153"/>
        <v>17</v>
      </c>
      <c r="DO910" s="106">
        <f t="shared" si="3154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 t="shared" ref="B911:R911" si="3180">SUM(B135)</f>
        <v>0</v>
      </c>
      <c r="C911" s="805">
        <f t="shared" si="3180"/>
        <v>0</v>
      </c>
      <c r="D911" s="805">
        <f t="shared" si="3180"/>
        <v>0</v>
      </c>
      <c r="E911" s="805">
        <f t="shared" si="3180"/>
        <v>0</v>
      </c>
      <c r="F911" s="805">
        <f t="shared" si="3180"/>
        <v>0</v>
      </c>
      <c r="G911" s="805">
        <f t="shared" si="3180"/>
        <v>0</v>
      </c>
      <c r="H911" s="805">
        <f t="shared" si="3180"/>
        <v>0</v>
      </c>
      <c r="I911" s="805">
        <f t="shared" si="3180"/>
        <v>0</v>
      </c>
      <c r="J911" s="805">
        <f t="shared" si="3180"/>
        <v>0</v>
      </c>
      <c r="K911" s="805">
        <f t="shared" si="3180"/>
        <v>0</v>
      </c>
      <c r="L911" s="805">
        <f t="shared" si="3180"/>
        <v>0</v>
      </c>
      <c r="M911" s="805">
        <f t="shared" si="3180"/>
        <v>0</v>
      </c>
      <c r="N911" s="805">
        <f t="shared" si="3180"/>
        <v>0</v>
      </c>
      <c r="O911" s="805">
        <f t="shared" si="3180"/>
        <v>0</v>
      </c>
      <c r="P911" s="805">
        <f t="shared" si="3180"/>
        <v>0</v>
      </c>
      <c r="Q911" s="805">
        <f t="shared" si="3180"/>
        <v>0</v>
      </c>
      <c r="R911" s="805">
        <f t="shared" si="3180"/>
        <v>0</v>
      </c>
      <c r="S911" s="804"/>
      <c r="T911" s="805">
        <f t="shared" ref="T911:AJ911" si="3181">SUM(T135)</f>
        <v>0</v>
      </c>
      <c r="U911" s="805">
        <f t="shared" si="3181"/>
        <v>0</v>
      </c>
      <c r="V911" s="805">
        <f t="shared" si="3181"/>
        <v>0</v>
      </c>
      <c r="W911" s="805">
        <f t="shared" si="3181"/>
        <v>0</v>
      </c>
      <c r="X911" s="805">
        <f t="shared" si="3181"/>
        <v>0</v>
      </c>
      <c r="Y911" s="805">
        <f t="shared" si="3181"/>
        <v>0</v>
      </c>
      <c r="Z911" s="805">
        <f t="shared" si="3181"/>
        <v>0</v>
      </c>
      <c r="AA911" s="805">
        <f t="shared" si="3181"/>
        <v>0</v>
      </c>
      <c r="AB911" s="805">
        <f t="shared" si="3181"/>
        <v>0</v>
      </c>
      <c r="AC911" s="805">
        <f t="shared" si="3181"/>
        <v>0</v>
      </c>
      <c r="AD911" s="805">
        <f t="shared" si="3181"/>
        <v>0</v>
      </c>
      <c r="AE911" s="805">
        <f t="shared" si="3181"/>
        <v>0</v>
      </c>
      <c r="AF911" s="805">
        <f t="shared" si="3181"/>
        <v>0</v>
      </c>
      <c r="AG911" s="805">
        <f t="shared" si="3181"/>
        <v>0</v>
      </c>
      <c r="AH911" s="805">
        <f t="shared" si="3181"/>
        <v>0</v>
      </c>
      <c r="AI911" s="805">
        <f t="shared" si="3181"/>
        <v>0</v>
      </c>
      <c r="AJ911" s="805">
        <f t="shared" si="3181"/>
        <v>0</v>
      </c>
      <c r="AK911" s="804"/>
      <c r="AL911" s="805">
        <f t="shared" ref="AL911:BB911" si="3182">SUM(AL135)</f>
        <v>0</v>
      </c>
      <c r="AM911" s="805">
        <f t="shared" si="3182"/>
        <v>0</v>
      </c>
      <c r="AN911" s="805">
        <f t="shared" si="3182"/>
        <v>0</v>
      </c>
      <c r="AO911" s="805">
        <f t="shared" si="3182"/>
        <v>0</v>
      </c>
      <c r="AP911" s="805">
        <f t="shared" si="3182"/>
        <v>0</v>
      </c>
      <c r="AQ911" s="805">
        <f t="shared" si="3182"/>
        <v>0</v>
      </c>
      <c r="AR911" s="805">
        <f t="shared" si="3182"/>
        <v>0</v>
      </c>
      <c r="AS911" s="805">
        <f t="shared" si="3182"/>
        <v>0</v>
      </c>
      <c r="AT911" s="805">
        <f t="shared" si="3182"/>
        <v>0</v>
      </c>
      <c r="AU911" s="805">
        <f t="shared" si="3182"/>
        <v>0</v>
      </c>
      <c r="AV911" s="805">
        <f t="shared" si="3182"/>
        <v>0</v>
      </c>
      <c r="AW911" s="805">
        <f t="shared" si="3182"/>
        <v>0</v>
      </c>
      <c r="AX911" s="805">
        <f t="shared" si="3182"/>
        <v>0</v>
      </c>
      <c r="AY911" s="805">
        <f t="shared" si="3182"/>
        <v>0</v>
      </c>
      <c r="AZ911" s="805">
        <f t="shared" si="3182"/>
        <v>0</v>
      </c>
      <c r="BA911" s="805">
        <f t="shared" si="3182"/>
        <v>0</v>
      </c>
      <c r="BB911" s="805">
        <f t="shared" si="3182"/>
        <v>0</v>
      </c>
      <c r="BC911" s="804"/>
      <c r="BD911" s="805">
        <f t="shared" ref="BD911:BT911" si="3183">SUM(BD135)</f>
        <v>0</v>
      </c>
      <c r="BE911" s="805">
        <f t="shared" si="3183"/>
        <v>0</v>
      </c>
      <c r="BF911" s="805">
        <f t="shared" si="3183"/>
        <v>0</v>
      </c>
      <c r="BG911" s="805">
        <f t="shared" si="3183"/>
        <v>0</v>
      </c>
      <c r="BH911" s="805">
        <f t="shared" si="3183"/>
        <v>0</v>
      </c>
      <c r="BI911" s="805">
        <f t="shared" si="3183"/>
        <v>0</v>
      </c>
      <c r="BJ911" s="805">
        <f t="shared" si="3183"/>
        <v>0</v>
      </c>
      <c r="BK911" s="805">
        <f t="shared" si="3183"/>
        <v>0</v>
      </c>
      <c r="BL911" s="805">
        <f t="shared" si="3183"/>
        <v>0</v>
      </c>
      <c r="BM911" s="805">
        <f t="shared" si="3183"/>
        <v>0</v>
      </c>
      <c r="BN911" s="805">
        <f t="shared" si="3183"/>
        <v>0</v>
      </c>
      <c r="BO911" s="805">
        <f t="shared" si="3183"/>
        <v>0</v>
      </c>
      <c r="BP911" s="805">
        <f t="shared" si="3183"/>
        <v>0</v>
      </c>
      <c r="BQ911" s="805">
        <f t="shared" si="3183"/>
        <v>0</v>
      </c>
      <c r="BR911" s="805">
        <f t="shared" si="3183"/>
        <v>0</v>
      </c>
      <c r="BS911" s="805">
        <f t="shared" si="3183"/>
        <v>0</v>
      </c>
      <c r="BT911" s="805">
        <f t="shared" si="3183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8"/>
        <v>0</v>
      </c>
      <c r="CA911" s="602">
        <f t="shared" si="3129"/>
        <v>0</v>
      </c>
      <c r="CB911" s="602">
        <f t="shared" si="3130"/>
        <v>0</v>
      </c>
      <c r="CC911" s="602">
        <f t="shared" si="3131"/>
        <v>0</v>
      </c>
      <c r="CD911" s="1348">
        <f t="shared" si="3159"/>
        <v>0</v>
      </c>
      <c r="CE911" s="1349">
        <f t="shared" si="3133"/>
        <v>0</v>
      </c>
      <c r="CF911" s="1350">
        <f t="shared" si="3133"/>
        <v>0</v>
      </c>
      <c r="CG911" s="1350">
        <f t="shared" si="3133"/>
        <v>0</v>
      </c>
      <c r="CH911" s="1350">
        <f t="shared" si="3133"/>
        <v>0</v>
      </c>
      <c r="CI911" s="1350">
        <f t="shared" si="3133"/>
        <v>0</v>
      </c>
      <c r="CJ911" s="1350">
        <f t="shared" si="3133"/>
        <v>0</v>
      </c>
      <c r="CK911" s="1351">
        <f t="shared" si="3133"/>
        <v>0</v>
      </c>
      <c r="CL911" s="1351">
        <f t="shared" si="3133"/>
        <v>0</v>
      </c>
      <c r="CM911" s="1351">
        <f t="shared" si="3133"/>
        <v>0</v>
      </c>
      <c r="CN911" s="1350">
        <f t="shared" si="3133"/>
        <v>0</v>
      </c>
      <c r="CO911" s="1350">
        <f t="shared" si="3133"/>
        <v>0</v>
      </c>
      <c r="CP911" s="1350">
        <f t="shared" si="3133"/>
        <v>0</v>
      </c>
      <c r="CQ911" s="1350">
        <f t="shared" si="3133"/>
        <v>0</v>
      </c>
      <c r="CR911" s="1350">
        <f t="shared" si="3133"/>
        <v>0</v>
      </c>
      <c r="CS911" s="1349">
        <f t="shared" si="3133"/>
        <v>0</v>
      </c>
      <c r="CT911" s="1352">
        <f t="shared" si="3133"/>
        <v>0</v>
      </c>
      <c r="CU911" s="553">
        <f t="shared" si="3134"/>
        <v>0</v>
      </c>
      <c r="CV911" s="554">
        <f t="shared" si="3135"/>
        <v>0</v>
      </c>
      <c r="CW911" s="555">
        <f t="shared" si="3136"/>
        <v>0</v>
      </c>
      <c r="CX911" s="555">
        <f t="shared" si="3137"/>
        <v>0</v>
      </c>
      <c r="CY911" s="555">
        <f t="shared" si="3138"/>
        <v>0</v>
      </c>
      <c r="CZ911" s="555">
        <f t="shared" si="3139"/>
        <v>0</v>
      </c>
      <c r="DA911" s="555">
        <f t="shared" si="3140"/>
        <v>0</v>
      </c>
      <c r="DB911" s="556">
        <f t="shared" si="3141"/>
        <v>0</v>
      </c>
      <c r="DC911" s="556">
        <f t="shared" si="3142"/>
        <v>0</v>
      </c>
      <c r="DD911" s="556">
        <f t="shared" si="3143"/>
        <v>0</v>
      </c>
      <c r="DE911" s="555">
        <f t="shared" si="3144"/>
        <v>0</v>
      </c>
      <c r="DF911" s="555">
        <f t="shared" si="3145"/>
        <v>0</v>
      </c>
      <c r="DG911" s="555">
        <f t="shared" si="3146"/>
        <v>0</v>
      </c>
      <c r="DH911" s="555">
        <f t="shared" si="3147"/>
        <v>0</v>
      </c>
      <c r="DI911" s="555">
        <f t="shared" si="3148"/>
        <v>0</v>
      </c>
      <c r="DJ911" s="554">
        <f t="shared" si="3149"/>
        <v>0</v>
      </c>
      <c r="DK911" s="553">
        <f t="shared" si="3150"/>
        <v>0</v>
      </c>
      <c r="DL911" s="658">
        <f t="shared" si="3151"/>
        <v>17</v>
      </c>
      <c r="DM911" s="106">
        <f t="shared" si="3152"/>
        <v>17</v>
      </c>
      <c r="DN911" s="106">
        <f t="shared" si="3153"/>
        <v>17</v>
      </c>
      <c r="DO911" s="106">
        <f t="shared" si="3154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396</v>
      </c>
      <c r="B912" s="805">
        <f t="shared" ref="B912:R912" si="3184">SUM(B143)</f>
        <v>0</v>
      </c>
      <c r="C912" s="805">
        <f t="shared" si="3184"/>
        <v>0</v>
      </c>
      <c r="D912" s="805">
        <f t="shared" si="3184"/>
        <v>0</v>
      </c>
      <c r="E912" s="805">
        <f t="shared" si="3184"/>
        <v>0</v>
      </c>
      <c r="F912" s="805">
        <f t="shared" si="3184"/>
        <v>0</v>
      </c>
      <c r="G912" s="805">
        <f t="shared" si="3184"/>
        <v>0</v>
      </c>
      <c r="H912" s="805">
        <f t="shared" si="3184"/>
        <v>0</v>
      </c>
      <c r="I912" s="805">
        <f t="shared" si="3184"/>
        <v>0</v>
      </c>
      <c r="J912" s="805">
        <f t="shared" si="3184"/>
        <v>0</v>
      </c>
      <c r="K912" s="805">
        <f t="shared" si="3184"/>
        <v>0</v>
      </c>
      <c r="L912" s="805">
        <f t="shared" si="3184"/>
        <v>0</v>
      </c>
      <c r="M912" s="805">
        <f t="shared" si="3184"/>
        <v>0</v>
      </c>
      <c r="N912" s="805">
        <f t="shared" si="3184"/>
        <v>0</v>
      </c>
      <c r="O912" s="805">
        <f t="shared" si="3184"/>
        <v>0</v>
      </c>
      <c r="P912" s="805">
        <f t="shared" si="3184"/>
        <v>0</v>
      </c>
      <c r="Q912" s="805">
        <f t="shared" si="3184"/>
        <v>0</v>
      </c>
      <c r="R912" s="805">
        <f t="shared" si="3184"/>
        <v>0</v>
      </c>
      <c r="S912" s="804"/>
      <c r="T912" s="805">
        <f t="shared" ref="T912:AJ912" si="3185">SUM(T143)</f>
        <v>0</v>
      </c>
      <c r="U912" s="805">
        <f t="shared" si="3185"/>
        <v>0</v>
      </c>
      <c r="V912" s="805">
        <f t="shared" si="3185"/>
        <v>0</v>
      </c>
      <c r="W912" s="805">
        <f t="shared" si="3185"/>
        <v>0</v>
      </c>
      <c r="X912" s="805">
        <f t="shared" si="3185"/>
        <v>0</v>
      </c>
      <c r="Y912" s="805">
        <f t="shared" si="3185"/>
        <v>0</v>
      </c>
      <c r="Z912" s="805">
        <f t="shared" si="3185"/>
        <v>0</v>
      </c>
      <c r="AA912" s="805">
        <f t="shared" si="3185"/>
        <v>0</v>
      </c>
      <c r="AB912" s="805">
        <f t="shared" si="3185"/>
        <v>0</v>
      </c>
      <c r="AC912" s="805">
        <f t="shared" si="3185"/>
        <v>0</v>
      </c>
      <c r="AD912" s="805">
        <f t="shared" si="3185"/>
        <v>0</v>
      </c>
      <c r="AE912" s="805">
        <f t="shared" si="3185"/>
        <v>0</v>
      </c>
      <c r="AF912" s="805">
        <f t="shared" si="3185"/>
        <v>0</v>
      </c>
      <c r="AG912" s="805">
        <f t="shared" si="3185"/>
        <v>0</v>
      </c>
      <c r="AH912" s="805">
        <f t="shared" si="3185"/>
        <v>0</v>
      </c>
      <c r="AI912" s="805">
        <f t="shared" si="3185"/>
        <v>0</v>
      </c>
      <c r="AJ912" s="805">
        <f t="shared" si="3185"/>
        <v>0</v>
      </c>
      <c r="AK912" s="804"/>
      <c r="AL912" s="805">
        <f t="shared" ref="AL912:BB912" si="3186">SUM(AL143)</f>
        <v>0</v>
      </c>
      <c r="AM912" s="805">
        <f t="shared" si="3186"/>
        <v>0</v>
      </c>
      <c r="AN912" s="805">
        <f t="shared" si="3186"/>
        <v>0</v>
      </c>
      <c r="AO912" s="805">
        <f t="shared" si="3186"/>
        <v>0</v>
      </c>
      <c r="AP912" s="805">
        <f t="shared" si="3186"/>
        <v>0</v>
      </c>
      <c r="AQ912" s="805">
        <f t="shared" si="3186"/>
        <v>0</v>
      </c>
      <c r="AR912" s="805">
        <f t="shared" si="3186"/>
        <v>0</v>
      </c>
      <c r="AS912" s="805">
        <f t="shared" si="3186"/>
        <v>0</v>
      </c>
      <c r="AT912" s="805">
        <f t="shared" si="3186"/>
        <v>0</v>
      </c>
      <c r="AU912" s="805">
        <f t="shared" si="3186"/>
        <v>0</v>
      </c>
      <c r="AV912" s="805">
        <f t="shared" si="3186"/>
        <v>0</v>
      </c>
      <c r="AW912" s="805">
        <f t="shared" si="3186"/>
        <v>0</v>
      </c>
      <c r="AX912" s="805">
        <f t="shared" si="3186"/>
        <v>0</v>
      </c>
      <c r="AY912" s="805">
        <f t="shared" si="3186"/>
        <v>0</v>
      </c>
      <c r="AZ912" s="805">
        <f t="shared" si="3186"/>
        <v>0</v>
      </c>
      <c r="BA912" s="805">
        <f t="shared" si="3186"/>
        <v>0</v>
      </c>
      <c r="BB912" s="805">
        <f t="shared" si="3186"/>
        <v>0</v>
      </c>
      <c r="BC912" s="804"/>
      <c r="BD912" s="805">
        <f t="shared" ref="BD912:BT912" si="3187">SUM(BD143)</f>
        <v>0</v>
      </c>
      <c r="BE912" s="805">
        <f t="shared" si="3187"/>
        <v>0</v>
      </c>
      <c r="BF912" s="805">
        <f t="shared" si="3187"/>
        <v>0</v>
      </c>
      <c r="BG912" s="805">
        <f t="shared" si="3187"/>
        <v>0</v>
      </c>
      <c r="BH912" s="805">
        <f t="shared" si="3187"/>
        <v>0</v>
      </c>
      <c r="BI912" s="805">
        <f t="shared" si="3187"/>
        <v>0</v>
      </c>
      <c r="BJ912" s="805">
        <f t="shared" si="3187"/>
        <v>0</v>
      </c>
      <c r="BK912" s="805">
        <f t="shared" si="3187"/>
        <v>0</v>
      </c>
      <c r="BL912" s="805">
        <f t="shared" si="3187"/>
        <v>0</v>
      </c>
      <c r="BM912" s="805">
        <f t="shared" si="3187"/>
        <v>0</v>
      </c>
      <c r="BN912" s="805">
        <f t="shared" si="3187"/>
        <v>0</v>
      </c>
      <c r="BO912" s="805">
        <f t="shared" si="3187"/>
        <v>0</v>
      </c>
      <c r="BP912" s="805">
        <f t="shared" si="3187"/>
        <v>0</v>
      </c>
      <c r="BQ912" s="805">
        <f t="shared" si="3187"/>
        <v>0</v>
      </c>
      <c r="BR912" s="805">
        <f t="shared" si="3187"/>
        <v>0</v>
      </c>
      <c r="BS912" s="805">
        <f t="shared" si="3187"/>
        <v>0</v>
      </c>
      <c r="BT912" s="805">
        <f t="shared" si="3187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8"/>
        <v>0</v>
      </c>
      <c r="CA912" s="602">
        <f t="shared" si="3129"/>
        <v>0</v>
      </c>
      <c r="CB912" s="602">
        <f t="shared" si="3130"/>
        <v>0</v>
      </c>
      <c r="CC912" s="602">
        <f t="shared" si="3131"/>
        <v>0</v>
      </c>
      <c r="CD912" s="1348">
        <f t="shared" si="3159"/>
        <v>0</v>
      </c>
      <c r="CE912" s="1349">
        <f t="shared" si="3133"/>
        <v>0</v>
      </c>
      <c r="CF912" s="1350">
        <f t="shared" si="3133"/>
        <v>0</v>
      </c>
      <c r="CG912" s="1350">
        <f t="shared" si="3133"/>
        <v>0</v>
      </c>
      <c r="CH912" s="1350">
        <f t="shared" si="3133"/>
        <v>0</v>
      </c>
      <c r="CI912" s="1350">
        <f t="shared" si="3133"/>
        <v>0</v>
      </c>
      <c r="CJ912" s="1350">
        <f t="shared" si="3133"/>
        <v>0</v>
      </c>
      <c r="CK912" s="1351">
        <f t="shared" si="3133"/>
        <v>0</v>
      </c>
      <c r="CL912" s="1351">
        <f t="shared" si="3133"/>
        <v>0</v>
      </c>
      <c r="CM912" s="1351">
        <f t="shared" si="3133"/>
        <v>0</v>
      </c>
      <c r="CN912" s="1350">
        <f t="shared" si="3133"/>
        <v>0</v>
      </c>
      <c r="CO912" s="1350">
        <f t="shared" si="3133"/>
        <v>0</v>
      </c>
      <c r="CP912" s="1350">
        <f t="shared" si="3133"/>
        <v>0</v>
      </c>
      <c r="CQ912" s="1350">
        <f t="shared" si="3133"/>
        <v>0</v>
      </c>
      <c r="CR912" s="1350">
        <f t="shared" si="3133"/>
        <v>0</v>
      </c>
      <c r="CS912" s="1349">
        <f t="shared" si="3133"/>
        <v>0</v>
      </c>
      <c r="CT912" s="1352">
        <f t="shared" si="3133"/>
        <v>0</v>
      </c>
      <c r="CU912" s="553">
        <f t="shared" si="3134"/>
        <v>0</v>
      </c>
      <c r="CV912" s="554">
        <f t="shared" si="3135"/>
        <v>0</v>
      </c>
      <c r="CW912" s="555">
        <f t="shared" si="3136"/>
        <v>0</v>
      </c>
      <c r="CX912" s="555">
        <f t="shared" si="3137"/>
        <v>0</v>
      </c>
      <c r="CY912" s="555">
        <f t="shared" si="3138"/>
        <v>0</v>
      </c>
      <c r="CZ912" s="555">
        <f t="shared" si="3139"/>
        <v>0</v>
      </c>
      <c r="DA912" s="555">
        <f t="shared" si="3140"/>
        <v>0</v>
      </c>
      <c r="DB912" s="556">
        <f t="shared" si="3141"/>
        <v>0</v>
      </c>
      <c r="DC912" s="556">
        <f t="shared" si="3142"/>
        <v>0</v>
      </c>
      <c r="DD912" s="556">
        <f t="shared" si="3143"/>
        <v>0</v>
      </c>
      <c r="DE912" s="555">
        <f t="shared" si="3144"/>
        <v>0</v>
      </c>
      <c r="DF912" s="555">
        <f t="shared" si="3145"/>
        <v>0</v>
      </c>
      <c r="DG912" s="555">
        <f t="shared" si="3146"/>
        <v>0</v>
      </c>
      <c r="DH912" s="555">
        <f t="shared" si="3147"/>
        <v>0</v>
      </c>
      <c r="DI912" s="555">
        <f t="shared" si="3148"/>
        <v>0</v>
      </c>
      <c r="DJ912" s="554">
        <f t="shared" si="3149"/>
        <v>0</v>
      </c>
      <c r="DK912" s="553">
        <f t="shared" si="3150"/>
        <v>0</v>
      </c>
      <c r="DL912" s="658">
        <f t="shared" si="3151"/>
        <v>17</v>
      </c>
      <c r="DM912" s="106">
        <f t="shared" si="3152"/>
        <v>17</v>
      </c>
      <c r="DN912" s="106">
        <f t="shared" si="3153"/>
        <v>17</v>
      </c>
      <c r="DO912" s="106">
        <f t="shared" si="3154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397</v>
      </c>
      <c r="B913" s="805">
        <f t="shared" ref="B913:R913" si="3188">SUM(B154)</f>
        <v>0</v>
      </c>
      <c r="C913" s="805">
        <f t="shared" si="3188"/>
        <v>0</v>
      </c>
      <c r="D913" s="805">
        <f t="shared" si="3188"/>
        <v>0</v>
      </c>
      <c r="E913" s="805">
        <f t="shared" si="3188"/>
        <v>0</v>
      </c>
      <c r="F913" s="805">
        <f t="shared" si="3188"/>
        <v>0</v>
      </c>
      <c r="G913" s="805">
        <f t="shared" si="3188"/>
        <v>0</v>
      </c>
      <c r="H913" s="805">
        <f t="shared" si="3188"/>
        <v>0</v>
      </c>
      <c r="I913" s="805">
        <f t="shared" si="3188"/>
        <v>0</v>
      </c>
      <c r="J913" s="805">
        <f t="shared" si="3188"/>
        <v>0</v>
      </c>
      <c r="K913" s="805">
        <f t="shared" si="3188"/>
        <v>0</v>
      </c>
      <c r="L913" s="805">
        <f t="shared" si="3188"/>
        <v>0</v>
      </c>
      <c r="M913" s="805">
        <f t="shared" si="3188"/>
        <v>0</v>
      </c>
      <c r="N913" s="805">
        <f t="shared" si="3188"/>
        <v>0</v>
      </c>
      <c r="O913" s="805">
        <f t="shared" si="3188"/>
        <v>0</v>
      </c>
      <c r="P913" s="805">
        <f t="shared" si="3188"/>
        <v>0</v>
      </c>
      <c r="Q913" s="805">
        <f t="shared" si="3188"/>
        <v>0</v>
      </c>
      <c r="R913" s="805">
        <f t="shared" si="3188"/>
        <v>0</v>
      </c>
      <c r="S913" s="804"/>
      <c r="T913" s="805">
        <f t="shared" ref="T913:AJ913" si="3189">SUM(T154)</f>
        <v>0</v>
      </c>
      <c r="U913" s="805">
        <f t="shared" si="3189"/>
        <v>0</v>
      </c>
      <c r="V913" s="805">
        <f t="shared" si="3189"/>
        <v>0</v>
      </c>
      <c r="W913" s="805">
        <f t="shared" si="3189"/>
        <v>0</v>
      </c>
      <c r="X913" s="805">
        <f t="shared" si="3189"/>
        <v>0</v>
      </c>
      <c r="Y913" s="805">
        <f t="shared" si="3189"/>
        <v>0</v>
      </c>
      <c r="Z913" s="805">
        <f t="shared" si="3189"/>
        <v>0</v>
      </c>
      <c r="AA913" s="805">
        <f t="shared" si="3189"/>
        <v>0</v>
      </c>
      <c r="AB913" s="805">
        <f t="shared" si="3189"/>
        <v>0</v>
      </c>
      <c r="AC913" s="805">
        <f t="shared" si="3189"/>
        <v>0</v>
      </c>
      <c r="AD913" s="805">
        <f t="shared" si="3189"/>
        <v>0</v>
      </c>
      <c r="AE913" s="805">
        <f t="shared" si="3189"/>
        <v>0</v>
      </c>
      <c r="AF913" s="805">
        <f t="shared" si="3189"/>
        <v>0</v>
      </c>
      <c r="AG913" s="805">
        <f t="shared" si="3189"/>
        <v>0</v>
      </c>
      <c r="AH913" s="805">
        <f t="shared" si="3189"/>
        <v>0</v>
      </c>
      <c r="AI913" s="805">
        <f t="shared" si="3189"/>
        <v>0</v>
      </c>
      <c r="AJ913" s="805">
        <f t="shared" si="3189"/>
        <v>0</v>
      </c>
      <c r="AK913" s="804"/>
      <c r="AL913" s="805">
        <f t="shared" ref="AL913:BB913" si="3190">SUM(AL154)</f>
        <v>0</v>
      </c>
      <c r="AM913" s="805">
        <f t="shared" si="3190"/>
        <v>0</v>
      </c>
      <c r="AN913" s="805">
        <f t="shared" si="3190"/>
        <v>0</v>
      </c>
      <c r="AO913" s="805">
        <f t="shared" si="3190"/>
        <v>0</v>
      </c>
      <c r="AP913" s="805">
        <f t="shared" si="3190"/>
        <v>0</v>
      </c>
      <c r="AQ913" s="805">
        <f t="shared" si="3190"/>
        <v>0</v>
      </c>
      <c r="AR913" s="805">
        <f t="shared" si="3190"/>
        <v>0</v>
      </c>
      <c r="AS913" s="805">
        <f t="shared" si="3190"/>
        <v>0</v>
      </c>
      <c r="AT913" s="805">
        <f t="shared" si="3190"/>
        <v>0</v>
      </c>
      <c r="AU913" s="805">
        <f t="shared" si="3190"/>
        <v>0</v>
      </c>
      <c r="AV913" s="805">
        <f t="shared" si="3190"/>
        <v>0</v>
      </c>
      <c r="AW913" s="805">
        <f t="shared" si="3190"/>
        <v>0</v>
      </c>
      <c r="AX913" s="805">
        <f t="shared" si="3190"/>
        <v>0</v>
      </c>
      <c r="AY913" s="805">
        <f t="shared" si="3190"/>
        <v>0</v>
      </c>
      <c r="AZ913" s="805">
        <f t="shared" si="3190"/>
        <v>0</v>
      </c>
      <c r="BA913" s="805">
        <f t="shared" si="3190"/>
        <v>0</v>
      </c>
      <c r="BB913" s="805">
        <f t="shared" si="3190"/>
        <v>0</v>
      </c>
      <c r="BC913" s="804"/>
      <c r="BD913" s="805">
        <f t="shared" ref="BD913:BT913" si="3191">SUM(BD154)</f>
        <v>0</v>
      </c>
      <c r="BE913" s="805">
        <f t="shared" si="3191"/>
        <v>0</v>
      </c>
      <c r="BF913" s="805">
        <f t="shared" si="3191"/>
        <v>0</v>
      </c>
      <c r="BG913" s="805">
        <f t="shared" si="3191"/>
        <v>0</v>
      </c>
      <c r="BH913" s="805">
        <f t="shared" si="3191"/>
        <v>0</v>
      </c>
      <c r="BI913" s="805">
        <f t="shared" si="3191"/>
        <v>0</v>
      </c>
      <c r="BJ913" s="805">
        <f t="shared" si="3191"/>
        <v>0</v>
      </c>
      <c r="BK913" s="805">
        <f t="shared" si="3191"/>
        <v>0</v>
      </c>
      <c r="BL913" s="805">
        <f t="shared" si="3191"/>
        <v>0</v>
      </c>
      <c r="BM913" s="805">
        <f t="shared" si="3191"/>
        <v>0</v>
      </c>
      <c r="BN913" s="805">
        <f t="shared" si="3191"/>
        <v>0</v>
      </c>
      <c r="BO913" s="805">
        <f t="shared" si="3191"/>
        <v>0</v>
      </c>
      <c r="BP913" s="805">
        <f t="shared" si="3191"/>
        <v>0</v>
      </c>
      <c r="BQ913" s="805">
        <f t="shared" si="3191"/>
        <v>0</v>
      </c>
      <c r="BR913" s="805">
        <f t="shared" si="3191"/>
        <v>0</v>
      </c>
      <c r="BS913" s="805">
        <f t="shared" si="3191"/>
        <v>0</v>
      </c>
      <c r="BT913" s="805">
        <f t="shared" si="3191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8"/>
        <v>0</v>
      </c>
      <c r="CA913" s="602">
        <f t="shared" si="3129"/>
        <v>0</v>
      </c>
      <c r="CB913" s="602">
        <f t="shared" si="3130"/>
        <v>0</v>
      </c>
      <c r="CC913" s="602">
        <f t="shared" si="3131"/>
        <v>0</v>
      </c>
      <c r="CD913" s="1348">
        <f t="shared" si="3159"/>
        <v>0</v>
      </c>
      <c r="CE913" s="1349">
        <f t="shared" si="3133"/>
        <v>0</v>
      </c>
      <c r="CF913" s="1350">
        <f t="shared" si="3133"/>
        <v>0</v>
      </c>
      <c r="CG913" s="1350">
        <f t="shared" si="3133"/>
        <v>0</v>
      </c>
      <c r="CH913" s="1350">
        <f t="shared" si="3133"/>
        <v>0</v>
      </c>
      <c r="CI913" s="1350">
        <f t="shared" si="3133"/>
        <v>0</v>
      </c>
      <c r="CJ913" s="1350">
        <f t="shared" si="3133"/>
        <v>0</v>
      </c>
      <c r="CK913" s="1351">
        <f t="shared" si="3133"/>
        <v>0</v>
      </c>
      <c r="CL913" s="1351">
        <f t="shared" si="3133"/>
        <v>0</v>
      </c>
      <c r="CM913" s="1351">
        <f t="shared" si="3133"/>
        <v>0</v>
      </c>
      <c r="CN913" s="1350">
        <f t="shared" si="3133"/>
        <v>0</v>
      </c>
      <c r="CO913" s="1350">
        <f t="shared" si="3133"/>
        <v>0</v>
      </c>
      <c r="CP913" s="1350">
        <f t="shared" si="3133"/>
        <v>0</v>
      </c>
      <c r="CQ913" s="1350">
        <f t="shared" si="3133"/>
        <v>0</v>
      </c>
      <c r="CR913" s="1350">
        <f t="shared" si="3133"/>
        <v>0</v>
      </c>
      <c r="CS913" s="1349">
        <f t="shared" si="3133"/>
        <v>0</v>
      </c>
      <c r="CT913" s="1352">
        <f t="shared" si="3133"/>
        <v>0</v>
      </c>
      <c r="CU913" s="553">
        <f t="shared" si="3134"/>
        <v>0</v>
      </c>
      <c r="CV913" s="554">
        <f t="shared" si="3135"/>
        <v>0</v>
      </c>
      <c r="CW913" s="555">
        <f t="shared" si="3136"/>
        <v>0</v>
      </c>
      <c r="CX913" s="555">
        <f t="shared" si="3137"/>
        <v>0</v>
      </c>
      <c r="CY913" s="555">
        <f t="shared" si="3138"/>
        <v>0</v>
      </c>
      <c r="CZ913" s="555">
        <f t="shared" si="3139"/>
        <v>0</v>
      </c>
      <c r="DA913" s="555">
        <f t="shared" si="3140"/>
        <v>0</v>
      </c>
      <c r="DB913" s="556">
        <f t="shared" si="3141"/>
        <v>0</v>
      </c>
      <c r="DC913" s="556">
        <f t="shared" si="3142"/>
        <v>0</v>
      </c>
      <c r="DD913" s="556">
        <f t="shared" si="3143"/>
        <v>0</v>
      </c>
      <c r="DE913" s="555">
        <f t="shared" si="3144"/>
        <v>0</v>
      </c>
      <c r="DF913" s="555">
        <f t="shared" si="3145"/>
        <v>0</v>
      </c>
      <c r="DG913" s="555">
        <f t="shared" si="3146"/>
        <v>0</v>
      </c>
      <c r="DH913" s="555">
        <f t="shared" si="3147"/>
        <v>0</v>
      </c>
      <c r="DI913" s="555">
        <f t="shared" si="3148"/>
        <v>0</v>
      </c>
      <c r="DJ913" s="554">
        <f t="shared" si="3149"/>
        <v>0</v>
      </c>
      <c r="DK913" s="553">
        <f t="shared" si="3150"/>
        <v>0</v>
      </c>
      <c r="DL913" s="658">
        <f t="shared" si="3151"/>
        <v>17</v>
      </c>
      <c r="DM913" s="106">
        <f t="shared" si="3152"/>
        <v>17</v>
      </c>
      <c r="DN913" s="106">
        <f t="shared" si="3153"/>
        <v>17</v>
      </c>
      <c r="DO913" s="106">
        <f t="shared" si="3154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 t="shared" ref="B914:R914" si="3192">SUM(B163)</f>
        <v>0</v>
      </c>
      <c r="C914" s="805">
        <f t="shared" si="3192"/>
        <v>0</v>
      </c>
      <c r="D914" s="805">
        <f t="shared" si="3192"/>
        <v>0</v>
      </c>
      <c r="E914" s="805">
        <f t="shared" si="3192"/>
        <v>0</v>
      </c>
      <c r="F914" s="805">
        <f t="shared" si="3192"/>
        <v>0</v>
      </c>
      <c r="G914" s="805">
        <f t="shared" si="3192"/>
        <v>0</v>
      </c>
      <c r="H914" s="805">
        <f t="shared" si="3192"/>
        <v>0</v>
      </c>
      <c r="I914" s="805">
        <f t="shared" si="3192"/>
        <v>0</v>
      </c>
      <c r="J914" s="805">
        <f t="shared" si="3192"/>
        <v>0</v>
      </c>
      <c r="K914" s="805">
        <f t="shared" si="3192"/>
        <v>0</v>
      </c>
      <c r="L914" s="805">
        <f t="shared" si="3192"/>
        <v>0</v>
      </c>
      <c r="M914" s="805">
        <f t="shared" si="3192"/>
        <v>0</v>
      </c>
      <c r="N914" s="805">
        <f t="shared" si="3192"/>
        <v>0</v>
      </c>
      <c r="O914" s="805">
        <f t="shared" si="3192"/>
        <v>0</v>
      </c>
      <c r="P914" s="805">
        <f t="shared" si="3192"/>
        <v>0</v>
      </c>
      <c r="Q914" s="805">
        <f t="shared" si="3192"/>
        <v>0</v>
      </c>
      <c r="R914" s="805">
        <f t="shared" si="3192"/>
        <v>0</v>
      </c>
      <c r="S914" s="804"/>
      <c r="T914" s="805">
        <f t="shared" ref="T914:AJ914" si="3193">SUM(T163)</f>
        <v>0</v>
      </c>
      <c r="U914" s="805">
        <f t="shared" si="3193"/>
        <v>0</v>
      </c>
      <c r="V914" s="805">
        <f t="shared" si="3193"/>
        <v>0</v>
      </c>
      <c r="W914" s="805">
        <f t="shared" si="3193"/>
        <v>0</v>
      </c>
      <c r="X914" s="805">
        <f t="shared" si="3193"/>
        <v>0</v>
      </c>
      <c r="Y914" s="805">
        <f t="shared" si="3193"/>
        <v>0</v>
      </c>
      <c r="Z914" s="805">
        <f t="shared" si="3193"/>
        <v>0</v>
      </c>
      <c r="AA914" s="805">
        <f t="shared" si="3193"/>
        <v>0</v>
      </c>
      <c r="AB914" s="805">
        <f t="shared" si="3193"/>
        <v>0</v>
      </c>
      <c r="AC914" s="805">
        <f t="shared" si="3193"/>
        <v>0</v>
      </c>
      <c r="AD914" s="805">
        <f t="shared" si="3193"/>
        <v>0</v>
      </c>
      <c r="AE914" s="805">
        <f t="shared" si="3193"/>
        <v>0</v>
      </c>
      <c r="AF914" s="805">
        <f t="shared" si="3193"/>
        <v>0</v>
      </c>
      <c r="AG914" s="805">
        <f t="shared" si="3193"/>
        <v>0</v>
      </c>
      <c r="AH914" s="805">
        <f t="shared" si="3193"/>
        <v>0</v>
      </c>
      <c r="AI914" s="805">
        <f t="shared" si="3193"/>
        <v>0</v>
      </c>
      <c r="AJ914" s="805">
        <f t="shared" si="3193"/>
        <v>0</v>
      </c>
      <c r="AK914" s="804"/>
      <c r="AL914" s="805">
        <f t="shared" ref="AL914:BB914" si="3194">SUM(AL163)</f>
        <v>0</v>
      </c>
      <c r="AM914" s="805">
        <f t="shared" si="3194"/>
        <v>0</v>
      </c>
      <c r="AN914" s="805">
        <f t="shared" si="3194"/>
        <v>0</v>
      </c>
      <c r="AO914" s="805">
        <f t="shared" si="3194"/>
        <v>0</v>
      </c>
      <c r="AP914" s="805">
        <f t="shared" si="3194"/>
        <v>0</v>
      </c>
      <c r="AQ914" s="805">
        <f t="shared" si="3194"/>
        <v>0</v>
      </c>
      <c r="AR914" s="805">
        <f t="shared" si="3194"/>
        <v>0</v>
      </c>
      <c r="AS914" s="805">
        <f t="shared" si="3194"/>
        <v>0</v>
      </c>
      <c r="AT914" s="805">
        <f t="shared" si="3194"/>
        <v>0</v>
      </c>
      <c r="AU914" s="805">
        <f t="shared" si="3194"/>
        <v>0</v>
      </c>
      <c r="AV914" s="805">
        <f t="shared" si="3194"/>
        <v>0</v>
      </c>
      <c r="AW914" s="805">
        <f t="shared" si="3194"/>
        <v>0</v>
      </c>
      <c r="AX914" s="805">
        <f t="shared" si="3194"/>
        <v>0</v>
      </c>
      <c r="AY914" s="805">
        <f t="shared" si="3194"/>
        <v>0</v>
      </c>
      <c r="AZ914" s="805">
        <f t="shared" si="3194"/>
        <v>0</v>
      </c>
      <c r="BA914" s="805">
        <f t="shared" si="3194"/>
        <v>0</v>
      </c>
      <c r="BB914" s="805">
        <f t="shared" si="3194"/>
        <v>0</v>
      </c>
      <c r="BC914" s="804"/>
      <c r="BD914" s="805">
        <f t="shared" ref="BD914:BT914" si="3195">SUM(BD163)</f>
        <v>0</v>
      </c>
      <c r="BE914" s="805">
        <f t="shared" si="3195"/>
        <v>0</v>
      </c>
      <c r="BF914" s="805">
        <f t="shared" si="3195"/>
        <v>0</v>
      </c>
      <c r="BG914" s="805">
        <f t="shared" si="3195"/>
        <v>0</v>
      </c>
      <c r="BH914" s="805">
        <f t="shared" si="3195"/>
        <v>0</v>
      </c>
      <c r="BI914" s="805">
        <f t="shared" si="3195"/>
        <v>0</v>
      </c>
      <c r="BJ914" s="805">
        <f t="shared" si="3195"/>
        <v>0</v>
      </c>
      <c r="BK914" s="805">
        <f t="shared" si="3195"/>
        <v>0</v>
      </c>
      <c r="BL914" s="805">
        <f t="shared" si="3195"/>
        <v>0</v>
      </c>
      <c r="BM914" s="805">
        <f t="shared" si="3195"/>
        <v>0</v>
      </c>
      <c r="BN914" s="805">
        <f t="shared" si="3195"/>
        <v>0</v>
      </c>
      <c r="BO914" s="805">
        <f t="shared" si="3195"/>
        <v>0</v>
      </c>
      <c r="BP914" s="805">
        <f t="shared" si="3195"/>
        <v>0</v>
      </c>
      <c r="BQ914" s="805">
        <f t="shared" si="3195"/>
        <v>0</v>
      </c>
      <c r="BR914" s="805">
        <f t="shared" si="3195"/>
        <v>0</v>
      </c>
      <c r="BS914" s="805">
        <f t="shared" si="3195"/>
        <v>0</v>
      </c>
      <c r="BT914" s="805">
        <f t="shared" si="3195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8"/>
        <v>0</v>
      </c>
      <c r="CA914" s="602">
        <f t="shared" si="3129"/>
        <v>0</v>
      </c>
      <c r="CB914" s="602">
        <f t="shared" si="3130"/>
        <v>0</v>
      </c>
      <c r="CC914" s="602">
        <f t="shared" si="3131"/>
        <v>0</v>
      </c>
      <c r="CD914" s="1348">
        <f t="shared" si="3159"/>
        <v>0</v>
      </c>
      <c r="CE914" s="1349">
        <f t="shared" si="3133"/>
        <v>0</v>
      </c>
      <c r="CF914" s="1350">
        <f t="shared" si="3133"/>
        <v>0</v>
      </c>
      <c r="CG914" s="1350">
        <f t="shared" si="3133"/>
        <v>0</v>
      </c>
      <c r="CH914" s="1350">
        <f t="shared" si="3133"/>
        <v>0</v>
      </c>
      <c r="CI914" s="1350">
        <f t="shared" si="3133"/>
        <v>0</v>
      </c>
      <c r="CJ914" s="1350">
        <f t="shared" si="3133"/>
        <v>0</v>
      </c>
      <c r="CK914" s="1351">
        <f t="shared" si="3133"/>
        <v>0</v>
      </c>
      <c r="CL914" s="1351">
        <f t="shared" si="3133"/>
        <v>0</v>
      </c>
      <c r="CM914" s="1351">
        <f t="shared" si="3133"/>
        <v>0</v>
      </c>
      <c r="CN914" s="1350">
        <f t="shared" si="3133"/>
        <v>0</v>
      </c>
      <c r="CO914" s="1350">
        <f t="shared" si="3133"/>
        <v>0</v>
      </c>
      <c r="CP914" s="1350">
        <f t="shared" si="3133"/>
        <v>0</v>
      </c>
      <c r="CQ914" s="1350">
        <f t="shared" si="3133"/>
        <v>0</v>
      </c>
      <c r="CR914" s="1350">
        <f t="shared" si="3133"/>
        <v>0</v>
      </c>
      <c r="CS914" s="1349">
        <f t="shared" si="3133"/>
        <v>0</v>
      </c>
      <c r="CT914" s="1352">
        <f t="shared" si="3133"/>
        <v>0</v>
      </c>
      <c r="CU914" s="553">
        <f t="shared" si="3134"/>
        <v>0</v>
      </c>
      <c r="CV914" s="554">
        <f t="shared" si="3135"/>
        <v>0</v>
      </c>
      <c r="CW914" s="555">
        <f t="shared" si="3136"/>
        <v>0</v>
      </c>
      <c r="CX914" s="555">
        <f t="shared" si="3137"/>
        <v>0</v>
      </c>
      <c r="CY914" s="555">
        <f t="shared" si="3138"/>
        <v>0</v>
      </c>
      <c r="CZ914" s="555">
        <f t="shared" si="3139"/>
        <v>0</v>
      </c>
      <c r="DA914" s="555">
        <f t="shared" si="3140"/>
        <v>0</v>
      </c>
      <c r="DB914" s="556">
        <f t="shared" si="3141"/>
        <v>0</v>
      </c>
      <c r="DC914" s="556">
        <f t="shared" si="3142"/>
        <v>0</v>
      </c>
      <c r="DD914" s="556">
        <f t="shared" si="3143"/>
        <v>0</v>
      </c>
      <c r="DE914" s="555">
        <f t="shared" si="3144"/>
        <v>0</v>
      </c>
      <c r="DF914" s="555">
        <f t="shared" si="3145"/>
        <v>0</v>
      </c>
      <c r="DG914" s="555">
        <f t="shared" si="3146"/>
        <v>0</v>
      </c>
      <c r="DH914" s="555">
        <f t="shared" si="3147"/>
        <v>0</v>
      </c>
      <c r="DI914" s="555">
        <f t="shared" si="3148"/>
        <v>0</v>
      </c>
      <c r="DJ914" s="554">
        <f t="shared" si="3149"/>
        <v>0</v>
      </c>
      <c r="DK914" s="553">
        <f t="shared" si="3150"/>
        <v>0</v>
      </c>
      <c r="DL914" s="658">
        <f t="shared" si="3151"/>
        <v>17</v>
      </c>
      <c r="DM914" s="106">
        <f t="shared" si="3152"/>
        <v>17</v>
      </c>
      <c r="DN914" s="106">
        <f t="shared" si="3153"/>
        <v>17</v>
      </c>
      <c r="DO914" s="106">
        <f t="shared" si="3154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399</v>
      </c>
      <c r="B915" s="805">
        <f t="shared" ref="B915:R915" si="3196">SUM(B171)</f>
        <v>0</v>
      </c>
      <c r="C915" s="805">
        <f t="shared" si="3196"/>
        <v>0</v>
      </c>
      <c r="D915" s="805">
        <f t="shared" si="3196"/>
        <v>0</v>
      </c>
      <c r="E915" s="805">
        <f t="shared" si="3196"/>
        <v>0</v>
      </c>
      <c r="F915" s="805">
        <f t="shared" si="3196"/>
        <v>0</v>
      </c>
      <c r="G915" s="805">
        <f t="shared" si="3196"/>
        <v>0</v>
      </c>
      <c r="H915" s="805">
        <f t="shared" si="3196"/>
        <v>0</v>
      </c>
      <c r="I915" s="805">
        <f t="shared" si="3196"/>
        <v>0</v>
      </c>
      <c r="J915" s="805">
        <f t="shared" si="3196"/>
        <v>0</v>
      </c>
      <c r="K915" s="805">
        <f t="shared" si="3196"/>
        <v>0</v>
      </c>
      <c r="L915" s="805">
        <f t="shared" si="3196"/>
        <v>0</v>
      </c>
      <c r="M915" s="805">
        <f t="shared" si="3196"/>
        <v>0</v>
      </c>
      <c r="N915" s="805">
        <f t="shared" si="3196"/>
        <v>0</v>
      </c>
      <c r="O915" s="805">
        <f t="shared" si="3196"/>
        <v>0</v>
      </c>
      <c r="P915" s="805">
        <f t="shared" si="3196"/>
        <v>0</v>
      </c>
      <c r="Q915" s="805">
        <f t="shared" si="3196"/>
        <v>0</v>
      </c>
      <c r="R915" s="805">
        <f t="shared" si="3196"/>
        <v>0</v>
      </c>
      <c r="S915" s="804"/>
      <c r="T915" s="805">
        <f t="shared" ref="T915:AJ915" si="3197">SUM(T171)</f>
        <v>0</v>
      </c>
      <c r="U915" s="805">
        <f t="shared" si="3197"/>
        <v>0</v>
      </c>
      <c r="V915" s="805">
        <f t="shared" si="3197"/>
        <v>0</v>
      </c>
      <c r="W915" s="805">
        <f t="shared" si="3197"/>
        <v>0</v>
      </c>
      <c r="X915" s="805">
        <f t="shared" si="3197"/>
        <v>0</v>
      </c>
      <c r="Y915" s="805">
        <f t="shared" si="3197"/>
        <v>0</v>
      </c>
      <c r="Z915" s="805">
        <f t="shared" si="3197"/>
        <v>0</v>
      </c>
      <c r="AA915" s="805">
        <f t="shared" si="3197"/>
        <v>0</v>
      </c>
      <c r="AB915" s="805">
        <f t="shared" si="3197"/>
        <v>0</v>
      </c>
      <c r="AC915" s="805">
        <f t="shared" si="3197"/>
        <v>0</v>
      </c>
      <c r="AD915" s="805">
        <f t="shared" si="3197"/>
        <v>0</v>
      </c>
      <c r="AE915" s="805">
        <f t="shared" si="3197"/>
        <v>0</v>
      </c>
      <c r="AF915" s="805">
        <f t="shared" si="3197"/>
        <v>0</v>
      </c>
      <c r="AG915" s="805">
        <f t="shared" si="3197"/>
        <v>0</v>
      </c>
      <c r="AH915" s="805">
        <f t="shared" si="3197"/>
        <v>0</v>
      </c>
      <c r="AI915" s="805">
        <f t="shared" si="3197"/>
        <v>0</v>
      </c>
      <c r="AJ915" s="805">
        <f t="shared" si="3197"/>
        <v>0</v>
      </c>
      <c r="AK915" s="804"/>
      <c r="AL915" s="805">
        <f t="shared" ref="AL915:BB915" si="3198">SUM(AL171)</f>
        <v>0</v>
      </c>
      <c r="AM915" s="805">
        <f t="shared" si="3198"/>
        <v>0</v>
      </c>
      <c r="AN915" s="805">
        <f t="shared" si="3198"/>
        <v>0</v>
      </c>
      <c r="AO915" s="805">
        <f t="shared" si="3198"/>
        <v>0</v>
      </c>
      <c r="AP915" s="805">
        <f t="shared" si="3198"/>
        <v>0</v>
      </c>
      <c r="AQ915" s="805">
        <f t="shared" si="3198"/>
        <v>0</v>
      </c>
      <c r="AR915" s="805">
        <f t="shared" si="3198"/>
        <v>0</v>
      </c>
      <c r="AS915" s="805">
        <f t="shared" si="3198"/>
        <v>0</v>
      </c>
      <c r="AT915" s="805">
        <f t="shared" si="3198"/>
        <v>0</v>
      </c>
      <c r="AU915" s="805">
        <f t="shared" si="3198"/>
        <v>0</v>
      </c>
      <c r="AV915" s="805">
        <f t="shared" si="3198"/>
        <v>0</v>
      </c>
      <c r="AW915" s="805">
        <f t="shared" si="3198"/>
        <v>0</v>
      </c>
      <c r="AX915" s="805">
        <f t="shared" si="3198"/>
        <v>0</v>
      </c>
      <c r="AY915" s="805">
        <f t="shared" si="3198"/>
        <v>0</v>
      </c>
      <c r="AZ915" s="805">
        <f t="shared" si="3198"/>
        <v>0</v>
      </c>
      <c r="BA915" s="805">
        <f t="shared" si="3198"/>
        <v>0</v>
      </c>
      <c r="BB915" s="805">
        <f t="shared" si="3198"/>
        <v>0</v>
      </c>
      <c r="BC915" s="804"/>
      <c r="BD915" s="805">
        <f t="shared" ref="BD915:BT915" si="3199">SUM(BD171)</f>
        <v>0</v>
      </c>
      <c r="BE915" s="805">
        <f t="shared" si="3199"/>
        <v>0</v>
      </c>
      <c r="BF915" s="805">
        <f t="shared" si="3199"/>
        <v>0</v>
      </c>
      <c r="BG915" s="805">
        <f t="shared" si="3199"/>
        <v>0</v>
      </c>
      <c r="BH915" s="805">
        <f t="shared" si="3199"/>
        <v>0</v>
      </c>
      <c r="BI915" s="805">
        <f t="shared" si="3199"/>
        <v>0</v>
      </c>
      <c r="BJ915" s="805">
        <f t="shared" si="3199"/>
        <v>0</v>
      </c>
      <c r="BK915" s="805">
        <f t="shared" si="3199"/>
        <v>0</v>
      </c>
      <c r="BL915" s="805">
        <f t="shared" si="3199"/>
        <v>0</v>
      </c>
      <c r="BM915" s="805">
        <f t="shared" si="3199"/>
        <v>0</v>
      </c>
      <c r="BN915" s="805">
        <f t="shared" si="3199"/>
        <v>0</v>
      </c>
      <c r="BO915" s="805">
        <f t="shared" si="3199"/>
        <v>0</v>
      </c>
      <c r="BP915" s="805">
        <f t="shared" si="3199"/>
        <v>0</v>
      </c>
      <c r="BQ915" s="805">
        <f t="shared" si="3199"/>
        <v>0</v>
      </c>
      <c r="BR915" s="805">
        <f t="shared" si="3199"/>
        <v>0</v>
      </c>
      <c r="BS915" s="805">
        <f t="shared" si="3199"/>
        <v>0</v>
      </c>
      <c r="BT915" s="805">
        <f t="shared" si="3199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8"/>
        <v>0</v>
      </c>
      <c r="CA915" s="602">
        <f t="shared" si="3129"/>
        <v>0</v>
      </c>
      <c r="CB915" s="602">
        <f t="shared" si="3130"/>
        <v>0</v>
      </c>
      <c r="CC915" s="602">
        <f t="shared" si="3131"/>
        <v>0</v>
      </c>
      <c r="CD915" s="1348">
        <f t="shared" si="3159"/>
        <v>0</v>
      </c>
      <c r="CE915" s="1349">
        <f t="shared" si="3133"/>
        <v>0</v>
      </c>
      <c r="CF915" s="1350">
        <f t="shared" si="3133"/>
        <v>0</v>
      </c>
      <c r="CG915" s="1350">
        <f t="shared" si="3133"/>
        <v>0</v>
      </c>
      <c r="CH915" s="1350">
        <f t="shared" si="3133"/>
        <v>0</v>
      </c>
      <c r="CI915" s="1350">
        <f t="shared" si="3133"/>
        <v>0</v>
      </c>
      <c r="CJ915" s="1350">
        <f t="shared" si="3133"/>
        <v>0</v>
      </c>
      <c r="CK915" s="1351">
        <f t="shared" si="3133"/>
        <v>0</v>
      </c>
      <c r="CL915" s="1351">
        <f t="shared" si="3133"/>
        <v>0</v>
      </c>
      <c r="CM915" s="1351">
        <f t="shared" si="3133"/>
        <v>0</v>
      </c>
      <c r="CN915" s="1350">
        <f t="shared" si="3133"/>
        <v>0</v>
      </c>
      <c r="CO915" s="1350">
        <f t="shared" si="3133"/>
        <v>0</v>
      </c>
      <c r="CP915" s="1350">
        <f t="shared" si="3133"/>
        <v>0</v>
      </c>
      <c r="CQ915" s="1350">
        <f t="shared" si="3133"/>
        <v>0</v>
      </c>
      <c r="CR915" s="1350">
        <f t="shared" si="3133"/>
        <v>0</v>
      </c>
      <c r="CS915" s="1349">
        <f t="shared" si="3133"/>
        <v>0</v>
      </c>
      <c r="CT915" s="1352">
        <f t="shared" si="3133"/>
        <v>0</v>
      </c>
      <c r="CU915" s="553">
        <f t="shared" si="3134"/>
        <v>0</v>
      </c>
      <c r="CV915" s="554">
        <f t="shared" si="3135"/>
        <v>0</v>
      </c>
      <c r="CW915" s="555">
        <f t="shared" si="3136"/>
        <v>0</v>
      </c>
      <c r="CX915" s="555">
        <f t="shared" si="3137"/>
        <v>0</v>
      </c>
      <c r="CY915" s="555">
        <f t="shared" si="3138"/>
        <v>0</v>
      </c>
      <c r="CZ915" s="555">
        <f t="shared" si="3139"/>
        <v>0</v>
      </c>
      <c r="DA915" s="555">
        <f t="shared" si="3140"/>
        <v>0</v>
      </c>
      <c r="DB915" s="556">
        <f t="shared" si="3141"/>
        <v>0</v>
      </c>
      <c r="DC915" s="556">
        <f t="shared" si="3142"/>
        <v>0</v>
      </c>
      <c r="DD915" s="556">
        <f t="shared" si="3143"/>
        <v>0</v>
      </c>
      <c r="DE915" s="555">
        <f t="shared" si="3144"/>
        <v>0</v>
      </c>
      <c r="DF915" s="555">
        <f t="shared" si="3145"/>
        <v>0</v>
      </c>
      <c r="DG915" s="555">
        <f t="shared" si="3146"/>
        <v>0</v>
      </c>
      <c r="DH915" s="555">
        <f t="shared" si="3147"/>
        <v>0</v>
      </c>
      <c r="DI915" s="555">
        <f t="shared" si="3148"/>
        <v>0</v>
      </c>
      <c r="DJ915" s="554">
        <f t="shared" si="3149"/>
        <v>0</v>
      </c>
      <c r="DK915" s="553">
        <f t="shared" si="3150"/>
        <v>0</v>
      </c>
      <c r="DL915" s="658">
        <f t="shared" si="3151"/>
        <v>17</v>
      </c>
      <c r="DM915" s="106">
        <f t="shared" si="3152"/>
        <v>17</v>
      </c>
      <c r="DN915" s="106">
        <f t="shared" si="3153"/>
        <v>17</v>
      </c>
      <c r="DO915" s="106">
        <f t="shared" si="3154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200">SUM(B220)</f>
        <v>0</v>
      </c>
      <c r="C916" s="805">
        <f t="shared" si="3200"/>
        <v>0</v>
      </c>
      <c r="D916" s="805">
        <f t="shared" si="3200"/>
        <v>0</v>
      </c>
      <c r="E916" s="805">
        <f t="shared" si="3200"/>
        <v>0</v>
      </c>
      <c r="F916" s="805">
        <f t="shared" si="3200"/>
        <v>0</v>
      </c>
      <c r="G916" s="805">
        <f t="shared" si="3200"/>
        <v>0</v>
      </c>
      <c r="H916" s="805">
        <f t="shared" si="3200"/>
        <v>0</v>
      </c>
      <c r="I916" s="805">
        <f t="shared" si="3200"/>
        <v>0</v>
      </c>
      <c r="J916" s="805">
        <f t="shared" si="3200"/>
        <v>0</v>
      </c>
      <c r="K916" s="805">
        <f t="shared" si="3200"/>
        <v>0</v>
      </c>
      <c r="L916" s="805">
        <f t="shared" si="3200"/>
        <v>0</v>
      </c>
      <c r="M916" s="805">
        <f t="shared" si="3200"/>
        <v>0</v>
      </c>
      <c r="N916" s="805">
        <f t="shared" si="3200"/>
        <v>0</v>
      </c>
      <c r="O916" s="805">
        <f t="shared" si="3200"/>
        <v>0</v>
      </c>
      <c r="P916" s="805">
        <f t="shared" si="3200"/>
        <v>0</v>
      </c>
      <c r="Q916" s="805">
        <f t="shared" si="3200"/>
        <v>0</v>
      </c>
      <c r="R916" s="805">
        <f t="shared" si="3200"/>
        <v>0</v>
      </c>
      <c r="S916" s="804"/>
      <c r="T916" s="805">
        <f t="shared" ref="T916:AJ916" si="3201">SUM(T220)</f>
        <v>0</v>
      </c>
      <c r="U916" s="805">
        <f t="shared" si="3201"/>
        <v>0</v>
      </c>
      <c r="V916" s="805">
        <f t="shared" si="3201"/>
        <v>0</v>
      </c>
      <c r="W916" s="805">
        <f t="shared" si="3201"/>
        <v>0</v>
      </c>
      <c r="X916" s="805">
        <f t="shared" si="3201"/>
        <v>0</v>
      </c>
      <c r="Y916" s="805">
        <f t="shared" si="3201"/>
        <v>0</v>
      </c>
      <c r="Z916" s="805">
        <f t="shared" si="3201"/>
        <v>0</v>
      </c>
      <c r="AA916" s="805">
        <f t="shared" si="3201"/>
        <v>0</v>
      </c>
      <c r="AB916" s="805">
        <f t="shared" si="3201"/>
        <v>0</v>
      </c>
      <c r="AC916" s="805">
        <f t="shared" si="3201"/>
        <v>0</v>
      </c>
      <c r="AD916" s="805">
        <f t="shared" si="3201"/>
        <v>0</v>
      </c>
      <c r="AE916" s="805">
        <f t="shared" si="3201"/>
        <v>0</v>
      </c>
      <c r="AF916" s="805">
        <f t="shared" si="3201"/>
        <v>0</v>
      </c>
      <c r="AG916" s="805">
        <f t="shared" si="3201"/>
        <v>0</v>
      </c>
      <c r="AH916" s="805">
        <f t="shared" si="3201"/>
        <v>0</v>
      </c>
      <c r="AI916" s="805">
        <f t="shared" si="3201"/>
        <v>0</v>
      </c>
      <c r="AJ916" s="805">
        <f t="shared" si="3201"/>
        <v>0</v>
      </c>
      <c r="AK916" s="804"/>
      <c r="AL916" s="805">
        <f t="shared" ref="AL916:BB916" si="3202">SUM(AL220)</f>
        <v>0</v>
      </c>
      <c r="AM916" s="805">
        <f t="shared" si="3202"/>
        <v>0</v>
      </c>
      <c r="AN916" s="805">
        <f t="shared" si="3202"/>
        <v>0</v>
      </c>
      <c r="AO916" s="805">
        <f t="shared" si="3202"/>
        <v>0</v>
      </c>
      <c r="AP916" s="805">
        <f t="shared" si="3202"/>
        <v>0</v>
      </c>
      <c r="AQ916" s="805">
        <f t="shared" si="3202"/>
        <v>0</v>
      </c>
      <c r="AR916" s="805">
        <f t="shared" si="3202"/>
        <v>0</v>
      </c>
      <c r="AS916" s="805">
        <f t="shared" si="3202"/>
        <v>0</v>
      </c>
      <c r="AT916" s="805">
        <f t="shared" si="3202"/>
        <v>0</v>
      </c>
      <c r="AU916" s="805">
        <f t="shared" si="3202"/>
        <v>0</v>
      </c>
      <c r="AV916" s="805">
        <f t="shared" si="3202"/>
        <v>0</v>
      </c>
      <c r="AW916" s="805">
        <f t="shared" si="3202"/>
        <v>0</v>
      </c>
      <c r="AX916" s="805">
        <f t="shared" si="3202"/>
        <v>0</v>
      </c>
      <c r="AY916" s="805">
        <f t="shared" si="3202"/>
        <v>0</v>
      </c>
      <c r="AZ916" s="805">
        <f t="shared" si="3202"/>
        <v>0</v>
      </c>
      <c r="BA916" s="805">
        <f t="shared" si="3202"/>
        <v>0</v>
      </c>
      <c r="BB916" s="805">
        <f t="shared" si="3202"/>
        <v>0</v>
      </c>
      <c r="BC916" s="804"/>
      <c r="BD916" s="805">
        <f t="shared" ref="BD916:BT916" si="3203">SUM(BD220)</f>
        <v>0</v>
      </c>
      <c r="BE916" s="805">
        <f t="shared" si="3203"/>
        <v>0</v>
      </c>
      <c r="BF916" s="805">
        <f t="shared" si="3203"/>
        <v>0</v>
      </c>
      <c r="BG916" s="805">
        <f t="shared" si="3203"/>
        <v>0</v>
      </c>
      <c r="BH916" s="805">
        <f t="shared" si="3203"/>
        <v>0</v>
      </c>
      <c r="BI916" s="805">
        <f t="shared" si="3203"/>
        <v>0</v>
      </c>
      <c r="BJ916" s="805">
        <f t="shared" si="3203"/>
        <v>0</v>
      </c>
      <c r="BK916" s="805">
        <f t="shared" si="3203"/>
        <v>0</v>
      </c>
      <c r="BL916" s="805">
        <f t="shared" si="3203"/>
        <v>0</v>
      </c>
      <c r="BM916" s="805">
        <f t="shared" si="3203"/>
        <v>0</v>
      </c>
      <c r="BN916" s="805">
        <f t="shared" si="3203"/>
        <v>0</v>
      </c>
      <c r="BO916" s="805">
        <f t="shared" si="3203"/>
        <v>0</v>
      </c>
      <c r="BP916" s="805">
        <f t="shared" si="3203"/>
        <v>0</v>
      </c>
      <c r="BQ916" s="805">
        <f t="shared" si="3203"/>
        <v>0</v>
      </c>
      <c r="BR916" s="805">
        <f t="shared" si="3203"/>
        <v>0</v>
      </c>
      <c r="BS916" s="805">
        <f t="shared" si="3203"/>
        <v>0</v>
      </c>
      <c r="BT916" s="805">
        <f t="shared" si="3203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8"/>
        <v>0</v>
      </c>
      <c r="CA916" s="602">
        <f t="shared" si="3129"/>
        <v>0</v>
      </c>
      <c r="CB916" s="602">
        <f t="shared" si="3130"/>
        <v>0</v>
      </c>
      <c r="CC916" s="602">
        <f t="shared" si="3131"/>
        <v>0</v>
      </c>
      <c r="CD916" s="1348">
        <f t="shared" si="3159"/>
        <v>0</v>
      </c>
      <c r="CE916" s="1349">
        <f t="shared" si="3133"/>
        <v>0</v>
      </c>
      <c r="CF916" s="1350">
        <f t="shared" si="3133"/>
        <v>0</v>
      </c>
      <c r="CG916" s="1350">
        <f t="shared" si="3133"/>
        <v>0</v>
      </c>
      <c r="CH916" s="1350">
        <f t="shared" si="3133"/>
        <v>0</v>
      </c>
      <c r="CI916" s="1350">
        <f t="shared" si="3133"/>
        <v>0</v>
      </c>
      <c r="CJ916" s="1350">
        <f t="shared" si="3133"/>
        <v>0</v>
      </c>
      <c r="CK916" s="1351">
        <f t="shared" si="3133"/>
        <v>0</v>
      </c>
      <c r="CL916" s="1351">
        <f t="shared" si="3133"/>
        <v>0</v>
      </c>
      <c r="CM916" s="1351">
        <f t="shared" si="3133"/>
        <v>0</v>
      </c>
      <c r="CN916" s="1350">
        <f t="shared" si="3133"/>
        <v>0</v>
      </c>
      <c r="CO916" s="1350">
        <f t="shared" si="3133"/>
        <v>0</v>
      </c>
      <c r="CP916" s="1350">
        <f t="shared" si="3133"/>
        <v>0</v>
      </c>
      <c r="CQ916" s="1350">
        <f t="shared" si="3133"/>
        <v>0</v>
      </c>
      <c r="CR916" s="1350">
        <f t="shared" si="3133"/>
        <v>0</v>
      </c>
      <c r="CS916" s="1349">
        <f t="shared" si="3133"/>
        <v>0</v>
      </c>
      <c r="CT916" s="1352">
        <f t="shared" si="3133"/>
        <v>0</v>
      </c>
      <c r="CU916" s="553">
        <f t="shared" si="3134"/>
        <v>0</v>
      </c>
      <c r="CV916" s="554">
        <f t="shared" si="3135"/>
        <v>0</v>
      </c>
      <c r="CW916" s="555">
        <f t="shared" si="3136"/>
        <v>0</v>
      </c>
      <c r="CX916" s="555">
        <f t="shared" si="3137"/>
        <v>0</v>
      </c>
      <c r="CY916" s="555">
        <f t="shared" si="3138"/>
        <v>0</v>
      </c>
      <c r="CZ916" s="555">
        <f t="shared" si="3139"/>
        <v>0</v>
      </c>
      <c r="DA916" s="555">
        <f t="shared" si="3140"/>
        <v>0</v>
      </c>
      <c r="DB916" s="556">
        <f t="shared" si="3141"/>
        <v>0</v>
      </c>
      <c r="DC916" s="556">
        <f t="shared" si="3142"/>
        <v>0</v>
      </c>
      <c r="DD916" s="556">
        <f t="shared" si="3143"/>
        <v>0</v>
      </c>
      <c r="DE916" s="555">
        <f t="shared" si="3144"/>
        <v>0</v>
      </c>
      <c r="DF916" s="555">
        <f t="shared" si="3145"/>
        <v>0</v>
      </c>
      <c r="DG916" s="555">
        <f t="shared" si="3146"/>
        <v>0</v>
      </c>
      <c r="DH916" s="555">
        <f t="shared" si="3147"/>
        <v>0</v>
      </c>
      <c r="DI916" s="555">
        <f t="shared" si="3148"/>
        <v>0</v>
      </c>
      <c r="DJ916" s="554">
        <f t="shared" si="3149"/>
        <v>0</v>
      </c>
      <c r="DK916" s="553">
        <f t="shared" si="3150"/>
        <v>0</v>
      </c>
      <c r="DL916" s="658">
        <f t="shared" si="3151"/>
        <v>17</v>
      </c>
      <c r="DM916" s="106">
        <f t="shared" si="3152"/>
        <v>17</v>
      </c>
      <c r="DN916" s="106">
        <f t="shared" si="3153"/>
        <v>17</v>
      </c>
      <c r="DO916" s="106">
        <f t="shared" si="3154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204">SUM(B223)</f>
        <v>0</v>
      </c>
      <c r="C917" s="805">
        <f t="shared" si="3204"/>
        <v>0</v>
      </c>
      <c r="D917" s="805">
        <f t="shared" si="3204"/>
        <v>0</v>
      </c>
      <c r="E917" s="805">
        <f t="shared" si="3204"/>
        <v>0</v>
      </c>
      <c r="F917" s="805">
        <f t="shared" si="3204"/>
        <v>0</v>
      </c>
      <c r="G917" s="805">
        <f t="shared" si="3204"/>
        <v>0</v>
      </c>
      <c r="H917" s="805">
        <f t="shared" si="3204"/>
        <v>0</v>
      </c>
      <c r="I917" s="805">
        <f t="shared" si="3204"/>
        <v>0</v>
      </c>
      <c r="J917" s="805">
        <f t="shared" si="3204"/>
        <v>0</v>
      </c>
      <c r="K917" s="805">
        <f t="shared" si="3204"/>
        <v>0</v>
      </c>
      <c r="L917" s="805">
        <f t="shared" si="3204"/>
        <v>0</v>
      </c>
      <c r="M917" s="805">
        <f t="shared" si="3204"/>
        <v>0</v>
      </c>
      <c r="N917" s="805">
        <f t="shared" si="3204"/>
        <v>0</v>
      </c>
      <c r="O917" s="805">
        <f t="shared" si="3204"/>
        <v>0</v>
      </c>
      <c r="P917" s="805">
        <f t="shared" si="3204"/>
        <v>0</v>
      </c>
      <c r="Q917" s="805">
        <f t="shared" si="3204"/>
        <v>0</v>
      </c>
      <c r="R917" s="805">
        <f t="shared" si="3204"/>
        <v>0</v>
      </c>
      <c r="S917" s="804"/>
      <c r="T917" s="805">
        <f t="shared" ref="T917:AJ917" si="3205">SUM(T223)</f>
        <v>1200</v>
      </c>
      <c r="U917" s="805">
        <f t="shared" si="3205"/>
        <v>0</v>
      </c>
      <c r="V917" s="805">
        <f t="shared" si="3205"/>
        <v>0</v>
      </c>
      <c r="W917" s="805">
        <f t="shared" si="3205"/>
        <v>0</v>
      </c>
      <c r="X917" s="805">
        <f t="shared" si="3205"/>
        <v>0</v>
      </c>
      <c r="Y917" s="805">
        <f t="shared" si="3205"/>
        <v>0</v>
      </c>
      <c r="Z917" s="805">
        <f t="shared" si="3205"/>
        <v>0</v>
      </c>
      <c r="AA917" s="805">
        <f t="shared" si="3205"/>
        <v>0</v>
      </c>
      <c r="AB917" s="805">
        <f t="shared" si="3205"/>
        <v>0</v>
      </c>
      <c r="AC917" s="805">
        <f t="shared" si="3205"/>
        <v>0</v>
      </c>
      <c r="AD917" s="805">
        <f t="shared" si="3205"/>
        <v>0</v>
      </c>
      <c r="AE917" s="805">
        <f t="shared" si="3205"/>
        <v>0</v>
      </c>
      <c r="AF917" s="805">
        <f t="shared" si="3205"/>
        <v>0</v>
      </c>
      <c r="AG917" s="805">
        <f t="shared" si="3205"/>
        <v>0</v>
      </c>
      <c r="AH917" s="805">
        <f t="shared" si="3205"/>
        <v>0</v>
      </c>
      <c r="AI917" s="805">
        <f t="shared" si="3205"/>
        <v>0</v>
      </c>
      <c r="AJ917" s="805">
        <f t="shared" si="3205"/>
        <v>0</v>
      </c>
      <c r="AK917" s="804"/>
      <c r="AL917" s="805">
        <f t="shared" ref="AL917:BB917" si="3206">SUM(AL223)</f>
        <v>1000</v>
      </c>
      <c r="AM917" s="805">
        <f t="shared" si="3206"/>
        <v>0</v>
      </c>
      <c r="AN917" s="805">
        <f t="shared" si="3206"/>
        <v>0</v>
      </c>
      <c r="AO917" s="805">
        <f t="shared" si="3206"/>
        <v>0</v>
      </c>
      <c r="AP917" s="805">
        <f t="shared" si="3206"/>
        <v>1350</v>
      </c>
      <c r="AQ917" s="805">
        <f t="shared" si="3206"/>
        <v>0</v>
      </c>
      <c r="AR917" s="805">
        <f t="shared" si="3206"/>
        <v>1500</v>
      </c>
      <c r="AS917" s="805">
        <f t="shared" si="3206"/>
        <v>0</v>
      </c>
      <c r="AT917" s="805">
        <f t="shared" si="3206"/>
        <v>0</v>
      </c>
      <c r="AU917" s="805">
        <f t="shared" si="3206"/>
        <v>0</v>
      </c>
      <c r="AV917" s="805">
        <f t="shared" si="3206"/>
        <v>0</v>
      </c>
      <c r="AW917" s="805">
        <f t="shared" si="3206"/>
        <v>0</v>
      </c>
      <c r="AX917" s="805">
        <f t="shared" si="3206"/>
        <v>0</v>
      </c>
      <c r="AY917" s="805">
        <f t="shared" si="3206"/>
        <v>0</v>
      </c>
      <c r="AZ917" s="805">
        <f t="shared" si="3206"/>
        <v>0</v>
      </c>
      <c r="BA917" s="805">
        <f t="shared" si="3206"/>
        <v>0</v>
      </c>
      <c r="BB917" s="805">
        <f t="shared" si="3206"/>
        <v>0</v>
      </c>
      <c r="BC917" s="804"/>
      <c r="BD917" s="805">
        <f t="shared" ref="BD917:BT917" si="3207">SUM(BD223)</f>
        <v>4000</v>
      </c>
      <c r="BE917" s="805">
        <f t="shared" si="3207"/>
        <v>0</v>
      </c>
      <c r="BF917" s="805">
        <f t="shared" si="3207"/>
        <v>0</v>
      </c>
      <c r="BG917" s="805">
        <f t="shared" si="3207"/>
        <v>2250</v>
      </c>
      <c r="BH917" s="805">
        <f t="shared" si="3207"/>
        <v>1200</v>
      </c>
      <c r="BI917" s="805">
        <f t="shared" si="3207"/>
        <v>900</v>
      </c>
      <c r="BJ917" s="805">
        <f t="shared" si="3207"/>
        <v>0</v>
      </c>
      <c r="BK917" s="805">
        <f t="shared" si="3207"/>
        <v>0</v>
      </c>
      <c r="BL917" s="805">
        <f t="shared" si="3207"/>
        <v>0</v>
      </c>
      <c r="BM917" s="805">
        <f t="shared" si="3207"/>
        <v>0</v>
      </c>
      <c r="BN917" s="805">
        <f t="shared" si="3207"/>
        <v>0</v>
      </c>
      <c r="BO917" s="805">
        <f t="shared" si="3207"/>
        <v>0</v>
      </c>
      <c r="BP917" s="805">
        <f t="shared" si="3207"/>
        <v>0</v>
      </c>
      <c r="BQ917" s="805">
        <f t="shared" si="3207"/>
        <v>0</v>
      </c>
      <c r="BR917" s="805">
        <f t="shared" si="3207"/>
        <v>0</v>
      </c>
      <c r="BS917" s="805">
        <f t="shared" si="3207"/>
        <v>0</v>
      </c>
      <c r="BT917" s="805">
        <f t="shared" si="3207"/>
        <v>0</v>
      </c>
      <c r="BU917" s="804"/>
      <c r="BV917" s="805">
        <f>SUM(BV223)</f>
        <v>0</v>
      </c>
      <c r="BW917" s="805">
        <f>SUM(BW223)</f>
        <v>1200</v>
      </c>
      <c r="BX917" s="805">
        <f>SUM(BX223)</f>
        <v>1200</v>
      </c>
      <c r="BY917" s="805">
        <f>SUM(BY223)</f>
        <v>1800</v>
      </c>
      <c r="BZ917" s="602">
        <f t="shared" si="3128"/>
        <v>0</v>
      </c>
      <c r="CA917" s="602">
        <f t="shared" si="3129"/>
        <v>0</v>
      </c>
      <c r="CB917" s="602">
        <f t="shared" si="3130"/>
        <v>156.66666666666666</v>
      </c>
      <c r="CC917" s="602">
        <f t="shared" si="3131"/>
        <v>290</v>
      </c>
      <c r="CD917" s="1348">
        <f t="shared" si="3159"/>
        <v>0</v>
      </c>
      <c r="CE917" s="1349">
        <f t="shared" si="3133"/>
        <v>0</v>
      </c>
      <c r="CF917" s="1350">
        <f t="shared" si="3133"/>
        <v>0</v>
      </c>
      <c r="CG917" s="1350">
        <f t="shared" si="3133"/>
        <v>0</v>
      </c>
      <c r="CH917" s="1350">
        <f t="shared" si="3133"/>
        <v>0</v>
      </c>
      <c r="CI917" s="1350">
        <f t="shared" si="3133"/>
        <v>0</v>
      </c>
      <c r="CJ917" s="1350">
        <f t="shared" si="3133"/>
        <v>0</v>
      </c>
      <c r="CK917" s="1351">
        <f t="shared" si="3133"/>
        <v>0</v>
      </c>
      <c r="CL917" s="1351">
        <f t="shared" si="3133"/>
        <v>0</v>
      </c>
      <c r="CM917" s="1351">
        <f t="shared" si="3133"/>
        <v>0</v>
      </c>
      <c r="CN917" s="1350">
        <f t="shared" si="3133"/>
        <v>0</v>
      </c>
      <c r="CO917" s="1350">
        <f t="shared" si="3133"/>
        <v>0</v>
      </c>
      <c r="CP917" s="1350">
        <f t="shared" si="3133"/>
        <v>0</v>
      </c>
      <c r="CQ917" s="1350">
        <f t="shared" si="3133"/>
        <v>0</v>
      </c>
      <c r="CR917" s="1350">
        <f t="shared" si="3133"/>
        <v>0</v>
      </c>
      <c r="CS917" s="1349">
        <f t="shared" si="3133"/>
        <v>0</v>
      </c>
      <c r="CT917" s="1352">
        <f t="shared" si="3133"/>
        <v>0</v>
      </c>
      <c r="CU917" s="553">
        <f t="shared" si="3134"/>
        <v>0</v>
      </c>
      <c r="CV917" s="554">
        <f t="shared" si="3135"/>
        <v>0</v>
      </c>
      <c r="CW917" s="555">
        <f t="shared" si="3136"/>
        <v>0</v>
      </c>
      <c r="CX917" s="555">
        <f t="shared" si="3137"/>
        <v>0</v>
      </c>
      <c r="CY917" s="555">
        <f t="shared" si="3138"/>
        <v>0</v>
      </c>
      <c r="CZ917" s="555">
        <f t="shared" si="3139"/>
        <v>0</v>
      </c>
      <c r="DA917" s="555">
        <f t="shared" si="3140"/>
        <v>0</v>
      </c>
      <c r="DB917" s="556">
        <f t="shared" si="3141"/>
        <v>0</v>
      </c>
      <c r="DC917" s="556">
        <f t="shared" si="3142"/>
        <v>0</v>
      </c>
      <c r="DD917" s="556">
        <f t="shared" si="3143"/>
        <v>0</v>
      </c>
      <c r="DE917" s="555">
        <f t="shared" si="3144"/>
        <v>0</v>
      </c>
      <c r="DF917" s="555">
        <f t="shared" si="3145"/>
        <v>0</v>
      </c>
      <c r="DG917" s="555">
        <f t="shared" si="3146"/>
        <v>0</v>
      </c>
      <c r="DH917" s="555">
        <f t="shared" si="3147"/>
        <v>0</v>
      </c>
      <c r="DI917" s="555">
        <f t="shared" si="3148"/>
        <v>0</v>
      </c>
      <c r="DJ917" s="554">
        <f t="shared" si="3149"/>
        <v>0</v>
      </c>
      <c r="DK917" s="553">
        <f t="shared" si="3150"/>
        <v>1200</v>
      </c>
      <c r="DL917" s="658">
        <f t="shared" si="3151"/>
        <v>17</v>
      </c>
      <c r="DM917" s="106">
        <f t="shared" si="3152"/>
        <v>17</v>
      </c>
      <c r="DN917" s="106">
        <f t="shared" si="3153"/>
        <v>17</v>
      </c>
      <c r="DO917" s="106">
        <f t="shared" si="3154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8">SUM(B226)</f>
        <v>0</v>
      </c>
      <c r="C918" s="805">
        <f t="shared" si="3208"/>
        <v>0</v>
      </c>
      <c r="D918" s="805">
        <f t="shared" si="3208"/>
        <v>0</v>
      </c>
      <c r="E918" s="805">
        <f t="shared" si="3208"/>
        <v>0</v>
      </c>
      <c r="F918" s="805">
        <f t="shared" si="3208"/>
        <v>0</v>
      </c>
      <c r="G918" s="805">
        <f t="shared" si="3208"/>
        <v>0</v>
      </c>
      <c r="H918" s="805">
        <f t="shared" si="3208"/>
        <v>0</v>
      </c>
      <c r="I918" s="805">
        <f t="shared" si="3208"/>
        <v>0</v>
      </c>
      <c r="J918" s="805">
        <f t="shared" si="3208"/>
        <v>0</v>
      </c>
      <c r="K918" s="805">
        <f t="shared" si="3208"/>
        <v>0</v>
      </c>
      <c r="L918" s="805">
        <f t="shared" si="3208"/>
        <v>0</v>
      </c>
      <c r="M918" s="805">
        <f t="shared" si="3208"/>
        <v>0</v>
      </c>
      <c r="N918" s="805">
        <f t="shared" si="3208"/>
        <v>0</v>
      </c>
      <c r="O918" s="805">
        <f t="shared" si="3208"/>
        <v>0</v>
      </c>
      <c r="P918" s="805">
        <f t="shared" si="3208"/>
        <v>0</v>
      </c>
      <c r="Q918" s="805">
        <f t="shared" si="3208"/>
        <v>0</v>
      </c>
      <c r="R918" s="805">
        <f t="shared" si="3208"/>
        <v>0</v>
      </c>
      <c r="S918" s="804"/>
      <c r="T918" s="805">
        <f t="shared" ref="T918:AJ918" si="3209">SUM(T226)</f>
        <v>0</v>
      </c>
      <c r="U918" s="805">
        <f t="shared" si="3209"/>
        <v>0</v>
      </c>
      <c r="V918" s="805">
        <f t="shared" si="3209"/>
        <v>0</v>
      </c>
      <c r="W918" s="805">
        <f t="shared" si="3209"/>
        <v>0</v>
      </c>
      <c r="X918" s="805">
        <f t="shared" si="3209"/>
        <v>0</v>
      </c>
      <c r="Y918" s="805">
        <f t="shared" si="3209"/>
        <v>0</v>
      </c>
      <c r="Z918" s="805">
        <f t="shared" si="3209"/>
        <v>0</v>
      </c>
      <c r="AA918" s="805">
        <f t="shared" si="3209"/>
        <v>0</v>
      </c>
      <c r="AB918" s="805">
        <f t="shared" si="3209"/>
        <v>0</v>
      </c>
      <c r="AC918" s="805">
        <f t="shared" si="3209"/>
        <v>0</v>
      </c>
      <c r="AD918" s="805">
        <f t="shared" si="3209"/>
        <v>0</v>
      </c>
      <c r="AE918" s="805">
        <f t="shared" si="3209"/>
        <v>0</v>
      </c>
      <c r="AF918" s="805">
        <f t="shared" si="3209"/>
        <v>0</v>
      </c>
      <c r="AG918" s="805">
        <f t="shared" si="3209"/>
        <v>0</v>
      </c>
      <c r="AH918" s="805">
        <f t="shared" si="3209"/>
        <v>0</v>
      </c>
      <c r="AI918" s="805">
        <f t="shared" si="3209"/>
        <v>0</v>
      </c>
      <c r="AJ918" s="805">
        <f t="shared" si="3209"/>
        <v>0</v>
      </c>
      <c r="AK918" s="804"/>
      <c r="AL918" s="805">
        <f t="shared" ref="AL918:BB918" si="3210">SUM(AL226)</f>
        <v>0</v>
      </c>
      <c r="AM918" s="805">
        <f t="shared" si="3210"/>
        <v>0</v>
      </c>
      <c r="AN918" s="805">
        <f t="shared" si="3210"/>
        <v>0</v>
      </c>
      <c r="AO918" s="805">
        <f t="shared" si="3210"/>
        <v>0</v>
      </c>
      <c r="AP918" s="805">
        <f t="shared" si="3210"/>
        <v>0</v>
      </c>
      <c r="AQ918" s="805">
        <f t="shared" si="3210"/>
        <v>0</v>
      </c>
      <c r="AR918" s="805">
        <f t="shared" si="3210"/>
        <v>0</v>
      </c>
      <c r="AS918" s="805">
        <f t="shared" si="3210"/>
        <v>0</v>
      </c>
      <c r="AT918" s="805">
        <f t="shared" si="3210"/>
        <v>0</v>
      </c>
      <c r="AU918" s="805">
        <f t="shared" si="3210"/>
        <v>0</v>
      </c>
      <c r="AV918" s="805">
        <f t="shared" si="3210"/>
        <v>0</v>
      </c>
      <c r="AW918" s="805">
        <f t="shared" si="3210"/>
        <v>0</v>
      </c>
      <c r="AX918" s="805">
        <f t="shared" si="3210"/>
        <v>0</v>
      </c>
      <c r="AY918" s="805">
        <f t="shared" si="3210"/>
        <v>0</v>
      </c>
      <c r="AZ918" s="805">
        <f t="shared" si="3210"/>
        <v>0</v>
      </c>
      <c r="BA918" s="805">
        <f t="shared" si="3210"/>
        <v>0</v>
      </c>
      <c r="BB918" s="805">
        <f t="shared" si="3210"/>
        <v>0</v>
      </c>
      <c r="BC918" s="804"/>
      <c r="BD918" s="805">
        <f t="shared" ref="BD918:BT918" si="3211">SUM(BD226)</f>
        <v>0</v>
      </c>
      <c r="BE918" s="805">
        <f t="shared" si="3211"/>
        <v>0</v>
      </c>
      <c r="BF918" s="805">
        <f t="shared" si="3211"/>
        <v>0</v>
      </c>
      <c r="BG918" s="805">
        <f t="shared" si="3211"/>
        <v>0</v>
      </c>
      <c r="BH918" s="805">
        <f t="shared" si="3211"/>
        <v>0</v>
      </c>
      <c r="BI918" s="805">
        <f t="shared" si="3211"/>
        <v>0</v>
      </c>
      <c r="BJ918" s="805">
        <f t="shared" si="3211"/>
        <v>0</v>
      </c>
      <c r="BK918" s="805">
        <f t="shared" si="3211"/>
        <v>0</v>
      </c>
      <c r="BL918" s="805">
        <f t="shared" si="3211"/>
        <v>0</v>
      </c>
      <c r="BM918" s="805">
        <f t="shared" si="3211"/>
        <v>0</v>
      </c>
      <c r="BN918" s="805">
        <f t="shared" si="3211"/>
        <v>0</v>
      </c>
      <c r="BO918" s="805">
        <f t="shared" si="3211"/>
        <v>0</v>
      </c>
      <c r="BP918" s="805">
        <f t="shared" si="3211"/>
        <v>0</v>
      </c>
      <c r="BQ918" s="805">
        <f t="shared" si="3211"/>
        <v>0</v>
      </c>
      <c r="BR918" s="805">
        <f t="shared" si="3211"/>
        <v>0</v>
      </c>
      <c r="BS918" s="805">
        <f t="shared" si="3211"/>
        <v>0</v>
      </c>
      <c r="BT918" s="805">
        <f t="shared" si="3211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8"/>
        <v>0</v>
      </c>
      <c r="CA918" s="602">
        <f t="shared" si="3129"/>
        <v>0</v>
      </c>
      <c r="CB918" s="602">
        <f t="shared" si="3130"/>
        <v>0</v>
      </c>
      <c r="CC918" s="602">
        <f t="shared" si="3131"/>
        <v>0</v>
      </c>
      <c r="CD918" s="1348">
        <f t="shared" si="3159"/>
        <v>0</v>
      </c>
      <c r="CE918" s="1349">
        <f t="shared" si="3133"/>
        <v>0</v>
      </c>
      <c r="CF918" s="1350">
        <f t="shared" si="3133"/>
        <v>0</v>
      </c>
      <c r="CG918" s="1350">
        <f t="shared" si="3133"/>
        <v>0</v>
      </c>
      <c r="CH918" s="1350">
        <f t="shared" si="3133"/>
        <v>0</v>
      </c>
      <c r="CI918" s="1350">
        <f t="shared" si="3133"/>
        <v>0</v>
      </c>
      <c r="CJ918" s="1350">
        <f t="shared" si="3133"/>
        <v>0</v>
      </c>
      <c r="CK918" s="1351">
        <f t="shared" si="3133"/>
        <v>0</v>
      </c>
      <c r="CL918" s="1351">
        <f t="shared" si="3133"/>
        <v>0</v>
      </c>
      <c r="CM918" s="1351">
        <f t="shared" si="3133"/>
        <v>0</v>
      </c>
      <c r="CN918" s="1350">
        <f t="shared" si="3133"/>
        <v>0</v>
      </c>
      <c r="CO918" s="1350">
        <f t="shared" si="3133"/>
        <v>0</v>
      </c>
      <c r="CP918" s="1350">
        <f t="shared" si="3133"/>
        <v>0</v>
      </c>
      <c r="CQ918" s="1350">
        <f t="shared" si="3133"/>
        <v>0</v>
      </c>
      <c r="CR918" s="1350">
        <f t="shared" si="3133"/>
        <v>0</v>
      </c>
      <c r="CS918" s="1349">
        <f t="shared" si="3133"/>
        <v>0</v>
      </c>
      <c r="CT918" s="1352">
        <f t="shared" si="3133"/>
        <v>0</v>
      </c>
      <c r="CU918" s="553">
        <f t="shared" si="3134"/>
        <v>0</v>
      </c>
      <c r="CV918" s="554">
        <f t="shared" si="3135"/>
        <v>0</v>
      </c>
      <c r="CW918" s="555">
        <f t="shared" si="3136"/>
        <v>0</v>
      </c>
      <c r="CX918" s="555">
        <f t="shared" si="3137"/>
        <v>0</v>
      </c>
      <c r="CY918" s="555">
        <f t="shared" si="3138"/>
        <v>0</v>
      </c>
      <c r="CZ918" s="555">
        <f t="shared" si="3139"/>
        <v>0</v>
      </c>
      <c r="DA918" s="555">
        <f t="shared" si="3140"/>
        <v>0</v>
      </c>
      <c r="DB918" s="556">
        <f t="shared" si="3141"/>
        <v>0</v>
      </c>
      <c r="DC918" s="556">
        <f t="shared" si="3142"/>
        <v>0</v>
      </c>
      <c r="DD918" s="556">
        <f t="shared" si="3143"/>
        <v>0</v>
      </c>
      <c r="DE918" s="555">
        <f t="shared" si="3144"/>
        <v>0</v>
      </c>
      <c r="DF918" s="555">
        <f t="shared" si="3145"/>
        <v>0</v>
      </c>
      <c r="DG918" s="555">
        <f t="shared" si="3146"/>
        <v>0</v>
      </c>
      <c r="DH918" s="555">
        <f t="shared" si="3147"/>
        <v>0</v>
      </c>
      <c r="DI918" s="555">
        <f t="shared" si="3148"/>
        <v>0</v>
      </c>
      <c r="DJ918" s="554">
        <f t="shared" si="3149"/>
        <v>0</v>
      </c>
      <c r="DK918" s="553">
        <f t="shared" si="3150"/>
        <v>0</v>
      </c>
      <c r="DL918" s="658">
        <f t="shared" si="3151"/>
        <v>17</v>
      </c>
      <c r="DM918" s="106">
        <f t="shared" si="3152"/>
        <v>17</v>
      </c>
      <c r="DN918" s="106">
        <f t="shared" si="3153"/>
        <v>17</v>
      </c>
      <c r="DO918" s="106">
        <f t="shared" si="3154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12">SUM(B186)</f>
        <v>0</v>
      </c>
      <c r="C920" s="805">
        <f t="shared" si="3212"/>
        <v>0</v>
      </c>
      <c r="D920" s="805">
        <f t="shared" si="3212"/>
        <v>0</v>
      </c>
      <c r="E920" s="805">
        <f t="shared" si="3212"/>
        <v>0</v>
      </c>
      <c r="F920" s="805">
        <f t="shared" si="3212"/>
        <v>0</v>
      </c>
      <c r="G920" s="805">
        <f t="shared" si="3212"/>
        <v>0</v>
      </c>
      <c r="H920" s="805">
        <f t="shared" si="3212"/>
        <v>0</v>
      </c>
      <c r="I920" s="805">
        <f t="shared" si="3212"/>
        <v>0</v>
      </c>
      <c r="J920" s="805">
        <f t="shared" si="3212"/>
        <v>0</v>
      </c>
      <c r="K920" s="805">
        <f t="shared" si="3212"/>
        <v>0</v>
      </c>
      <c r="L920" s="805">
        <f t="shared" si="3212"/>
        <v>0</v>
      </c>
      <c r="M920" s="805">
        <f t="shared" si="3212"/>
        <v>0</v>
      </c>
      <c r="N920" s="805">
        <f t="shared" si="3212"/>
        <v>0</v>
      </c>
      <c r="O920" s="805">
        <f t="shared" si="3212"/>
        <v>0</v>
      </c>
      <c r="P920" s="805">
        <f t="shared" si="3212"/>
        <v>0</v>
      </c>
      <c r="Q920" s="805">
        <f t="shared" si="3212"/>
        <v>0</v>
      </c>
      <c r="R920" s="805">
        <f t="shared" si="3212"/>
        <v>0</v>
      </c>
      <c r="S920" s="804"/>
      <c r="T920" s="805">
        <f t="shared" ref="T920:AJ920" si="3213">SUM(T186)</f>
        <v>0</v>
      </c>
      <c r="U920" s="805">
        <f t="shared" si="3213"/>
        <v>0</v>
      </c>
      <c r="V920" s="805">
        <f t="shared" si="3213"/>
        <v>0</v>
      </c>
      <c r="W920" s="805">
        <f t="shared" si="3213"/>
        <v>0</v>
      </c>
      <c r="X920" s="805">
        <f t="shared" si="3213"/>
        <v>0</v>
      </c>
      <c r="Y920" s="805">
        <f t="shared" si="3213"/>
        <v>0</v>
      </c>
      <c r="Z920" s="805">
        <f t="shared" si="3213"/>
        <v>0</v>
      </c>
      <c r="AA920" s="805">
        <f t="shared" si="3213"/>
        <v>0</v>
      </c>
      <c r="AB920" s="805">
        <f t="shared" si="3213"/>
        <v>0</v>
      </c>
      <c r="AC920" s="805">
        <f t="shared" si="3213"/>
        <v>0</v>
      </c>
      <c r="AD920" s="805">
        <f t="shared" si="3213"/>
        <v>0</v>
      </c>
      <c r="AE920" s="805">
        <f t="shared" si="3213"/>
        <v>0</v>
      </c>
      <c r="AF920" s="805">
        <f t="shared" si="3213"/>
        <v>0</v>
      </c>
      <c r="AG920" s="805">
        <f t="shared" si="3213"/>
        <v>0</v>
      </c>
      <c r="AH920" s="805">
        <f t="shared" si="3213"/>
        <v>0</v>
      </c>
      <c r="AI920" s="805">
        <f t="shared" si="3213"/>
        <v>0</v>
      </c>
      <c r="AJ920" s="805">
        <f t="shared" si="3213"/>
        <v>0</v>
      </c>
      <c r="AK920" s="804"/>
      <c r="AL920" s="805">
        <f t="shared" ref="AL920:BB920" si="3214">SUM(AL186)</f>
        <v>0</v>
      </c>
      <c r="AM920" s="805">
        <f t="shared" si="3214"/>
        <v>0</v>
      </c>
      <c r="AN920" s="805">
        <f t="shared" si="3214"/>
        <v>0</v>
      </c>
      <c r="AO920" s="805">
        <f t="shared" si="3214"/>
        <v>0</v>
      </c>
      <c r="AP920" s="805">
        <f t="shared" si="3214"/>
        <v>0</v>
      </c>
      <c r="AQ920" s="805">
        <f t="shared" si="3214"/>
        <v>0</v>
      </c>
      <c r="AR920" s="805">
        <f t="shared" si="3214"/>
        <v>0</v>
      </c>
      <c r="AS920" s="805">
        <f t="shared" si="3214"/>
        <v>0</v>
      </c>
      <c r="AT920" s="805">
        <f t="shared" si="3214"/>
        <v>0</v>
      </c>
      <c r="AU920" s="805">
        <f t="shared" si="3214"/>
        <v>0</v>
      </c>
      <c r="AV920" s="805">
        <f t="shared" si="3214"/>
        <v>0</v>
      </c>
      <c r="AW920" s="805">
        <f t="shared" si="3214"/>
        <v>0</v>
      </c>
      <c r="AX920" s="805">
        <f t="shared" si="3214"/>
        <v>0</v>
      </c>
      <c r="AY920" s="805">
        <f t="shared" si="3214"/>
        <v>0</v>
      </c>
      <c r="AZ920" s="805">
        <f t="shared" si="3214"/>
        <v>0</v>
      </c>
      <c r="BA920" s="805">
        <f t="shared" si="3214"/>
        <v>0</v>
      </c>
      <c r="BB920" s="805">
        <f t="shared" si="3214"/>
        <v>0</v>
      </c>
      <c r="BC920" s="804"/>
      <c r="BD920" s="805">
        <f t="shared" ref="BD920:BT920" si="3215">SUM(BD186)</f>
        <v>0</v>
      </c>
      <c r="BE920" s="805">
        <f t="shared" si="3215"/>
        <v>0</v>
      </c>
      <c r="BF920" s="805">
        <f t="shared" si="3215"/>
        <v>0</v>
      </c>
      <c r="BG920" s="805">
        <f t="shared" si="3215"/>
        <v>0</v>
      </c>
      <c r="BH920" s="805">
        <f t="shared" si="3215"/>
        <v>0</v>
      </c>
      <c r="BI920" s="805">
        <f t="shared" si="3215"/>
        <v>0</v>
      </c>
      <c r="BJ920" s="805">
        <f t="shared" si="3215"/>
        <v>0</v>
      </c>
      <c r="BK920" s="805">
        <f t="shared" si="3215"/>
        <v>0</v>
      </c>
      <c r="BL920" s="805">
        <f t="shared" si="3215"/>
        <v>0</v>
      </c>
      <c r="BM920" s="805">
        <f t="shared" si="3215"/>
        <v>0</v>
      </c>
      <c r="BN920" s="805">
        <f t="shared" si="3215"/>
        <v>0</v>
      </c>
      <c r="BO920" s="805">
        <f t="shared" si="3215"/>
        <v>0</v>
      </c>
      <c r="BP920" s="805">
        <f t="shared" si="3215"/>
        <v>0</v>
      </c>
      <c r="BQ920" s="805">
        <f t="shared" si="3215"/>
        <v>0</v>
      </c>
      <c r="BR920" s="805">
        <f t="shared" si="3215"/>
        <v>0</v>
      </c>
      <c r="BS920" s="805">
        <f t="shared" si="3215"/>
        <v>0</v>
      </c>
      <c r="BT920" s="805">
        <f t="shared" si="3215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16">IF(DL920&lt;3,"",(SUM(B920:R920)-MIN(B920:R920)-MAX(B920:R920))/(DL920-2))</f>
        <v>0</v>
      </c>
      <c r="CA920" s="602">
        <f t="shared" ref="CA920:CA929" si="3217">IF(DM920&lt;3,"",(SUM(T920:AJ920)-MIN(T920:AJ920)-MAX(T920:AJ920))/(DM920-2))</f>
        <v>0</v>
      </c>
      <c r="CB920" s="602">
        <f t="shared" ref="CB920:CB929" si="3218">IF(DN920&lt;3,"",(SUM(AL920:BB920)-MIN(AL920:BB920)-MAX(AL920:BB920))/(DN920-2))</f>
        <v>0</v>
      </c>
      <c r="CC920" s="602">
        <f t="shared" ref="CC920:CC929" si="3219">IF(DO920&lt;3,"",(SUM(BD920:BT920)-MIN(BD920:BT920)-MAX(BD920:BT920))/(DO920-2))</f>
        <v>0</v>
      </c>
      <c r="CD920" s="1348">
        <f t="shared" ref="CD920:CS920" si="32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20"/>
        <v>0</v>
      </c>
      <c r="CF920" s="1350">
        <f t="shared" si="3220"/>
        <v>0</v>
      </c>
      <c r="CG920" s="1350">
        <f t="shared" si="3220"/>
        <v>0</v>
      </c>
      <c r="CH920" s="1350">
        <f t="shared" si="3220"/>
        <v>0</v>
      </c>
      <c r="CI920" s="1350">
        <f t="shared" si="3220"/>
        <v>0</v>
      </c>
      <c r="CJ920" s="1350">
        <f t="shared" si="3220"/>
        <v>0</v>
      </c>
      <c r="CK920" s="1351">
        <f t="shared" si="3220"/>
        <v>0</v>
      </c>
      <c r="CL920" s="1351">
        <f t="shared" si="3220"/>
        <v>0</v>
      </c>
      <c r="CM920" s="1351">
        <f t="shared" si="3220"/>
        <v>0</v>
      </c>
      <c r="CN920" s="1350">
        <f t="shared" si="3220"/>
        <v>0</v>
      </c>
      <c r="CO920" s="1350">
        <f t="shared" si="3220"/>
        <v>0</v>
      </c>
      <c r="CP920" s="1350">
        <f t="shared" si="3220"/>
        <v>0</v>
      </c>
      <c r="CQ920" s="1350">
        <f t="shared" si="3220"/>
        <v>0</v>
      </c>
      <c r="CR920" s="1350">
        <f t="shared" si="3220"/>
        <v>0</v>
      </c>
      <c r="CS920" s="1349">
        <f t="shared" si="3220"/>
        <v>0</v>
      </c>
      <c r="CT920" s="1352">
        <f t="shared" ref="CE920:CT929" si="322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2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2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2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2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2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2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3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3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3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3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3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3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3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3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9">COUNT(B920:R920)</f>
        <v>17</v>
      </c>
      <c r="DM920" s="106">
        <f t="shared" ref="DM920:DM929" si="3240">COUNT(T920:AJ920)</f>
        <v>17</v>
      </c>
      <c r="DN920" s="106">
        <f t="shared" ref="DN920:DN929" si="3241">COUNT(AL920:BB920)</f>
        <v>17</v>
      </c>
      <c r="DO920" s="106">
        <f t="shared" ref="DO920:DO929" si="3242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43">SUM(B189)</f>
        <v>0</v>
      </c>
      <c r="C921" s="805">
        <f t="shared" si="3243"/>
        <v>0</v>
      </c>
      <c r="D921" s="805">
        <f t="shared" si="3243"/>
        <v>0</v>
      </c>
      <c r="E921" s="805">
        <f t="shared" si="3243"/>
        <v>0</v>
      </c>
      <c r="F921" s="805">
        <f t="shared" si="3243"/>
        <v>0</v>
      </c>
      <c r="G921" s="805">
        <f t="shared" si="3243"/>
        <v>0</v>
      </c>
      <c r="H921" s="805">
        <f t="shared" si="3243"/>
        <v>0</v>
      </c>
      <c r="I921" s="805">
        <f t="shared" si="3243"/>
        <v>0</v>
      </c>
      <c r="J921" s="805">
        <f t="shared" si="3243"/>
        <v>0</v>
      </c>
      <c r="K921" s="805">
        <f t="shared" si="3243"/>
        <v>0</v>
      </c>
      <c r="L921" s="805">
        <f t="shared" si="3243"/>
        <v>0</v>
      </c>
      <c r="M921" s="805">
        <f t="shared" si="3243"/>
        <v>0</v>
      </c>
      <c r="N921" s="805">
        <f t="shared" si="3243"/>
        <v>0</v>
      </c>
      <c r="O921" s="805">
        <f t="shared" si="3243"/>
        <v>0</v>
      </c>
      <c r="P921" s="805">
        <f t="shared" si="3243"/>
        <v>0</v>
      </c>
      <c r="Q921" s="805">
        <f t="shared" si="3243"/>
        <v>0</v>
      </c>
      <c r="R921" s="805">
        <f t="shared" si="3243"/>
        <v>0</v>
      </c>
      <c r="S921" s="804"/>
      <c r="T921" s="805">
        <f t="shared" ref="T921:AJ921" si="3244">SUM(T189)</f>
        <v>0</v>
      </c>
      <c r="U921" s="805">
        <f t="shared" si="3244"/>
        <v>0</v>
      </c>
      <c r="V921" s="805">
        <f t="shared" si="3244"/>
        <v>0</v>
      </c>
      <c r="W921" s="805">
        <f t="shared" si="3244"/>
        <v>0</v>
      </c>
      <c r="X921" s="805">
        <f t="shared" si="3244"/>
        <v>0</v>
      </c>
      <c r="Y921" s="805">
        <f t="shared" si="3244"/>
        <v>0</v>
      </c>
      <c r="Z921" s="805">
        <f t="shared" si="3244"/>
        <v>0</v>
      </c>
      <c r="AA921" s="805">
        <f t="shared" si="3244"/>
        <v>0</v>
      </c>
      <c r="AB921" s="805">
        <f t="shared" si="3244"/>
        <v>0</v>
      </c>
      <c r="AC921" s="805">
        <f t="shared" si="3244"/>
        <v>0</v>
      </c>
      <c r="AD921" s="805">
        <f t="shared" si="3244"/>
        <v>0</v>
      </c>
      <c r="AE921" s="805">
        <f t="shared" si="3244"/>
        <v>0</v>
      </c>
      <c r="AF921" s="805">
        <f t="shared" si="3244"/>
        <v>0</v>
      </c>
      <c r="AG921" s="805">
        <f t="shared" si="3244"/>
        <v>0</v>
      </c>
      <c r="AH921" s="805">
        <f t="shared" si="3244"/>
        <v>0</v>
      </c>
      <c r="AI921" s="805">
        <f t="shared" si="3244"/>
        <v>0</v>
      </c>
      <c r="AJ921" s="805">
        <f t="shared" si="3244"/>
        <v>0</v>
      </c>
      <c r="AK921" s="804"/>
      <c r="AL921" s="805">
        <f t="shared" ref="AL921:BB921" si="3245">SUM(AL189)</f>
        <v>0</v>
      </c>
      <c r="AM921" s="805">
        <f t="shared" si="3245"/>
        <v>0</v>
      </c>
      <c r="AN921" s="805">
        <f t="shared" si="3245"/>
        <v>0</v>
      </c>
      <c r="AO921" s="805">
        <f t="shared" si="3245"/>
        <v>0</v>
      </c>
      <c r="AP921" s="805">
        <f t="shared" si="3245"/>
        <v>0</v>
      </c>
      <c r="AQ921" s="805">
        <f t="shared" si="3245"/>
        <v>0</v>
      </c>
      <c r="AR921" s="805">
        <f t="shared" si="3245"/>
        <v>0</v>
      </c>
      <c r="AS921" s="805">
        <f t="shared" si="3245"/>
        <v>0</v>
      </c>
      <c r="AT921" s="805">
        <f t="shared" si="3245"/>
        <v>0</v>
      </c>
      <c r="AU921" s="805">
        <f t="shared" si="3245"/>
        <v>0</v>
      </c>
      <c r="AV921" s="805">
        <f t="shared" si="3245"/>
        <v>0</v>
      </c>
      <c r="AW921" s="805">
        <f t="shared" si="3245"/>
        <v>0</v>
      </c>
      <c r="AX921" s="805">
        <f t="shared" si="3245"/>
        <v>0</v>
      </c>
      <c r="AY921" s="805">
        <f t="shared" si="3245"/>
        <v>0</v>
      </c>
      <c r="AZ921" s="805">
        <f t="shared" si="3245"/>
        <v>0</v>
      </c>
      <c r="BA921" s="805">
        <f t="shared" si="3245"/>
        <v>0</v>
      </c>
      <c r="BB921" s="805">
        <f t="shared" si="3245"/>
        <v>0</v>
      </c>
      <c r="BC921" s="804"/>
      <c r="BD921" s="805">
        <f t="shared" ref="BD921:BT921" si="3246">SUM(BD189)</f>
        <v>0</v>
      </c>
      <c r="BE921" s="805">
        <f t="shared" si="3246"/>
        <v>0</v>
      </c>
      <c r="BF921" s="805">
        <f t="shared" si="3246"/>
        <v>0</v>
      </c>
      <c r="BG921" s="805">
        <f t="shared" si="3246"/>
        <v>0</v>
      </c>
      <c r="BH921" s="805">
        <f t="shared" si="3246"/>
        <v>0</v>
      </c>
      <c r="BI921" s="805">
        <f t="shared" si="3246"/>
        <v>0</v>
      </c>
      <c r="BJ921" s="805">
        <f t="shared" si="3246"/>
        <v>0</v>
      </c>
      <c r="BK921" s="805">
        <f t="shared" si="3246"/>
        <v>0</v>
      </c>
      <c r="BL921" s="805">
        <f t="shared" si="3246"/>
        <v>0</v>
      </c>
      <c r="BM921" s="805">
        <f t="shared" si="3246"/>
        <v>0</v>
      </c>
      <c r="BN921" s="805">
        <f t="shared" si="3246"/>
        <v>0</v>
      </c>
      <c r="BO921" s="805">
        <f t="shared" si="3246"/>
        <v>0</v>
      </c>
      <c r="BP921" s="805">
        <f t="shared" si="3246"/>
        <v>0</v>
      </c>
      <c r="BQ921" s="805">
        <f t="shared" si="3246"/>
        <v>0</v>
      </c>
      <c r="BR921" s="805">
        <f t="shared" si="3246"/>
        <v>0</v>
      </c>
      <c r="BS921" s="805">
        <f t="shared" si="3246"/>
        <v>0</v>
      </c>
      <c r="BT921" s="805">
        <f t="shared" si="3246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16"/>
        <v>0</v>
      </c>
      <c r="CA921" s="602">
        <f t="shared" si="3217"/>
        <v>0</v>
      </c>
      <c r="CB921" s="602">
        <f t="shared" si="3218"/>
        <v>0</v>
      </c>
      <c r="CC921" s="602">
        <f t="shared" si="3219"/>
        <v>0</v>
      </c>
      <c r="CD921" s="1348">
        <f t="shared" ref="CD921:CD929" si="324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21"/>
        <v>0</v>
      </c>
      <c r="CF921" s="1350">
        <f t="shared" si="3221"/>
        <v>0</v>
      </c>
      <c r="CG921" s="1350">
        <f t="shared" si="3221"/>
        <v>0</v>
      </c>
      <c r="CH921" s="1350">
        <f t="shared" si="3221"/>
        <v>0</v>
      </c>
      <c r="CI921" s="1350">
        <f t="shared" si="3221"/>
        <v>0</v>
      </c>
      <c r="CJ921" s="1350">
        <f t="shared" si="3221"/>
        <v>0</v>
      </c>
      <c r="CK921" s="1351">
        <f t="shared" si="3221"/>
        <v>0</v>
      </c>
      <c r="CL921" s="1351">
        <f t="shared" si="3221"/>
        <v>0</v>
      </c>
      <c r="CM921" s="1351">
        <f t="shared" si="3221"/>
        <v>0</v>
      </c>
      <c r="CN921" s="1350">
        <f t="shared" si="3221"/>
        <v>0</v>
      </c>
      <c r="CO921" s="1350">
        <f t="shared" si="3221"/>
        <v>0</v>
      </c>
      <c r="CP921" s="1350">
        <f t="shared" si="3221"/>
        <v>0</v>
      </c>
      <c r="CQ921" s="1350">
        <f t="shared" si="3221"/>
        <v>0</v>
      </c>
      <c r="CR921" s="1350">
        <f t="shared" si="3221"/>
        <v>0</v>
      </c>
      <c r="CS921" s="1349">
        <f t="shared" si="3221"/>
        <v>0</v>
      </c>
      <c r="CT921" s="1352">
        <f t="shared" si="3221"/>
        <v>0</v>
      </c>
      <c r="CU921" s="553">
        <f t="shared" si="3222"/>
        <v>0</v>
      </c>
      <c r="CV921" s="554">
        <f t="shared" si="3223"/>
        <v>0</v>
      </c>
      <c r="CW921" s="555">
        <f t="shared" si="3224"/>
        <v>0</v>
      </c>
      <c r="CX921" s="555">
        <f t="shared" si="3225"/>
        <v>0</v>
      </c>
      <c r="CY921" s="555">
        <f t="shared" si="3226"/>
        <v>0</v>
      </c>
      <c r="CZ921" s="555">
        <f t="shared" si="3227"/>
        <v>0</v>
      </c>
      <c r="DA921" s="555">
        <f t="shared" si="3228"/>
        <v>0</v>
      </c>
      <c r="DB921" s="556">
        <f t="shared" si="3229"/>
        <v>0</v>
      </c>
      <c r="DC921" s="556">
        <f t="shared" si="3230"/>
        <v>0</v>
      </c>
      <c r="DD921" s="556">
        <f t="shared" si="3231"/>
        <v>0</v>
      </c>
      <c r="DE921" s="555">
        <f t="shared" si="3232"/>
        <v>0</v>
      </c>
      <c r="DF921" s="555">
        <f t="shared" si="3233"/>
        <v>0</v>
      </c>
      <c r="DG921" s="555">
        <f t="shared" si="3234"/>
        <v>0</v>
      </c>
      <c r="DH921" s="555">
        <f t="shared" si="3235"/>
        <v>0</v>
      </c>
      <c r="DI921" s="555">
        <f t="shared" si="3236"/>
        <v>0</v>
      </c>
      <c r="DJ921" s="554">
        <f t="shared" si="3237"/>
        <v>0</v>
      </c>
      <c r="DK921" s="553">
        <f t="shared" si="3238"/>
        <v>0</v>
      </c>
      <c r="DL921" s="658">
        <f t="shared" si="3239"/>
        <v>17</v>
      </c>
      <c r="DM921" s="106">
        <f t="shared" si="3240"/>
        <v>17</v>
      </c>
      <c r="DN921" s="106">
        <f t="shared" si="3241"/>
        <v>17</v>
      </c>
      <c r="DO921" s="106">
        <f t="shared" si="324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8">SUM(B194)</f>
        <v>0</v>
      </c>
      <c r="C922" s="805">
        <f t="shared" si="3248"/>
        <v>0</v>
      </c>
      <c r="D922" s="805">
        <f t="shared" si="3248"/>
        <v>0</v>
      </c>
      <c r="E922" s="805">
        <f t="shared" si="3248"/>
        <v>0</v>
      </c>
      <c r="F922" s="805">
        <f t="shared" si="3248"/>
        <v>0</v>
      </c>
      <c r="G922" s="805">
        <f t="shared" si="3248"/>
        <v>0</v>
      </c>
      <c r="H922" s="805">
        <f t="shared" si="3248"/>
        <v>0</v>
      </c>
      <c r="I922" s="805">
        <f t="shared" si="3248"/>
        <v>0</v>
      </c>
      <c r="J922" s="805">
        <f t="shared" si="3248"/>
        <v>0</v>
      </c>
      <c r="K922" s="805">
        <f t="shared" si="3248"/>
        <v>0</v>
      </c>
      <c r="L922" s="805">
        <f t="shared" si="3248"/>
        <v>0</v>
      </c>
      <c r="M922" s="805">
        <f t="shared" si="3248"/>
        <v>0</v>
      </c>
      <c r="N922" s="805">
        <f t="shared" si="3248"/>
        <v>0</v>
      </c>
      <c r="O922" s="805">
        <f t="shared" si="3248"/>
        <v>0</v>
      </c>
      <c r="P922" s="805">
        <f t="shared" si="3248"/>
        <v>0</v>
      </c>
      <c r="Q922" s="805">
        <f t="shared" si="3248"/>
        <v>0</v>
      </c>
      <c r="R922" s="805">
        <f t="shared" si="3248"/>
        <v>0</v>
      </c>
      <c r="S922" s="804"/>
      <c r="T922" s="805">
        <f t="shared" ref="T922:AJ922" si="3249">SUM(T194)</f>
        <v>0</v>
      </c>
      <c r="U922" s="805">
        <f t="shared" si="3249"/>
        <v>0</v>
      </c>
      <c r="V922" s="805">
        <f t="shared" si="3249"/>
        <v>0</v>
      </c>
      <c r="W922" s="805">
        <f t="shared" si="3249"/>
        <v>0</v>
      </c>
      <c r="X922" s="805">
        <f t="shared" si="3249"/>
        <v>0</v>
      </c>
      <c r="Y922" s="805">
        <f t="shared" si="3249"/>
        <v>0</v>
      </c>
      <c r="Z922" s="805">
        <f t="shared" si="3249"/>
        <v>0</v>
      </c>
      <c r="AA922" s="805">
        <f t="shared" si="3249"/>
        <v>0</v>
      </c>
      <c r="AB922" s="805">
        <f t="shared" si="3249"/>
        <v>0</v>
      </c>
      <c r="AC922" s="805">
        <f t="shared" si="3249"/>
        <v>0</v>
      </c>
      <c r="AD922" s="805">
        <f t="shared" si="3249"/>
        <v>0</v>
      </c>
      <c r="AE922" s="805">
        <f t="shared" si="3249"/>
        <v>0</v>
      </c>
      <c r="AF922" s="805">
        <f t="shared" si="3249"/>
        <v>0</v>
      </c>
      <c r="AG922" s="805">
        <f t="shared" si="3249"/>
        <v>0</v>
      </c>
      <c r="AH922" s="805">
        <f t="shared" si="3249"/>
        <v>0</v>
      </c>
      <c r="AI922" s="805">
        <f t="shared" si="3249"/>
        <v>0</v>
      </c>
      <c r="AJ922" s="805">
        <f t="shared" si="3249"/>
        <v>0</v>
      </c>
      <c r="AK922" s="804"/>
      <c r="AL922" s="805">
        <f t="shared" ref="AL922:BB922" si="3250">SUM(AL194)</f>
        <v>0</v>
      </c>
      <c r="AM922" s="805">
        <f t="shared" si="3250"/>
        <v>0</v>
      </c>
      <c r="AN922" s="805">
        <f t="shared" si="3250"/>
        <v>0</v>
      </c>
      <c r="AO922" s="805">
        <f t="shared" si="3250"/>
        <v>0</v>
      </c>
      <c r="AP922" s="805">
        <f t="shared" si="3250"/>
        <v>0</v>
      </c>
      <c r="AQ922" s="805">
        <f t="shared" si="3250"/>
        <v>0</v>
      </c>
      <c r="AR922" s="805">
        <f t="shared" si="3250"/>
        <v>0</v>
      </c>
      <c r="AS922" s="805">
        <f t="shared" si="3250"/>
        <v>0</v>
      </c>
      <c r="AT922" s="805">
        <f t="shared" si="3250"/>
        <v>0</v>
      </c>
      <c r="AU922" s="805">
        <f t="shared" si="3250"/>
        <v>0</v>
      </c>
      <c r="AV922" s="805">
        <f t="shared" si="3250"/>
        <v>0</v>
      </c>
      <c r="AW922" s="805">
        <f t="shared" si="3250"/>
        <v>0</v>
      </c>
      <c r="AX922" s="805">
        <f t="shared" si="3250"/>
        <v>0</v>
      </c>
      <c r="AY922" s="805">
        <f t="shared" si="3250"/>
        <v>0</v>
      </c>
      <c r="AZ922" s="805">
        <f t="shared" si="3250"/>
        <v>0</v>
      </c>
      <c r="BA922" s="805">
        <f t="shared" si="3250"/>
        <v>0</v>
      </c>
      <c r="BB922" s="805">
        <f t="shared" si="3250"/>
        <v>0</v>
      </c>
      <c r="BC922" s="804"/>
      <c r="BD922" s="805">
        <f t="shared" ref="BD922:BT922" si="3251">SUM(BD194)</f>
        <v>0</v>
      </c>
      <c r="BE922" s="805">
        <f t="shared" si="3251"/>
        <v>0</v>
      </c>
      <c r="BF922" s="805">
        <f t="shared" si="3251"/>
        <v>0</v>
      </c>
      <c r="BG922" s="805">
        <f t="shared" si="3251"/>
        <v>0</v>
      </c>
      <c r="BH922" s="805">
        <f t="shared" si="3251"/>
        <v>0</v>
      </c>
      <c r="BI922" s="805">
        <f t="shared" si="3251"/>
        <v>0</v>
      </c>
      <c r="BJ922" s="805">
        <f t="shared" si="3251"/>
        <v>0</v>
      </c>
      <c r="BK922" s="805">
        <f t="shared" si="3251"/>
        <v>0</v>
      </c>
      <c r="BL922" s="805">
        <f t="shared" si="3251"/>
        <v>0</v>
      </c>
      <c r="BM922" s="805">
        <f t="shared" si="3251"/>
        <v>0</v>
      </c>
      <c r="BN922" s="805">
        <f t="shared" si="3251"/>
        <v>0</v>
      </c>
      <c r="BO922" s="805">
        <f t="shared" si="3251"/>
        <v>0</v>
      </c>
      <c r="BP922" s="805">
        <f t="shared" si="3251"/>
        <v>0</v>
      </c>
      <c r="BQ922" s="805">
        <f t="shared" si="3251"/>
        <v>0</v>
      </c>
      <c r="BR922" s="805">
        <f t="shared" si="3251"/>
        <v>0</v>
      </c>
      <c r="BS922" s="805">
        <f t="shared" si="3251"/>
        <v>0</v>
      </c>
      <c r="BT922" s="805">
        <f t="shared" si="3251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16"/>
        <v>0</v>
      </c>
      <c r="CA922" s="602">
        <f t="shared" si="3217"/>
        <v>0</v>
      </c>
      <c r="CB922" s="602">
        <f t="shared" si="3218"/>
        <v>0</v>
      </c>
      <c r="CC922" s="602">
        <f t="shared" si="3219"/>
        <v>0</v>
      </c>
      <c r="CD922" s="1348">
        <f t="shared" si="3247"/>
        <v>0</v>
      </c>
      <c r="CE922" s="1349">
        <f t="shared" si="3221"/>
        <v>0</v>
      </c>
      <c r="CF922" s="1350">
        <f t="shared" si="3221"/>
        <v>0</v>
      </c>
      <c r="CG922" s="1350">
        <f t="shared" si="3221"/>
        <v>0</v>
      </c>
      <c r="CH922" s="1350">
        <f t="shared" si="3221"/>
        <v>0</v>
      </c>
      <c r="CI922" s="1350">
        <f t="shared" si="3221"/>
        <v>0</v>
      </c>
      <c r="CJ922" s="1350">
        <f t="shared" si="3221"/>
        <v>0</v>
      </c>
      <c r="CK922" s="1351">
        <f t="shared" si="3221"/>
        <v>0</v>
      </c>
      <c r="CL922" s="1351">
        <f t="shared" si="3221"/>
        <v>0</v>
      </c>
      <c r="CM922" s="1351">
        <f t="shared" si="3221"/>
        <v>0</v>
      </c>
      <c r="CN922" s="1350">
        <f t="shared" si="3221"/>
        <v>0</v>
      </c>
      <c r="CO922" s="1350">
        <f t="shared" si="3221"/>
        <v>0</v>
      </c>
      <c r="CP922" s="1350">
        <f t="shared" si="3221"/>
        <v>0</v>
      </c>
      <c r="CQ922" s="1350">
        <f t="shared" si="3221"/>
        <v>0</v>
      </c>
      <c r="CR922" s="1350">
        <f t="shared" si="3221"/>
        <v>0</v>
      </c>
      <c r="CS922" s="1349">
        <f t="shared" si="3221"/>
        <v>0</v>
      </c>
      <c r="CT922" s="1352">
        <f t="shared" si="3221"/>
        <v>0</v>
      </c>
      <c r="CU922" s="553">
        <f t="shared" si="3222"/>
        <v>0</v>
      </c>
      <c r="CV922" s="554">
        <f t="shared" si="3223"/>
        <v>0</v>
      </c>
      <c r="CW922" s="555">
        <f t="shared" si="3224"/>
        <v>0</v>
      </c>
      <c r="CX922" s="555">
        <f t="shared" si="3225"/>
        <v>0</v>
      </c>
      <c r="CY922" s="555">
        <f t="shared" si="3226"/>
        <v>0</v>
      </c>
      <c r="CZ922" s="555">
        <f t="shared" si="3227"/>
        <v>0</v>
      </c>
      <c r="DA922" s="555">
        <f t="shared" si="3228"/>
        <v>0</v>
      </c>
      <c r="DB922" s="556">
        <f t="shared" si="3229"/>
        <v>0</v>
      </c>
      <c r="DC922" s="556">
        <f t="shared" si="3230"/>
        <v>0</v>
      </c>
      <c r="DD922" s="556">
        <f t="shared" si="3231"/>
        <v>0</v>
      </c>
      <c r="DE922" s="555">
        <f t="shared" si="3232"/>
        <v>0</v>
      </c>
      <c r="DF922" s="555">
        <f t="shared" si="3233"/>
        <v>0</v>
      </c>
      <c r="DG922" s="555">
        <f t="shared" si="3234"/>
        <v>0</v>
      </c>
      <c r="DH922" s="555">
        <f t="shared" si="3235"/>
        <v>0</v>
      </c>
      <c r="DI922" s="555">
        <f t="shared" si="3236"/>
        <v>0</v>
      </c>
      <c r="DJ922" s="554">
        <f t="shared" si="3237"/>
        <v>0</v>
      </c>
      <c r="DK922" s="553">
        <f t="shared" si="3238"/>
        <v>0</v>
      </c>
      <c r="DL922" s="658">
        <f t="shared" si="3239"/>
        <v>17</v>
      </c>
      <c r="DM922" s="106">
        <f t="shared" si="3240"/>
        <v>17</v>
      </c>
      <c r="DN922" s="106">
        <f t="shared" si="3241"/>
        <v>17</v>
      </c>
      <c r="DO922" s="106">
        <f t="shared" si="324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52">SUM(B197)</f>
        <v>0</v>
      </c>
      <c r="C923" s="805">
        <f t="shared" si="3252"/>
        <v>0</v>
      </c>
      <c r="D923" s="805">
        <f t="shared" si="3252"/>
        <v>0</v>
      </c>
      <c r="E923" s="805">
        <f t="shared" si="3252"/>
        <v>0</v>
      </c>
      <c r="F923" s="805">
        <f t="shared" si="3252"/>
        <v>0</v>
      </c>
      <c r="G923" s="805">
        <f t="shared" si="3252"/>
        <v>0</v>
      </c>
      <c r="H923" s="805">
        <f t="shared" si="3252"/>
        <v>0</v>
      </c>
      <c r="I923" s="805">
        <f t="shared" si="3252"/>
        <v>0</v>
      </c>
      <c r="J923" s="805">
        <f t="shared" si="3252"/>
        <v>0</v>
      </c>
      <c r="K923" s="805">
        <f t="shared" si="3252"/>
        <v>0</v>
      </c>
      <c r="L923" s="805">
        <f t="shared" si="3252"/>
        <v>0</v>
      </c>
      <c r="M923" s="805">
        <f t="shared" si="3252"/>
        <v>0</v>
      </c>
      <c r="N923" s="805">
        <f t="shared" si="3252"/>
        <v>0</v>
      </c>
      <c r="O923" s="805">
        <f t="shared" si="3252"/>
        <v>0</v>
      </c>
      <c r="P923" s="805">
        <f t="shared" si="3252"/>
        <v>0</v>
      </c>
      <c r="Q923" s="805">
        <f t="shared" si="3252"/>
        <v>0</v>
      </c>
      <c r="R923" s="805">
        <f t="shared" si="3252"/>
        <v>0</v>
      </c>
      <c r="S923" s="804"/>
      <c r="T923" s="805">
        <f t="shared" ref="T923:AJ923" si="3253">SUM(T197)</f>
        <v>0</v>
      </c>
      <c r="U923" s="805">
        <f t="shared" si="3253"/>
        <v>0</v>
      </c>
      <c r="V923" s="805">
        <f t="shared" si="3253"/>
        <v>0</v>
      </c>
      <c r="W923" s="805">
        <f t="shared" si="3253"/>
        <v>0</v>
      </c>
      <c r="X923" s="805">
        <f t="shared" si="3253"/>
        <v>0</v>
      </c>
      <c r="Y923" s="805">
        <f t="shared" si="3253"/>
        <v>0</v>
      </c>
      <c r="Z923" s="805">
        <f t="shared" si="3253"/>
        <v>0</v>
      </c>
      <c r="AA923" s="805">
        <f t="shared" si="3253"/>
        <v>0</v>
      </c>
      <c r="AB923" s="805">
        <f t="shared" si="3253"/>
        <v>0</v>
      </c>
      <c r="AC923" s="805">
        <f t="shared" si="3253"/>
        <v>0</v>
      </c>
      <c r="AD923" s="805">
        <f t="shared" si="3253"/>
        <v>0</v>
      </c>
      <c r="AE923" s="805">
        <f t="shared" si="3253"/>
        <v>0</v>
      </c>
      <c r="AF923" s="805">
        <f t="shared" si="3253"/>
        <v>0</v>
      </c>
      <c r="AG923" s="805">
        <f t="shared" si="3253"/>
        <v>0</v>
      </c>
      <c r="AH923" s="805">
        <f t="shared" si="3253"/>
        <v>0</v>
      </c>
      <c r="AI923" s="805">
        <f t="shared" si="3253"/>
        <v>0</v>
      </c>
      <c r="AJ923" s="805">
        <f t="shared" si="3253"/>
        <v>0</v>
      </c>
      <c r="AK923" s="804"/>
      <c r="AL923" s="805">
        <f t="shared" ref="AL923:BB923" si="3254">SUM(AL197)</f>
        <v>0</v>
      </c>
      <c r="AM923" s="805">
        <f t="shared" si="3254"/>
        <v>0</v>
      </c>
      <c r="AN923" s="805">
        <f t="shared" si="3254"/>
        <v>0</v>
      </c>
      <c r="AO923" s="805">
        <f t="shared" si="3254"/>
        <v>0</v>
      </c>
      <c r="AP923" s="805">
        <f t="shared" si="3254"/>
        <v>0</v>
      </c>
      <c r="AQ923" s="805">
        <f t="shared" si="3254"/>
        <v>0</v>
      </c>
      <c r="AR923" s="805">
        <f t="shared" si="3254"/>
        <v>0</v>
      </c>
      <c r="AS923" s="805">
        <f t="shared" si="3254"/>
        <v>0</v>
      </c>
      <c r="AT923" s="805">
        <f t="shared" si="3254"/>
        <v>0</v>
      </c>
      <c r="AU923" s="805">
        <f t="shared" si="3254"/>
        <v>0</v>
      </c>
      <c r="AV923" s="805">
        <f t="shared" si="3254"/>
        <v>0</v>
      </c>
      <c r="AW923" s="805">
        <f t="shared" si="3254"/>
        <v>0</v>
      </c>
      <c r="AX923" s="805">
        <f t="shared" si="3254"/>
        <v>0</v>
      </c>
      <c r="AY923" s="805">
        <f t="shared" si="3254"/>
        <v>0</v>
      </c>
      <c r="AZ923" s="805">
        <f t="shared" si="3254"/>
        <v>0</v>
      </c>
      <c r="BA923" s="805">
        <f t="shared" si="3254"/>
        <v>0</v>
      </c>
      <c r="BB923" s="805">
        <f t="shared" si="3254"/>
        <v>0</v>
      </c>
      <c r="BC923" s="804"/>
      <c r="BD923" s="805">
        <f t="shared" ref="BD923:BT923" si="3255">SUM(BD197)</f>
        <v>0</v>
      </c>
      <c r="BE923" s="805">
        <f t="shared" si="3255"/>
        <v>0</v>
      </c>
      <c r="BF923" s="805">
        <f t="shared" si="3255"/>
        <v>0</v>
      </c>
      <c r="BG923" s="805">
        <f t="shared" si="3255"/>
        <v>0</v>
      </c>
      <c r="BH923" s="805">
        <f t="shared" si="3255"/>
        <v>0</v>
      </c>
      <c r="BI923" s="805">
        <f t="shared" si="3255"/>
        <v>0</v>
      </c>
      <c r="BJ923" s="805">
        <f t="shared" si="3255"/>
        <v>0</v>
      </c>
      <c r="BK923" s="805">
        <f t="shared" si="3255"/>
        <v>0</v>
      </c>
      <c r="BL923" s="805">
        <f t="shared" si="3255"/>
        <v>0</v>
      </c>
      <c r="BM923" s="805">
        <f t="shared" si="3255"/>
        <v>0</v>
      </c>
      <c r="BN923" s="805">
        <f t="shared" si="3255"/>
        <v>0</v>
      </c>
      <c r="BO923" s="805">
        <f t="shared" si="3255"/>
        <v>0</v>
      </c>
      <c r="BP923" s="805">
        <f t="shared" si="3255"/>
        <v>0</v>
      </c>
      <c r="BQ923" s="805">
        <f t="shared" si="3255"/>
        <v>0</v>
      </c>
      <c r="BR923" s="805">
        <f t="shared" si="3255"/>
        <v>0</v>
      </c>
      <c r="BS923" s="805">
        <f t="shared" si="3255"/>
        <v>0</v>
      </c>
      <c r="BT923" s="805">
        <f t="shared" si="3255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16"/>
        <v>0</v>
      </c>
      <c r="CA923" s="602">
        <f t="shared" si="3217"/>
        <v>0</v>
      </c>
      <c r="CB923" s="602">
        <f t="shared" si="3218"/>
        <v>0</v>
      </c>
      <c r="CC923" s="602">
        <f t="shared" si="3219"/>
        <v>0</v>
      </c>
      <c r="CD923" s="1348">
        <f t="shared" si="3247"/>
        <v>0</v>
      </c>
      <c r="CE923" s="1349">
        <f t="shared" si="3221"/>
        <v>0</v>
      </c>
      <c r="CF923" s="1350">
        <f t="shared" si="3221"/>
        <v>0</v>
      </c>
      <c r="CG923" s="1350">
        <f t="shared" si="3221"/>
        <v>0</v>
      </c>
      <c r="CH923" s="1350">
        <f t="shared" si="3221"/>
        <v>0</v>
      </c>
      <c r="CI923" s="1350">
        <f t="shared" si="3221"/>
        <v>0</v>
      </c>
      <c r="CJ923" s="1350">
        <f t="shared" si="3221"/>
        <v>0</v>
      </c>
      <c r="CK923" s="1351">
        <f t="shared" si="3221"/>
        <v>0</v>
      </c>
      <c r="CL923" s="1351">
        <f t="shared" si="3221"/>
        <v>0</v>
      </c>
      <c r="CM923" s="1351">
        <f t="shared" si="3221"/>
        <v>0</v>
      </c>
      <c r="CN923" s="1350">
        <f t="shared" si="3221"/>
        <v>0</v>
      </c>
      <c r="CO923" s="1350">
        <f t="shared" si="3221"/>
        <v>0</v>
      </c>
      <c r="CP923" s="1350">
        <f t="shared" si="3221"/>
        <v>0</v>
      </c>
      <c r="CQ923" s="1350">
        <f t="shared" si="3221"/>
        <v>0</v>
      </c>
      <c r="CR923" s="1350">
        <f t="shared" si="3221"/>
        <v>0</v>
      </c>
      <c r="CS923" s="1349">
        <f t="shared" si="3221"/>
        <v>0</v>
      </c>
      <c r="CT923" s="1352">
        <f t="shared" si="3221"/>
        <v>0</v>
      </c>
      <c r="CU923" s="553">
        <f t="shared" si="3222"/>
        <v>0</v>
      </c>
      <c r="CV923" s="554">
        <f t="shared" si="3223"/>
        <v>0</v>
      </c>
      <c r="CW923" s="555">
        <f t="shared" si="3224"/>
        <v>0</v>
      </c>
      <c r="CX923" s="555">
        <f t="shared" si="3225"/>
        <v>0</v>
      </c>
      <c r="CY923" s="555">
        <f t="shared" si="3226"/>
        <v>0</v>
      </c>
      <c r="CZ923" s="555">
        <f t="shared" si="3227"/>
        <v>0</v>
      </c>
      <c r="DA923" s="555">
        <f t="shared" si="3228"/>
        <v>0</v>
      </c>
      <c r="DB923" s="556">
        <f t="shared" si="3229"/>
        <v>0</v>
      </c>
      <c r="DC923" s="556">
        <f t="shared" si="3230"/>
        <v>0</v>
      </c>
      <c r="DD923" s="556">
        <f t="shared" si="3231"/>
        <v>0</v>
      </c>
      <c r="DE923" s="555">
        <f t="shared" si="3232"/>
        <v>0</v>
      </c>
      <c r="DF923" s="555">
        <f t="shared" si="3233"/>
        <v>0</v>
      </c>
      <c r="DG923" s="555">
        <f t="shared" si="3234"/>
        <v>0</v>
      </c>
      <c r="DH923" s="555">
        <f t="shared" si="3235"/>
        <v>0</v>
      </c>
      <c r="DI923" s="555">
        <f t="shared" si="3236"/>
        <v>0</v>
      </c>
      <c r="DJ923" s="554">
        <f t="shared" si="3237"/>
        <v>0</v>
      </c>
      <c r="DK923" s="553">
        <f t="shared" si="3238"/>
        <v>0</v>
      </c>
      <c r="DL923" s="658">
        <f t="shared" si="3239"/>
        <v>17</v>
      </c>
      <c r="DM923" s="106">
        <f t="shared" si="3240"/>
        <v>17</v>
      </c>
      <c r="DN923" s="106">
        <f t="shared" si="3241"/>
        <v>17</v>
      </c>
      <c r="DO923" s="106">
        <f t="shared" si="324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56">SUM(B200)</f>
        <v>0</v>
      </c>
      <c r="C924" s="805">
        <f t="shared" si="3256"/>
        <v>0</v>
      </c>
      <c r="D924" s="805">
        <f t="shared" si="3256"/>
        <v>0</v>
      </c>
      <c r="E924" s="805">
        <f t="shared" si="3256"/>
        <v>0</v>
      </c>
      <c r="F924" s="805">
        <f t="shared" si="3256"/>
        <v>0</v>
      </c>
      <c r="G924" s="805">
        <f t="shared" si="3256"/>
        <v>0</v>
      </c>
      <c r="H924" s="805">
        <f t="shared" si="3256"/>
        <v>0</v>
      </c>
      <c r="I924" s="805">
        <f t="shared" si="3256"/>
        <v>0</v>
      </c>
      <c r="J924" s="805">
        <f t="shared" si="3256"/>
        <v>0</v>
      </c>
      <c r="K924" s="805">
        <f t="shared" si="3256"/>
        <v>0</v>
      </c>
      <c r="L924" s="805">
        <f t="shared" si="3256"/>
        <v>0</v>
      </c>
      <c r="M924" s="805">
        <f t="shared" si="3256"/>
        <v>0</v>
      </c>
      <c r="N924" s="805">
        <f t="shared" si="3256"/>
        <v>0</v>
      </c>
      <c r="O924" s="805">
        <f t="shared" si="3256"/>
        <v>0</v>
      </c>
      <c r="P924" s="805">
        <f t="shared" si="3256"/>
        <v>0</v>
      </c>
      <c r="Q924" s="805">
        <f t="shared" si="3256"/>
        <v>0</v>
      </c>
      <c r="R924" s="805">
        <f t="shared" si="3256"/>
        <v>0</v>
      </c>
      <c r="S924" s="804"/>
      <c r="T924" s="805">
        <f t="shared" ref="T924:AJ924" si="3257">SUM(T200)</f>
        <v>0</v>
      </c>
      <c r="U924" s="805">
        <f t="shared" si="3257"/>
        <v>0</v>
      </c>
      <c r="V924" s="805">
        <f t="shared" si="3257"/>
        <v>0</v>
      </c>
      <c r="W924" s="805">
        <f t="shared" si="3257"/>
        <v>0</v>
      </c>
      <c r="X924" s="805">
        <f t="shared" si="3257"/>
        <v>0</v>
      </c>
      <c r="Y924" s="805">
        <f t="shared" si="3257"/>
        <v>0</v>
      </c>
      <c r="Z924" s="805">
        <f t="shared" si="3257"/>
        <v>0</v>
      </c>
      <c r="AA924" s="805">
        <f t="shared" si="3257"/>
        <v>0</v>
      </c>
      <c r="AB924" s="805">
        <f t="shared" si="3257"/>
        <v>0</v>
      </c>
      <c r="AC924" s="805">
        <f t="shared" si="3257"/>
        <v>0</v>
      </c>
      <c r="AD924" s="805">
        <f t="shared" si="3257"/>
        <v>0</v>
      </c>
      <c r="AE924" s="805">
        <f t="shared" si="3257"/>
        <v>0</v>
      </c>
      <c r="AF924" s="805">
        <f t="shared" si="3257"/>
        <v>0</v>
      </c>
      <c r="AG924" s="805">
        <f t="shared" si="3257"/>
        <v>0</v>
      </c>
      <c r="AH924" s="805">
        <f t="shared" si="3257"/>
        <v>0</v>
      </c>
      <c r="AI924" s="805">
        <f t="shared" si="3257"/>
        <v>0</v>
      </c>
      <c r="AJ924" s="805">
        <f t="shared" si="3257"/>
        <v>0</v>
      </c>
      <c r="AK924" s="804"/>
      <c r="AL924" s="805">
        <f t="shared" ref="AL924:BB924" si="3258">SUM(AL200)</f>
        <v>0</v>
      </c>
      <c r="AM924" s="805">
        <f t="shared" si="3258"/>
        <v>7500</v>
      </c>
      <c r="AN924" s="805">
        <f t="shared" si="3258"/>
        <v>0</v>
      </c>
      <c r="AO924" s="805">
        <f t="shared" si="3258"/>
        <v>0</v>
      </c>
      <c r="AP924" s="805">
        <f t="shared" si="3258"/>
        <v>8000</v>
      </c>
      <c r="AQ924" s="805">
        <f t="shared" si="3258"/>
        <v>0</v>
      </c>
      <c r="AR924" s="805">
        <f t="shared" si="3258"/>
        <v>12000</v>
      </c>
      <c r="AS924" s="805">
        <f t="shared" si="3258"/>
        <v>4000</v>
      </c>
      <c r="AT924" s="805">
        <f t="shared" si="3258"/>
        <v>0</v>
      </c>
      <c r="AU924" s="805">
        <f t="shared" si="3258"/>
        <v>0</v>
      </c>
      <c r="AV924" s="805">
        <f t="shared" si="3258"/>
        <v>0</v>
      </c>
      <c r="AW924" s="805">
        <f t="shared" si="3258"/>
        <v>0</v>
      </c>
      <c r="AX924" s="805">
        <f t="shared" si="3258"/>
        <v>0</v>
      </c>
      <c r="AY924" s="805">
        <f t="shared" si="3258"/>
        <v>0</v>
      </c>
      <c r="AZ924" s="805">
        <f t="shared" si="3258"/>
        <v>0</v>
      </c>
      <c r="BA924" s="805">
        <f t="shared" si="3258"/>
        <v>0</v>
      </c>
      <c r="BB924" s="805">
        <f t="shared" si="3258"/>
        <v>0</v>
      </c>
      <c r="BC924" s="804"/>
      <c r="BD924" s="805">
        <f t="shared" ref="BD924:BT924" si="3259">SUM(BD200)</f>
        <v>6000</v>
      </c>
      <c r="BE924" s="805">
        <f t="shared" si="3259"/>
        <v>7000</v>
      </c>
      <c r="BF924" s="805">
        <f t="shared" si="3259"/>
        <v>0</v>
      </c>
      <c r="BG924" s="805">
        <f t="shared" si="3259"/>
        <v>6000</v>
      </c>
      <c r="BH924" s="805">
        <f t="shared" si="3259"/>
        <v>8000</v>
      </c>
      <c r="BI924" s="805">
        <f t="shared" si="3259"/>
        <v>0</v>
      </c>
      <c r="BJ924" s="805">
        <f t="shared" si="3259"/>
        <v>6000</v>
      </c>
      <c r="BK924" s="805">
        <f t="shared" si="3259"/>
        <v>10800</v>
      </c>
      <c r="BL924" s="805">
        <f t="shared" si="3259"/>
        <v>8000</v>
      </c>
      <c r="BM924" s="805">
        <f t="shared" si="3259"/>
        <v>0</v>
      </c>
      <c r="BN924" s="805">
        <f t="shared" si="3259"/>
        <v>0</v>
      </c>
      <c r="BO924" s="805">
        <f t="shared" si="3259"/>
        <v>0</v>
      </c>
      <c r="BP924" s="805">
        <f t="shared" si="3259"/>
        <v>0</v>
      </c>
      <c r="BQ924" s="805">
        <f t="shared" si="3259"/>
        <v>0</v>
      </c>
      <c r="BR924" s="805">
        <f t="shared" si="3259"/>
        <v>0</v>
      </c>
      <c r="BS924" s="805">
        <f t="shared" si="3259"/>
        <v>0</v>
      </c>
      <c r="BT924" s="805">
        <f t="shared" si="3259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2000</v>
      </c>
      <c r="BY924" s="805">
        <f>SUM(BY200)</f>
        <v>7000</v>
      </c>
      <c r="BZ924" s="602">
        <f t="shared" si="3216"/>
        <v>0</v>
      </c>
      <c r="CA924" s="602">
        <f t="shared" si="3217"/>
        <v>0</v>
      </c>
      <c r="CB924" s="602">
        <f t="shared" si="3218"/>
        <v>1300</v>
      </c>
      <c r="CC924" s="602">
        <f t="shared" si="3219"/>
        <v>2733.3333333333335</v>
      </c>
      <c r="CD924" s="1348">
        <f t="shared" si="3247"/>
        <v>0</v>
      </c>
      <c r="CE924" s="1349">
        <f t="shared" si="3221"/>
        <v>0</v>
      </c>
      <c r="CF924" s="1350">
        <f t="shared" si="3221"/>
        <v>0</v>
      </c>
      <c r="CG924" s="1350">
        <f t="shared" si="3221"/>
        <v>0</v>
      </c>
      <c r="CH924" s="1350">
        <f t="shared" si="3221"/>
        <v>0</v>
      </c>
      <c r="CI924" s="1350">
        <f t="shared" si="3221"/>
        <v>0</v>
      </c>
      <c r="CJ924" s="1350">
        <f t="shared" si="3221"/>
        <v>0</v>
      </c>
      <c r="CK924" s="1351">
        <f t="shared" si="3221"/>
        <v>0</v>
      </c>
      <c r="CL924" s="1351">
        <f t="shared" si="3221"/>
        <v>0</v>
      </c>
      <c r="CM924" s="1351">
        <f t="shared" si="3221"/>
        <v>0</v>
      </c>
      <c r="CN924" s="1350">
        <f t="shared" si="3221"/>
        <v>0</v>
      </c>
      <c r="CO924" s="1350">
        <f t="shared" si="3221"/>
        <v>0</v>
      </c>
      <c r="CP924" s="1350">
        <f t="shared" si="3221"/>
        <v>0</v>
      </c>
      <c r="CQ924" s="1350">
        <f t="shared" si="3221"/>
        <v>0</v>
      </c>
      <c r="CR924" s="1350">
        <f t="shared" si="3221"/>
        <v>0</v>
      </c>
      <c r="CS924" s="1349">
        <f t="shared" si="3221"/>
        <v>0</v>
      </c>
      <c r="CT924" s="1352">
        <f t="shared" si="3221"/>
        <v>0</v>
      </c>
      <c r="CU924" s="553">
        <f t="shared" si="3222"/>
        <v>0</v>
      </c>
      <c r="CV924" s="554">
        <f t="shared" si="3223"/>
        <v>0</v>
      </c>
      <c r="CW924" s="555">
        <f t="shared" si="3224"/>
        <v>0</v>
      </c>
      <c r="CX924" s="555">
        <f t="shared" si="3225"/>
        <v>0</v>
      </c>
      <c r="CY924" s="555">
        <f t="shared" si="3226"/>
        <v>0</v>
      </c>
      <c r="CZ924" s="555">
        <f t="shared" si="3227"/>
        <v>0</v>
      </c>
      <c r="DA924" s="555">
        <f t="shared" si="3228"/>
        <v>0</v>
      </c>
      <c r="DB924" s="556">
        <f t="shared" si="3229"/>
        <v>0</v>
      </c>
      <c r="DC924" s="556">
        <f t="shared" si="3230"/>
        <v>0</v>
      </c>
      <c r="DD924" s="556">
        <f t="shared" si="3231"/>
        <v>0</v>
      </c>
      <c r="DE924" s="555">
        <f t="shared" si="3232"/>
        <v>0</v>
      </c>
      <c r="DF924" s="555">
        <f t="shared" si="3233"/>
        <v>0</v>
      </c>
      <c r="DG924" s="555">
        <f t="shared" si="3234"/>
        <v>0</v>
      </c>
      <c r="DH924" s="555">
        <f t="shared" si="3235"/>
        <v>0</v>
      </c>
      <c r="DI924" s="555">
        <f t="shared" si="3236"/>
        <v>0</v>
      </c>
      <c r="DJ924" s="554">
        <f t="shared" si="3237"/>
        <v>0</v>
      </c>
      <c r="DK924" s="553">
        <f t="shared" si="3238"/>
        <v>0</v>
      </c>
      <c r="DL924" s="658">
        <f t="shared" si="3239"/>
        <v>17</v>
      </c>
      <c r="DM924" s="106">
        <f t="shared" si="3240"/>
        <v>17</v>
      </c>
      <c r="DN924" s="106">
        <f t="shared" si="3241"/>
        <v>17</v>
      </c>
      <c r="DO924" s="106">
        <f t="shared" si="324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60">SUM(B204)</f>
        <v>0</v>
      </c>
      <c r="C925" s="805">
        <f t="shared" si="3260"/>
        <v>0</v>
      </c>
      <c r="D925" s="805">
        <f t="shared" si="3260"/>
        <v>0</v>
      </c>
      <c r="E925" s="805">
        <f t="shared" si="3260"/>
        <v>0</v>
      </c>
      <c r="F925" s="805">
        <f t="shared" si="3260"/>
        <v>0</v>
      </c>
      <c r="G925" s="805">
        <f t="shared" si="3260"/>
        <v>0</v>
      </c>
      <c r="H925" s="805">
        <f t="shared" si="3260"/>
        <v>0</v>
      </c>
      <c r="I925" s="805">
        <f t="shared" si="3260"/>
        <v>0</v>
      </c>
      <c r="J925" s="805">
        <f t="shared" si="3260"/>
        <v>0</v>
      </c>
      <c r="K925" s="805">
        <f t="shared" si="3260"/>
        <v>0</v>
      </c>
      <c r="L925" s="805">
        <f t="shared" si="3260"/>
        <v>0</v>
      </c>
      <c r="M925" s="805">
        <f t="shared" si="3260"/>
        <v>0</v>
      </c>
      <c r="N925" s="805">
        <f t="shared" si="3260"/>
        <v>0</v>
      </c>
      <c r="O925" s="805">
        <f t="shared" si="3260"/>
        <v>0</v>
      </c>
      <c r="P925" s="805">
        <f t="shared" si="3260"/>
        <v>0</v>
      </c>
      <c r="Q925" s="805">
        <f t="shared" si="3260"/>
        <v>0</v>
      </c>
      <c r="R925" s="805">
        <f t="shared" si="3260"/>
        <v>0</v>
      </c>
      <c r="S925" s="804"/>
      <c r="T925" s="805">
        <f t="shared" ref="T925:AJ925" si="3261">SUM(T204)</f>
        <v>0</v>
      </c>
      <c r="U925" s="805">
        <f t="shared" si="3261"/>
        <v>0</v>
      </c>
      <c r="V925" s="805">
        <f t="shared" si="3261"/>
        <v>0</v>
      </c>
      <c r="W925" s="805">
        <f t="shared" si="3261"/>
        <v>0</v>
      </c>
      <c r="X925" s="805">
        <f t="shared" si="3261"/>
        <v>0</v>
      </c>
      <c r="Y925" s="805">
        <f t="shared" si="3261"/>
        <v>0</v>
      </c>
      <c r="Z925" s="805">
        <f t="shared" si="3261"/>
        <v>0</v>
      </c>
      <c r="AA925" s="805">
        <f t="shared" si="3261"/>
        <v>0</v>
      </c>
      <c r="AB925" s="805">
        <f t="shared" si="3261"/>
        <v>0</v>
      </c>
      <c r="AC925" s="805">
        <f t="shared" si="3261"/>
        <v>0</v>
      </c>
      <c r="AD925" s="805">
        <f t="shared" si="3261"/>
        <v>0</v>
      </c>
      <c r="AE925" s="805">
        <f t="shared" si="3261"/>
        <v>0</v>
      </c>
      <c r="AF925" s="805">
        <f t="shared" si="3261"/>
        <v>0</v>
      </c>
      <c r="AG925" s="805">
        <f t="shared" si="3261"/>
        <v>0</v>
      </c>
      <c r="AH925" s="805">
        <f t="shared" si="3261"/>
        <v>0</v>
      </c>
      <c r="AI925" s="805">
        <f t="shared" si="3261"/>
        <v>0</v>
      </c>
      <c r="AJ925" s="805">
        <f t="shared" si="3261"/>
        <v>0</v>
      </c>
      <c r="AK925" s="804"/>
      <c r="AL925" s="805">
        <f t="shared" ref="AL925:BB925" si="3262">SUM(AL204)</f>
        <v>0</v>
      </c>
      <c r="AM925" s="805">
        <f t="shared" si="3262"/>
        <v>0</v>
      </c>
      <c r="AN925" s="805">
        <f t="shared" si="3262"/>
        <v>0</v>
      </c>
      <c r="AO925" s="805">
        <f t="shared" si="3262"/>
        <v>0</v>
      </c>
      <c r="AP925" s="805">
        <f t="shared" si="3262"/>
        <v>0</v>
      </c>
      <c r="AQ925" s="805">
        <f t="shared" si="3262"/>
        <v>0</v>
      </c>
      <c r="AR925" s="805">
        <f t="shared" si="3262"/>
        <v>0</v>
      </c>
      <c r="AS925" s="805">
        <f t="shared" si="3262"/>
        <v>0</v>
      </c>
      <c r="AT925" s="805">
        <f t="shared" si="3262"/>
        <v>0</v>
      </c>
      <c r="AU925" s="805">
        <f t="shared" si="3262"/>
        <v>0</v>
      </c>
      <c r="AV925" s="805">
        <f t="shared" si="3262"/>
        <v>0</v>
      </c>
      <c r="AW925" s="805">
        <f t="shared" si="3262"/>
        <v>0</v>
      </c>
      <c r="AX925" s="805">
        <f t="shared" si="3262"/>
        <v>0</v>
      </c>
      <c r="AY925" s="805">
        <f t="shared" si="3262"/>
        <v>0</v>
      </c>
      <c r="AZ925" s="805">
        <f t="shared" si="3262"/>
        <v>0</v>
      </c>
      <c r="BA925" s="805">
        <f t="shared" si="3262"/>
        <v>0</v>
      </c>
      <c r="BB925" s="805">
        <f t="shared" si="3262"/>
        <v>0</v>
      </c>
      <c r="BC925" s="804"/>
      <c r="BD925" s="805">
        <f t="shared" ref="BD925:BT925" si="3263">SUM(BD204)</f>
        <v>0</v>
      </c>
      <c r="BE925" s="805">
        <f t="shared" si="3263"/>
        <v>0</v>
      </c>
      <c r="BF925" s="805">
        <f t="shared" si="3263"/>
        <v>0</v>
      </c>
      <c r="BG925" s="805">
        <f t="shared" si="3263"/>
        <v>0</v>
      </c>
      <c r="BH925" s="805">
        <f t="shared" si="3263"/>
        <v>0</v>
      </c>
      <c r="BI925" s="805">
        <f t="shared" si="3263"/>
        <v>0</v>
      </c>
      <c r="BJ925" s="805">
        <f t="shared" si="3263"/>
        <v>0</v>
      </c>
      <c r="BK925" s="805">
        <f t="shared" si="3263"/>
        <v>0</v>
      </c>
      <c r="BL925" s="805">
        <f t="shared" si="3263"/>
        <v>0</v>
      </c>
      <c r="BM925" s="805">
        <f t="shared" si="3263"/>
        <v>0</v>
      </c>
      <c r="BN925" s="805">
        <f t="shared" si="3263"/>
        <v>0</v>
      </c>
      <c r="BO925" s="805">
        <f t="shared" si="3263"/>
        <v>0</v>
      </c>
      <c r="BP925" s="805">
        <f t="shared" si="3263"/>
        <v>0</v>
      </c>
      <c r="BQ925" s="805">
        <f t="shared" si="3263"/>
        <v>0</v>
      </c>
      <c r="BR925" s="805">
        <f t="shared" si="3263"/>
        <v>0</v>
      </c>
      <c r="BS925" s="805">
        <f t="shared" si="3263"/>
        <v>0</v>
      </c>
      <c r="BT925" s="805">
        <f t="shared" si="3263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16"/>
        <v>0</v>
      </c>
      <c r="CA925" s="602">
        <f t="shared" si="3217"/>
        <v>0</v>
      </c>
      <c r="CB925" s="602">
        <f t="shared" si="3218"/>
        <v>0</v>
      </c>
      <c r="CC925" s="602">
        <f t="shared" si="3219"/>
        <v>0</v>
      </c>
      <c r="CD925" s="1348">
        <f t="shared" si="3247"/>
        <v>0</v>
      </c>
      <c r="CE925" s="1349">
        <f t="shared" si="3221"/>
        <v>0</v>
      </c>
      <c r="CF925" s="1350">
        <f t="shared" si="3221"/>
        <v>0</v>
      </c>
      <c r="CG925" s="1350">
        <f t="shared" si="3221"/>
        <v>0</v>
      </c>
      <c r="CH925" s="1350">
        <f t="shared" si="3221"/>
        <v>0</v>
      </c>
      <c r="CI925" s="1350">
        <f t="shared" si="3221"/>
        <v>0</v>
      </c>
      <c r="CJ925" s="1350">
        <f t="shared" si="3221"/>
        <v>0</v>
      </c>
      <c r="CK925" s="1351">
        <f t="shared" si="3221"/>
        <v>0</v>
      </c>
      <c r="CL925" s="1351">
        <f t="shared" si="3221"/>
        <v>0</v>
      </c>
      <c r="CM925" s="1351">
        <f t="shared" si="3221"/>
        <v>0</v>
      </c>
      <c r="CN925" s="1350">
        <f t="shared" si="3221"/>
        <v>0</v>
      </c>
      <c r="CO925" s="1350">
        <f t="shared" si="3221"/>
        <v>0</v>
      </c>
      <c r="CP925" s="1350">
        <f t="shared" si="3221"/>
        <v>0</v>
      </c>
      <c r="CQ925" s="1350">
        <f t="shared" si="3221"/>
        <v>0</v>
      </c>
      <c r="CR925" s="1350">
        <f t="shared" si="3221"/>
        <v>0</v>
      </c>
      <c r="CS925" s="1349">
        <f t="shared" si="3221"/>
        <v>0</v>
      </c>
      <c r="CT925" s="1352">
        <f t="shared" si="3221"/>
        <v>0</v>
      </c>
      <c r="CU925" s="553">
        <f t="shared" si="3222"/>
        <v>0</v>
      </c>
      <c r="CV925" s="554">
        <f t="shared" si="3223"/>
        <v>0</v>
      </c>
      <c r="CW925" s="555">
        <f t="shared" si="3224"/>
        <v>0</v>
      </c>
      <c r="CX925" s="555">
        <f t="shared" si="3225"/>
        <v>0</v>
      </c>
      <c r="CY925" s="555">
        <f t="shared" si="3226"/>
        <v>0</v>
      </c>
      <c r="CZ925" s="555">
        <f t="shared" si="3227"/>
        <v>0</v>
      </c>
      <c r="DA925" s="555">
        <f t="shared" si="3228"/>
        <v>0</v>
      </c>
      <c r="DB925" s="556">
        <f t="shared" si="3229"/>
        <v>0</v>
      </c>
      <c r="DC925" s="556">
        <f t="shared" si="3230"/>
        <v>0</v>
      </c>
      <c r="DD925" s="556">
        <f t="shared" si="3231"/>
        <v>0</v>
      </c>
      <c r="DE925" s="555">
        <f t="shared" si="3232"/>
        <v>0</v>
      </c>
      <c r="DF925" s="555">
        <f t="shared" si="3233"/>
        <v>0</v>
      </c>
      <c r="DG925" s="555">
        <f t="shared" si="3234"/>
        <v>0</v>
      </c>
      <c r="DH925" s="555">
        <f t="shared" si="3235"/>
        <v>0</v>
      </c>
      <c r="DI925" s="555">
        <f t="shared" si="3236"/>
        <v>0</v>
      </c>
      <c r="DJ925" s="554">
        <f t="shared" si="3237"/>
        <v>0</v>
      </c>
      <c r="DK925" s="553">
        <f t="shared" si="3238"/>
        <v>0</v>
      </c>
      <c r="DL925" s="658">
        <f t="shared" si="3239"/>
        <v>17</v>
      </c>
      <c r="DM925" s="106">
        <f t="shared" si="3240"/>
        <v>17</v>
      </c>
      <c r="DN925" s="106">
        <f t="shared" si="3241"/>
        <v>17</v>
      </c>
      <c r="DO925" s="106">
        <f t="shared" si="324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64">SUM(B207)</f>
        <v>300</v>
      </c>
      <c r="C926" s="805">
        <f t="shared" si="3264"/>
        <v>0</v>
      </c>
      <c r="D926" s="805">
        <f t="shared" si="3264"/>
        <v>0</v>
      </c>
      <c r="E926" s="805">
        <f t="shared" si="3264"/>
        <v>250</v>
      </c>
      <c r="F926" s="805">
        <f t="shared" si="3264"/>
        <v>0</v>
      </c>
      <c r="G926" s="805">
        <f t="shared" si="3264"/>
        <v>0</v>
      </c>
      <c r="H926" s="805">
        <f t="shared" si="3264"/>
        <v>0</v>
      </c>
      <c r="I926" s="805">
        <f t="shared" si="3264"/>
        <v>0</v>
      </c>
      <c r="J926" s="805">
        <f t="shared" si="3264"/>
        <v>0</v>
      </c>
      <c r="K926" s="805">
        <f t="shared" si="3264"/>
        <v>0</v>
      </c>
      <c r="L926" s="805">
        <f t="shared" si="3264"/>
        <v>0</v>
      </c>
      <c r="M926" s="805">
        <f t="shared" si="3264"/>
        <v>0</v>
      </c>
      <c r="N926" s="805">
        <f t="shared" si="3264"/>
        <v>0</v>
      </c>
      <c r="O926" s="805">
        <f t="shared" si="3264"/>
        <v>0</v>
      </c>
      <c r="P926" s="805">
        <f t="shared" si="3264"/>
        <v>0</v>
      </c>
      <c r="Q926" s="805">
        <f t="shared" si="3264"/>
        <v>0</v>
      </c>
      <c r="R926" s="805">
        <f t="shared" si="3264"/>
        <v>0</v>
      </c>
      <c r="S926" s="804"/>
      <c r="T926" s="805">
        <f t="shared" ref="T926:AJ926" si="3265">SUM(T207)</f>
        <v>0</v>
      </c>
      <c r="U926" s="805">
        <f t="shared" si="3265"/>
        <v>0</v>
      </c>
      <c r="V926" s="805">
        <f t="shared" si="3265"/>
        <v>750</v>
      </c>
      <c r="W926" s="805">
        <f t="shared" si="3265"/>
        <v>0</v>
      </c>
      <c r="X926" s="805">
        <f t="shared" si="3265"/>
        <v>400</v>
      </c>
      <c r="Y926" s="805">
        <f t="shared" si="3265"/>
        <v>250</v>
      </c>
      <c r="Z926" s="805">
        <f t="shared" si="3265"/>
        <v>0</v>
      </c>
      <c r="AA926" s="805">
        <f t="shared" si="3265"/>
        <v>1000</v>
      </c>
      <c r="AB926" s="805">
        <f t="shared" si="3265"/>
        <v>0</v>
      </c>
      <c r="AC926" s="805">
        <f t="shared" si="3265"/>
        <v>0</v>
      </c>
      <c r="AD926" s="805">
        <f t="shared" si="3265"/>
        <v>0</v>
      </c>
      <c r="AE926" s="805">
        <f t="shared" si="3265"/>
        <v>0</v>
      </c>
      <c r="AF926" s="805">
        <f t="shared" si="3265"/>
        <v>0</v>
      </c>
      <c r="AG926" s="805">
        <f t="shared" si="3265"/>
        <v>0</v>
      </c>
      <c r="AH926" s="805">
        <f t="shared" si="3265"/>
        <v>0</v>
      </c>
      <c r="AI926" s="805">
        <f t="shared" si="3265"/>
        <v>0</v>
      </c>
      <c r="AJ926" s="805">
        <f t="shared" si="3265"/>
        <v>0</v>
      </c>
      <c r="AK926" s="804"/>
      <c r="AL926" s="805">
        <f t="shared" ref="AL926:BB926" si="3266">SUM(AL207)</f>
        <v>0</v>
      </c>
      <c r="AM926" s="805">
        <f t="shared" si="3266"/>
        <v>0</v>
      </c>
      <c r="AN926" s="805">
        <f t="shared" si="3266"/>
        <v>600</v>
      </c>
      <c r="AO926" s="805">
        <f t="shared" si="3266"/>
        <v>200</v>
      </c>
      <c r="AP926" s="805">
        <f t="shared" si="3266"/>
        <v>700</v>
      </c>
      <c r="AQ926" s="805">
        <f t="shared" si="3266"/>
        <v>500</v>
      </c>
      <c r="AR926" s="805">
        <f t="shared" si="3266"/>
        <v>600</v>
      </c>
      <c r="AS926" s="805">
        <f t="shared" si="3266"/>
        <v>500</v>
      </c>
      <c r="AT926" s="805">
        <f t="shared" si="3266"/>
        <v>500</v>
      </c>
      <c r="AU926" s="805">
        <f t="shared" si="3266"/>
        <v>0</v>
      </c>
      <c r="AV926" s="805">
        <f t="shared" si="3266"/>
        <v>0</v>
      </c>
      <c r="AW926" s="805">
        <f t="shared" si="3266"/>
        <v>0</v>
      </c>
      <c r="AX926" s="805">
        <f t="shared" si="3266"/>
        <v>0</v>
      </c>
      <c r="AY926" s="805">
        <f t="shared" si="3266"/>
        <v>0</v>
      </c>
      <c r="AZ926" s="805">
        <f t="shared" si="3266"/>
        <v>0</v>
      </c>
      <c r="BA926" s="805">
        <f t="shared" si="3266"/>
        <v>0</v>
      </c>
      <c r="BB926" s="805">
        <f t="shared" si="3266"/>
        <v>0</v>
      </c>
      <c r="BC926" s="804"/>
      <c r="BD926" s="805">
        <f t="shared" ref="BD926:BT926" si="3267">SUM(BD207)</f>
        <v>2800</v>
      </c>
      <c r="BE926" s="805">
        <f t="shared" si="3267"/>
        <v>0</v>
      </c>
      <c r="BF926" s="805">
        <f t="shared" si="3267"/>
        <v>250</v>
      </c>
      <c r="BG926" s="805">
        <f t="shared" si="3267"/>
        <v>1000</v>
      </c>
      <c r="BH926" s="805">
        <f t="shared" si="3267"/>
        <v>600</v>
      </c>
      <c r="BI926" s="805">
        <f t="shared" si="3267"/>
        <v>500</v>
      </c>
      <c r="BJ926" s="805">
        <f t="shared" si="3267"/>
        <v>2500</v>
      </c>
      <c r="BK926" s="805">
        <f t="shared" si="3267"/>
        <v>750</v>
      </c>
      <c r="BL926" s="805">
        <f t="shared" si="3267"/>
        <v>1000</v>
      </c>
      <c r="BM926" s="805">
        <f t="shared" si="3267"/>
        <v>0</v>
      </c>
      <c r="BN926" s="805">
        <f t="shared" si="3267"/>
        <v>0</v>
      </c>
      <c r="BO926" s="805">
        <f t="shared" si="3267"/>
        <v>0</v>
      </c>
      <c r="BP926" s="805">
        <f t="shared" si="3267"/>
        <v>0</v>
      </c>
      <c r="BQ926" s="805">
        <f t="shared" si="3267"/>
        <v>0</v>
      </c>
      <c r="BR926" s="805">
        <f t="shared" si="3267"/>
        <v>0</v>
      </c>
      <c r="BS926" s="805">
        <f t="shared" si="3267"/>
        <v>0</v>
      </c>
      <c r="BT926" s="805">
        <f t="shared" si="3267"/>
        <v>0</v>
      </c>
      <c r="BU926" s="804"/>
      <c r="BV926" s="805">
        <f>SUM(BV207)</f>
        <v>250</v>
      </c>
      <c r="BW926" s="805">
        <f>SUM(BW207)</f>
        <v>250</v>
      </c>
      <c r="BX926" s="805">
        <f>SUM(BX207)</f>
        <v>250</v>
      </c>
      <c r="BY926" s="805">
        <f>SUM(BY207)</f>
        <v>1250</v>
      </c>
      <c r="BZ926" s="602">
        <f t="shared" si="3216"/>
        <v>16.666666666666668</v>
      </c>
      <c r="CA926" s="602">
        <f t="shared" si="3217"/>
        <v>93.333333333333329</v>
      </c>
      <c r="CB926" s="602">
        <f t="shared" si="3218"/>
        <v>193.33333333333334</v>
      </c>
      <c r="CC926" s="602">
        <f t="shared" si="3219"/>
        <v>440</v>
      </c>
      <c r="CD926" s="1348">
        <f t="shared" si="3247"/>
        <v>0</v>
      </c>
      <c r="CE926" s="1349">
        <f t="shared" si="3221"/>
        <v>0</v>
      </c>
      <c r="CF926" s="1350">
        <f t="shared" si="3221"/>
        <v>0</v>
      </c>
      <c r="CG926" s="1350">
        <f t="shared" si="3221"/>
        <v>0</v>
      </c>
      <c r="CH926" s="1350">
        <f t="shared" si="3221"/>
        <v>0</v>
      </c>
      <c r="CI926" s="1350">
        <f t="shared" si="3221"/>
        <v>0</v>
      </c>
      <c r="CJ926" s="1350">
        <f t="shared" si="3221"/>
        <v>0</v>
      </c>
      <c r="CK926" s="1351">
        <f t="shared" si="3221"/>
        <v>0</v>
      </c>
      <c r="CL926" s="1351">
        <f t="shared" si="3221"/>
        <v>0</v>
      </c>
      <c r="CM926" s="1351">
        <f t="shared" si="3221"/>
        <v>0</v>
      </c>
      <c r="CN926" s="1350">
        <f t="shared" si="3221"/>
        <v>0</v>
      </c>
      <c r="CO926" s="1350">
        <f t="shared" si="3221"/>
        <v>0</v>
      </c>
      <c r="CP926" s="1350">
        <f t="shared" si="3221"/>
        <v>0</v>
      </c>
      <c r="CQ926" s="1350">
        <f t="shared" si="3221"/>
        <v>0</v>
      </c>
      <c r="CR926" s="1350">
        <f t="shared" si="3221"/>
        <v>0</v>
      </c>
      <c r="CS926" s="1349">
        <f t="shared" si="3221"/>
        <v>250</v>
      </c>
      <c r="CT926" s="1352">
        <f t="shared" si="3221"/>
        <v>300</v>
      </c>
      <c r="CU926" s="553">
        <f t="shared" si="3222"/>
        <v>0</v>
      </c>
      <c r="CV926" s="554">
        <f t="shared" si="3223"/>
        <v>0</v>
      </c>
      <c r="CW926" s="555">
        <f t="shared" si="3224"/>
        <v>0</v>
      </c>
      <c r="CX926" s="555">
        <f t="shared" si="3225"/>
        <v>0</v>
      </c>
      <c r="CY926" s="555">
        <f t="shared" si="3226"/>
        <v>0</v>
      </c>
      <c r="CZ926" s="555">
        <f t="shared" si="3227"/>
        <v>0</v>
      </c>
      <c r="DA926" s="555">
        <f t="shared" si="3228"/>
        <v>0</v>
      </c>
      <c r="DB926" s="556">
        <f t="shared" si="3229"/>
        <v>0</v>
      </c>
      <c r="DC926" s="556">
        <f t="shared" si="3230"/>
        <v>0</v>
      </c>
      <c r="DD926" s="556">
        <f t="shared" si="3231"/>
        <v>0</v>
      </c>
      <c r="DE926" s="555">
        <f t="shared" si="3232"/>
        <v>0</v>
      </c>
      <c r="DF926" s="555">
        <f t="shared" si="3233"/>
        <v>0</v>
      </c>
      <c r="DG926" s="555">
        <f t="shared" si="3234"/>
        <v>0</v>
      </c>
      <c r="DH926" s="555">
        <f t="shared" si="3235"/>
        <v>250</v>
      </c>
      <c r="DI926" s="555">
        <f t="shared" si="3236"/>
        <v>400</v>
      </c>
      <c r="DJ926" s="554">
        <f t="shared" si="3237"/>
        <v>750</v>
      </c>
      <c r="DK926" s="553">
        <f t="shared" si="3238"/>
        <v>1000</v>
      </c>
      <c r="DL926" s="658">
        <f t="shared" si="3239"/>
        <v>17</v>
      </c>
      <c r="DM926" s="106">
        <f t="shared" si="3240"/>
        <v>17</v>
      </c>
      <c r="DN926" s="106">
        <f t="shared" si="3241"/>
        <v>17</v>
      </c>
      <c r="DO926" s="106">
        <f t="shared" si="324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8">SUM(B210)</f>
        <v>0</v>
      </c>
      <c r="C927" s="805">
        <f t="shared" si="3268"/>
        <v>0</v>
      </c>
      <c r="D927" s="805">
        <f t="shared" si="3268"/>
        <v>0</v>
      </c>
      <c r="E927" s="805">
        <f t="shared" si="3268"/>
        <v>0</v>
      </c>
      <c r="F927" s="805">
        <f t="shared" si="3268"/>
        <v>0</v>
      </c>
      <c r="G927" s="805">
        <f t="shared" si="3268"/>
        <v>0</v>
      </c>
      <c r="H927" s="805">
        <f t="shared" si="3268"/>
        <v>0</v>
      </c>
      <c r="I927" s="805">
        <f t="shared" si="3268"/>
        <v>0</v>
      </c>
      <c r="J927" s="805">
        <f t="shared" si="3268"/>
        <v>0</v>
      </c>
      <c r="K927" s="805">
        <f t="shared" si="3268"/>
        <v>0</v>
      </c>
      <c r="L927" s="805">
        <f t="shared" si="3268"/>
        <v>0</v>
      </c>
      <c r="M927" s="805">
        <f t="shared" si="3268"/>
        <v>0</v>
      </c>
      <c r="N927" s="805">
        <f t="shared" si="3268"/>
        <v>0</v>
      </c>
      <c r="O927" s="805">
        <f t="shared" si="3268"/>
        <v>0</v>
      </c>
      <c r="P927" s="805">
        <f t="shared" si="3268"/>
        <v>0</v>
      </c>
      <c r="Q927" s="805">
        <f t="shared" si="3268"/>
        <v>0</v>
      </c>
      <c r="R927" s="805">
        <f t="shared" si="3268"/>
        <v>0</v>
      </c>
      <c r="S927" s="804"/>
      <c r="T927" s="805">
        <f t="shared" ref="T927:AJ927" si="3269">SUM(T210)</f>
        <v>0</v>
      </c>
      <c r="U927" s="805">
        <f t="shared" si="3269"/>
        <v>0</v>
      </c>
      <c r="V927" s="805">
        <f t="shared" si="3269"/>
        <v>0</v>
      </c>
      <c r="W927" s="805">
        <f t="shared" si="3269"/>
        <v>0</v>
      </c>
      <c r="X927" s="805">
        <f t="shared" si="3269"/>
        <v>0</v>
      </c>
      <c r="Y927" s="805">
        <f t="shared" si="3269"/>
        <v>0</v>
      </c>
      <c r="Z927" s="805">
        <f t="shared" si="3269"/>
        <v>0</v>
      </c>
      <c r="AA927" s="805">
        <f t="shared" si="3269"/>
        <v>0</v>
      </c>
      <c r="AB927" s="805">
        <f t="shared" si="3269"/>
        <v>0</v>
      </c>
      <c r="AC927" s="805">
        <f t="shared" si="3269"/>
        <v>0</v>
      </c>
      <c r="AD927" s="805">
        <f t="shared" si="3269"/>
        <v>0</v>
      </c>
      <c r="AE927" s="805">
        <f t="shared" si="3269"/>
        <v>0</v>
      </c>
      <c r="AF927" s="805">
        <f t="shared" si="3269"/>
        <v>0</v>
      </c>
      <c r="AG927" s="805">
        <f t="shared" si="3269"/>
        <v>0</v>
      </c>
      <c r="AH927" s="805">
        <f t="shared" si="3269"/>
        <v>0</v>
      </c>
      <c r="AI927" s="805">
        <f t="shared" si="3269"/>
        <v>0</v>
      </c>
      <c r="AJ927" s="805">
        <f t="shared" si="3269"/>
        <v>0</v>
      </c>
      <c r="AK927" s="804"/>
      <c r="AL927" s="805">
        <f t="shared" ref="AL927:BB927" si="3270">SUM(AL210)</f>
        <v>0</v>
      </c>
      <c r="AM927" s="805">
        <f t="shared" si="3270"/>
        <v>0</v>
      </c>
      <c r="AN927" s="805">
        <f t="shared" si="3270"/>
        <v>0</v>
      </c>
      <c r="AO927" s="805">
        <f t="shared" si="3270"/>
        <v>0</v>
      </c>
      <c r="AP927" s="805">
        <f t="shared" si="3270"/>
        <v>0</v>
      </c>
      <c r="AQ927" s="805">
        <f t="shared" si="3270"/>
        <v>0</v>
      </c>
      <c r="AR927" s="805">
        <f t="shared" si="3270"/>
        <v>0</v>
      </c>
      <c r="AS927" s="805">
        <f t="shared" si="3270"/>
        <v>0</v>
      </c>
      <c r="AT927" s="805">
        <f t="shared" si="3270"/>
        <v>0</v>
      </c>
      <c r="AU927" s="805">
        <f t="shared" si="3270"/>
        <v>0</v>
      </c>
      <c r="AV927" s="805">
        <f t="shared" si="3270"/>
        <v>0</v>
      </c>
      <c r="AW927" s="805">
        <f t="shared" si="3270"/>
        <v>0</v>
      </c>
      <c r="AX927" s="805">
        <f t="shared" si="3270"/>
        <v>0</v>
      </c>
      <c r="AY927" s="805">
        <f t="shared" si="3270"/>
        <v>0</v>
      </c>
      <c r="AZ927" s="805">
        <f t="shared" si="3270"/>
        <v>0</v>
      </c>
      <c r="BA927" s="805">
        <f t="shared" si="3270"/>
        <v>0</v>
      </c>
      <c r="BB927" s="805">
        <f t="shared" si="3270"/>
        <v>0</v>
      </c>
      <c r="BC927" s="804"/>
      <c r="BD927" s="805">
        <f t="shared" ref="BD927:BT927" si="3271">SUM(BD210)</f>
        <v>0</v>
      </c>
      <c r="BE927" s="805">
        <f t="shared" si="3271"/>
        <v>0</v>
      </c>
      <c r="BF927" s="805">
        <f t="shared" si="3271"/>
        <v>0</v>
      </c>
      <c r="BG927" s="805">
        <f t="shared" si="3271"/>
        <v>0</v>
      </c>
      <c r="BH927" s="805">
        <f t="shared" si="3271"/>
        <v>0</v>
      </c>
      <c r="BI927" s="805">
        <f t="shared" si="3271"/>
        <v>0</v>
      </c>
      <c r="BJ927" s="805">
        <f t="shared" si="3271"/>
        <v>0</v>
      </c>
      <c r="BK927" s="805">
        <f t="shared" si="3271"/>
        <v>0</v>
      </c>
      <c r="BL927" s="805">
        <f t="shared" si="3271"/>
        <v>0</v>
      </c>
      <c r="BM927" s="805">
        <f t="shared" si="3271"/>
        <v>0</v>
      </c>
      <c r="BN927" s="805">
        <f t="shared" si="3271"/>
        <v>0</v>
      </c>
      <c r="BO927" s="805">
        <f t="shared" si="3271"/>
        <v>0</v>
      </c>
      <c r="BP927" s="805">
        <f t="shared" si="3271"/>
        <v>0</v>
      </c>
      <c r="BQ927" s="805">
        <f t="shared" si="3271"/>
        <v>0</v>
      </c>
      <c r="BR927" s="805">
        <f t="shared" si="3271"/>
        <v>0</v>
      </c>
      <c r="BS927" s="805">
        <f t="shared" si="3271"/>
        <v>0</v>
      </c>
      <c r="BT927" s="805">
        <f t="shared" si="3271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16"/>
        <v>0</v>
      </c>
      <c r="CA927" s="602">
        <f t="shared" si="3217"/>
        <v>0</v>
      </c>
      <c r="CB927" s="602">
        <f t="shared" si="3218"/>
        <v>0</v>
      </c>
      <c r="CC927" s="602">
        <f t="shared" si="3219"/>
        <v>0</v>
      </c>
      <c r="CD927" s="1348">
        <f t="shared" si="3247"/>
        <v>0</v>
      </c>
      <c r="CE927" s="1349">
        <f t="shared" si="3221"/>
        <v>0</v>
      </c>
      <c r="CF927" s="1350">
        <f t="shared" si="3221"/>
        <v>0</v>
      </c>
      <c r="CG927" s="1350">
        <f t="shared" si="3221"/>
        <v>0</v>
      </c>
      <c r="CH927" s="1350">
        <f t="shared" si="3221"/>
        <v>0</v>
      </c>
      <c r="CI927" s="1350">
        <f t="shared" si="3221"/>
        <v>0</v>
      </c>
      <c r="CJ927" s="1350">
        <f t="shared" si="3221"/>
        <v>0</v>
      </c>
      <c r="CK927" s="1351">
        <f t="shared" si="3221"/>
        <v>0</v>
      </c>
      <c r="CL927" s="1351">
        <f t="shared" si="3221"/>
        <v>0</v>
      </c>
      <c r="CM927" s="1351">
        <f t="shared" si="3221"/>
        <v>0</v>
      </c>
      <c r="CN927" s="1350">
        <f t="shared" si="3221"/>
        <v>0</v>
      </c>
      <c r="CO927" s="1350">
        <f t="shared" si="3221"/>
        <v>0</v>
      </c>
      <c r="CP927" s="1350">
        <f t="shared" si="3221"/>
        <v>0</v>
      </c>
      <c r="CQ927" s="1350">
        <f t="shared" si="3221"/>
        <v>0</v>
      </c>
      <c r="CR927" s="1350">
        <f t="shared" si="3221"/>
        <v>0</v>
      </c>
      <c r="CS927" s="1349">
        <f t="shared" si="3221"/>
        <v>0</v>
      </c>
      <c r="CT927" s="1352">
        <f t="shared" si="3221"/>
        <v>0</v>
      </c>
      <c r="CU927" s="553">
        <f t="shared" si="3222"/>
        <v>0</v>
      </c>
      <c r="CV927" s="554">
        <f t="shared" si="3223"/>
        <v>0</v>
      </c>
      <c r="CW927" s="555">
        <f t="shared" si="3224"/>
        <v>0</v>
      </c>
      <c r="CX927" s="555">
        <f t="shared" si="3225"/>
        <v>0</v>
      </c>
      <c r="CY927" s="555">
        <f t="shared" si="3226"/>
        <v>0</v>
      </c>
      <c r="CZ927" s="555">
        <f t="shared" si="3227"/>
        <v>0</v>
      </c>
      <c r="DA927" s="555">
        <f t="shared" si="3228"/>
        <v>0</v>
      </c>
      <c r="DB927" s="556">
        <f t="shared" si="3229"/>
        <v>0</v>
      </c>
      <c r="DC927" s="556">
        <f t="shared" si="3230"/>
        <v>0</v>
      </c>
      <c r="DD927" s="556">
        <f t="shared" si="3231"/>
        <v>0</v>
      </c>
      <c r="DE927" s="555">
        <f t="shared" si="3232"/>
        <v>0</v>
      </c>
      <c r="DF927" s="555">
        <f t="shared" si="3233"/>
        <v>0</v>
      </c>
      <c r="DG927" s="555">
        <f t="shared" si="3234"/>
        <v>0</v>
      </c>
      <c r="DH927" s="555">
        <f t="shared" si="3235"/>
        <v>0</v>
      </c>
      <c r="DI927" s="555">
        <f t="shared" si="3236"/>
        <v>0</v>
      </c>
      <c r="DJ927" s="554">
        <f t="shared" si="3237"/>
        <v>0</v>
      </c>
      <c r="DK927" s="553">
        <f t="shared" si="3238"/>
        <v>0</v>
      </c>
      <c r="DL927" s="658">
        <f t="shared" si="3239"/>
        <v>17</v>
      </c>
      <c r="DM927" s="106">
        <f t="shared" si="3240"/>
        <v>17</v>
      </c>
      <c r="DN927" s="106">
        <f t="shared" si="3241"/>
        <v>17</v>
      </c>
      <c r="DO927" s="106">
        <f t="shared" si="324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72">SUM(B213)</f>
        <v>0</v>
      </c>
      <c r="C928" s="805">
        <f t="shared" si="3272"/>
        <v>0</v>
      </c>
      <c r="D928" s="805">
        <f t="shared" si="3272"/>
        <v>0</v>
      </c>
      <c r="E928" s="805">
        <f t="shared" si="3272"/>
        <v>0</v>
      </c>
      <c r="F928" s="805">
        <f t="shared" si="3272"/>
        <v>0</v>
      </c>
      <c r="G928" s="805">
        <f t="shared" si="3272"/>
        <v>0</v>
      </c>
      <c r="H928" s="805">
        <f t="shared" si="3272"/>
        <v>0</v>
      </c>
      <c r="I928" s="805">
        <f t="shared" si="3272"/>
        <v>0</v>
      </c>
      <c r="J928" s="805">
        <f t="shared" si="3272"/>
        <v>0</v>
      </c>
      <c r="K928" s="805">
        <f t="shared" si="3272"/>
        <v>0</v>
      </c>
      <c r="L928" s="805">
        <f t="shared" si="3272"/>
        <v>0</v>
      </c>
      <c r="M928" s="805">
        <f t="shared" si="3272"/>
        <v>0</v>
      </c>
      <c r="N928" s="805">
        <f t="shared" si="3272"/>
        <v>0</v>
      </c>
      <c r="O928" s="805">
        <f t="shared" si="3272"/>
        <v>0</v>
      </c>
      <c r="P928" s="805">
        <f t="shared" si="3272"/>
        <v>0</v>
      </c>
      <c r="Q928" s="805">
        <f t="shared" si="3272"/>
        <v>0</v>
      </c>
      <c r="R928" s="805">
        <f t="shared" si="3272"/>
        <v>0</v>
      </c>
      <c r="S928" s="804"/>
      <c r="T928" s="805">
        <f t="shared" ref="T928:AJ928" si="3273">SUM(T213)</f>
        <v>0</v>
      </c>
      <c r="U928" s="805">
        <f t="shared" si="3273"/>
        <v>0</v>
      </c>
      <c r="V928" s="805">
        <f t="shared" si="3273"/>
        <v>0</v>
      </c>
      <c r="W928" s="805">
        <f t="shared" si="3273"/>
        <v>0</v>
      </c>
      <c r="X928" s="805">
        <f t="shared" si="3273"/>
        <v>0</v>
      </c>
      <c r="Y928" s="805">
        <f t="shared" si="3273"/>
        <v>0</v>
      </c>
      <c r="Z928" s="805">
        <f t="shared" si="3273"/>
        <v>0</v>
      </c>
      <c r="AA928" s="805">
        <f t="shared" si="3273"/>
        <v>0</v>
      </c>
      <c r="AB928" s="805">
        <f t="shared" si="3273"/>
        <v>0</v>
      </c>
      <c r="AC928" s="805">
        <f t="shared" si="3273"/>
        <v>0</v>
      </c>
      <c r="AD928" s="805">
        <f t="shared" si="3273"/>
        <v>0</v>
      </c>
      <c r="AE928" s="805">
        <f t="shared" si="3273"/>
        <v>0</v>
      </c>
      <c r="AF928" s="805">
        <f t="shared" si="3273"/>
        <v>0</v>
      </c>
      <c r="AG928" s="805">
        <f t="shared" si="3273"/>
        <v>0</v>
      </c>
      <c r="AH928" s="805">
        <f t="shared" si="3273"/>
        <v>0</v>
      </c>
      <c r="AI928" s="805">
        <f t="shared" si="3273"/>
        <v>0</v>
      </c>
      <c r="AJ928" s="805">
        <f t="shared" si="3273"/>
        <v>0</v>
      </c>
      <c r="AK928" s="804"/>
      <c r="AL928" s="805">
        <f t="shared" ref="AL928:BB928" si="3274">SUM(AL213)</f>
        <v>0</v>
      </c>
      <c r="AM928" s="805">
        <f t="shared" si="3274"/>
        <v>0</v>
      </c>
      <c r="AN928" s="805">
        <f t="shared" si="3274"/>
        <v>0</v>
      </c>
      <c r="AO928" s="805">
        <f t="shared" si="3274"/>
        <v>0</v>
      </c>
      <c r="AP928" s="805">
        <f t="shared" si="3274"/>
        <v>0</v>
      </c>
      <c r="AQ928" s="805">
        <f t="shared" si="3274"/>
        <v>0</v>
      </c>
      <c r="AR928" s="805">
        <f t="shared" si="3274"/>
        <v>0</v>
      </c>
      <c r="AS928" s="805">
        <f t="shared" si="3274"/>
        <v>0</v>
      </c>
      <c r="AT928" s="805">
        <f t="shared" si="3274"/>
        <v>0</v>
      </c>
      <c r="AU928" s="805">
        <f t="shared" si="3274"/>
        <v>0</v>
      </c>
      <c r="AV928" s="805">
        <f t="shared" si="3274"/>
        <v>0</v>
      </c>
      <c r="AW928" s="805">
        <f t="shared" si="3274"/>
        <v>0</v>
      </c>
      <c r="AX928" s="805">
        <f t="shared" si="3274"/>
        <v>0</v>
      </c>
      <c r="AY928" s="805">
        <f t="shared" si="3274"/>
        <v>0</v>
      </c>
      <c r="AZ928" s="805">
        <f t="shared" si="3274"/>
        <v>0</v>
      </c>
      <c r="BA928" s="805">
        <f t="shared" si="3274"/>
        <v>0</v>
      </c>
      <c r="BB928" s="805">
        <f t="shared" si="3274"/>
        <v>0</v>
      </c>
      <c r="BC928" s="804"/>
      <c r="BD928" s="805">
        <f t="shared" ref="BD928:BT928" si="3275">SUM(BD213)</f>
        <v>0</v>
      </c>
      <c r="BE928" s="805">
        <f t="shared" si="3275"/>
        <v>0</v>
      </c>
      <c r="BF928" s="805">
        <f t="shared" si="3275"/>
        <v>0</v>
      </c>
      <c r="BG928" s="805">
        <f t="shared" si="3275"/>
        <v>0</v>
      </c>
      <c r="BH928" s="805">
        <f t="shared" si="3275"/>
        <v>0</v>
      </c>
      <c r="BI928" s="805">
        <f t="shared" si="3275"/>
        <v>0</v>
      </c>
      <c r="BJ928" s="805">
        <f t="shared" si="3275"/>
        <v>0</v>
      </c>
      <c r="BK928" s="805">
        <f t="shared" si="3275"/>
        <v>0</v>
      </c>
      <c r="BL928" s="805">
        <f t="shared" si="3275"/>
        <v>0</v>
      </c>
      <c r="BM928" s="805">
        <f t="shared" si="3275"/>
        <v>0</v>
      </c>
      <c r="BN928" s="805">
        <f t="shared" si="3275"/>
        <v>0</v>
      </c>
      <c r="BO928" s="805">
        <f t="shared" si="3275"/>
        <v>0</v>
      </c>
      <c r="BP928" s="805">
        <f t="shared" si="3275"/>
        <v>0</v>
      </c>
      <c r="BQ928" s="805">
        <f t="shared" si="3275"/>
        <v>0</v>
      </c>
      <c r="BR928" s="805">
        <f t="shared" si="3275"/>
        <v>0</v>
      </c>
      <c r="BS928" s="805">
        <f t="shared" si="3275"/>
        <v>0</v>
      </c>
      <c r="BT928" s="805">
        <f t="shared" si="3275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16"/>
        <v>0</v>
      </c>
      <c r="CA928" s="602">
        <f t="shared" si="3217"/>
        <v>0</v>
      </c>
      <c r="CB928" s="602">
        <f t="shared" si="3218"/>
        <v>0</v>
      </c>
      <c r="CC928" s="602">
        <f t="shared" si="3219"/>
        <v>0</v>
      </c>
      <c r="CD928" s="1348">
        <f t="shared" si="3247"/>
        <v>0</v>
      </c>
      <c r="CE928" s="1349">
        <f t="shared" si="3221"/>
        <v>0</v>
      </c>
      <c r="CF928" s="1350">
        <f t="shared" si="3221"/>
        <v>0</v>
      </c>
      <c r="CG928" s="1350">
        <f t="shared" si="3221"/>
        <v>0</v>
      </c>
      <c r="CH928" s="1350">
        <f t="shared" si="3221"/>
        <v>0</v>
      </c>
      <c r="CI928" s="1350">
        <f t="shared" si="3221"/>
        <v>0</v>
      </c>
      <c r="CJ928" s="1350">
        <f t="shared" si="3221"/>
        <v>0</v>
      </c>
      <c r="CK928" s="1351">
        <f t="shared" si="3221"/>
        <v>0</v>
      </c>
      <c r="CL928" s="1351">
        <f t="shared" si="3221"/>
        <v>0</v>
      </c>
      <c r="CM928" s="1351">
        <f t="shared" si="3221"/>
        <v>0</v>
      </c>
      <c r="CN928" s="1350">
        <f t="shared" si="3221"/>
        <v>0</v>
      </c>
      <c r="CO928" s="1350">
        <f t="shared" si="3221"/>
        <v>0</v>
      </c>
      <c r="CP928" s="1350">
        <f t="shared" si="3221"/>
        <v>0</v>
      </c>
      <c r="CQ928" s="1350">
        <f t="shared" si="3221"/>
        <v>0</v>
      </c>
      <c r="CR928" s="1350">
        <f t="shared" si="3221"/>
        <v>0</v>
      </c>
      <c r="CS928" s="1349">
        <f t="shared" si="3221"/>
        <v>0</v>
      </c>
      <c r="CT928" s="1352">
        <f t="shared" si="3221"/>
        <v>0</v>
      </c>
      <c r="CU928" s="553">
        <f t="shared" si="3222"/>
        <v>0</v>
      </c>
      <c r="CV928" s="554">
        <f t="shared" si="3223"/>
        <v>0</v>
      </c>
      <c r="CW928" s="555">
        <f t="shared" si="3224"/>
        <v>0</v>
      </c>
      <c r="CX928" s="555">
        <f t="shared" si="3225"/>
        <v>0</v>
      </c>
      <c r="CY928" s="555">
        <f t="shared" si="3226"/>
        <v>0</v>
      </c>
      <c r="CZ928" s="555">
        <f t="shared" si="3227"/>
        <v>0</v>
      </c>
      <c r="DA928" s="555">
        <f t="shared" si="3228"/>
        <v>0</v>
      </c>
      <c r="DB928" s="556">
        <f t="shared" si="3229"/>
        <v>0</v>
      </c>
      <c r="DC928" s="556">
        <f t="shared" si="3230"/>
        <v>0</v>
      </c>
      <c r="DD928" s="556">
        <f t="shared" si="3231"/>
        <v>0</v>
      </c>
      <c r="DE928" s="555">
        <f t="shared" si="3232"/>
        <v>0</v>
      </c>
      <c r="DF928" s="555">
        <f t="shared" si="3233"/>
        <v>0</v>
      </c>
      <c r="DG928" s="555">
        <f t="shared" si="3234"/>
        <v>0</v>
      </c>
      <c r="DH928" s="555">
        <f t="shared" si="3235"/>
        <v>0</v>
      </c>
      <c r="DI928" s="555">
        <f t="shared" si="3236"/>
        <v>0</v>
      </c>
      <c r="DJ928" s="554">
        <f t="shared" si="3237"/>
        <v>0</v>
      </c>
      <c r="DK928" s="553">
        <f t="shared" si="3238"/>
        <v>0</v>
      </c>
      <c r="DL928" s="658">
        <f t="shared" si="3239"/>
        <v>17</v>
      </c>
      <c r="DM928" s="106">
        <f t="shared" si="3240"/>
        <v>17</v>
      </c>
      <c r="DN928" s="106">
        <f t="shared" si="3241"/>
        <v>17</v>
      </c>
      <c r="DO928" s="106">
        <f t="shared" si="324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76">SUM(B217)</f>
        <v>0</v>
      </c>
      <c r="C929" s="805">
        <f t="shared" si="3276"/>
        <v>0</v>
      </c>
      <c r="D929" s="805">
        <f t="shared" si="3276"/>
        <v>0</v>
      </c>
      <c r="E929" s="805">
        <f t="shared" si="3276"/>
        <v>0</v>
      </c>
      <c r="F929" s="805">
        <f t="shared" si="3276"/>
        <v>140</v>
      </c>
      <c r="G929" s="805">
        <f t="shared" si="3276"/>
        <v>40</v>
      </c>
      <c r="H929" s="805">
        <f t="shared" si="3276"/>
        <v>90</v>
      </c>
      <c r="I929" s="805">
        <f t="shared" si="3276"/>
        <v>0</v>
      </c>
      <c r="J929" s="805">
        <f t="shared" si="3276"/>
        <v>0</v>
      </c>
      <c r="K929" s="805">
        <f t="shared" si="3276"/>
        <v>0</v>
      </c>
      <c r="L929" s="805">
        <f t="shared" si="3276"/>
        <v>0</v>
      </c>
      <c r="M929" s="805">
        <f t="shared" si="3276"/>
        <v>0</v>
      </c>
      <c r="N929" s="805">
        <f t="shared" si="3276"/>
        <v>0</v>
      </c>
      <c r="O929" s="805">
        <f t="shared" si="3276"/>
        <v>0</v>
      </c>
      <c r="P929" s="805">
        <f t="shared" si="3276"/>
        <v>0</v>
      </c>
      <c r="Q929" s="805">
        <f t="shared" si="3276"/>
        <v>0</v>
      </c>
      <c r="R929" s="805">
        <f t="shared" si="3276"/>
        <v>0</v>
      </c>
      <c r="S929" s="804"/>
      <c r="T929" s="805">
        <f t="shared" ref="T929:AJ929" si="3277">SUM(T217)</f>
        <v>150</v>
      </c>
      <c r="U929" s="805">
        <f t="shared" si="3277"/>
        <v>0</v>
      </c>
      <c r="V929" s="805">
        <f t="shared" si="3277"/>
        <v>450</v>
      </c>
      <c r="W929" s="805">
        <f t="shared" si="3277"/>
        <v>210</v>
      </c>
      <c r="X929" s="805">
        <f t="shared" si="3277"/>
        <v>280</v>
      </c>
      <c r="Y929" s="805">
        <f t="shared" si="3277"/>
        <v>280</v>
      </c>
      <c r="Z929" s="805">
        <f t="shared" si="3277"/>
        <v>90</v>
      </c>
      <c r="AA929" s="805">
        <f t="shared" si="3277"/>
        <v>180</v>
      </c>
      <c r="AB929" s="805">
        <f t="shared" si="3277"/>
        <v>200</v>
      </c>
      <c r="AC929" s="805">
        <f t="shared" si="3277"/>
        <v>0</v>
      </c>
      <c r="AD929" s="805">
        <f t="shared" si="3277"/>
        <v>0</v>
      </c>
      <c r="AE929" s="805">
        <f t="shared" si="3277"/>
        <v>0</v>
      </c>
      <c r="AF929" s="805">
        <f t="shared" si="3277"/>
        <v>0</v>
      </c>
      <c r="AG929" s="805">
        <f t="shared" si="3277"/>
        <v>0</v>
      </c>
      <c r="AH929" s="805">
        <f t="shared" si="3277"/>
        <v>0</v>
      </c>
      <c r="AI929" s="805">
        <f t="shared" si="3277"/>
        <v>0</v>
      </c>
      <c r="AJ929" s="805">
        <f t="shared" si="3277"/>
        <v>0</v>
      </c>
      <c r="AK929" s="804"/>
      <c r="AL929" s="805">
        <f t="shared" ref="AL929:BB929" si="3278">SUM(AL217)</f>
        <v>600</v>
      </c>
      <c r="AM929" s="805">
        <f t="shared" si="3278"/>
        <v>0</v>
      </c>
      <c r="AN929" s="805">
        <f t="shared" si="3278"/>
        <v>600</v>
      </c>
      <c r="AO929" s="805">
        <f t="shared" si="3278"/>
        <v>250</v>
      </c>
      <c r="AP929" s="805">
        <f t="shared" si="3278"/>
        <v>900</v>
      </c>
      <c r="AQ929" s="805">
        <f t="shared" si="3278"/>
        <v>0</v>
      </c>
      <c r="AR929" s="805">
        <f t="shared" si="3278"/>
        <v>525</v>
      </c>
      <c r="AS929" s="805">
        <f t="shared" si="3278"/>
        <v>0</v>
      </c>
      <c r="AT929" s="805">
        <f t="shared" si="3278"/>
        <v>0</v>
      </c>
      <c r="AU929" s="805">
        <f t="shared" si="3278"/>
        <v>0</v>
      </c>
      <c r="AV929" s="805">
        <f t="shared" si="3278"/>
        <v>0</v>
      </c>
      <c r="AW929" s="805">
        <f t="shared" si="3278"/>
        <v>0</v>
      </c>
      <c r="AX929" s="805">
        <f t="shared" si="3278"/>
        <v>0</v>
      </c>
      <c r="AY929" s="805">
        <f t="shared" si="3278"/>
        <v>0</v>
      </c>
      <c r="AZ929" s="805">
        <f t="shared" si="3278"/>
        <v>0</v>
      </c>
      <c r="BA929" s="805">
        <f t="shared" si="3278"/>
        <v>0</v>
      </c>
      <c r="BB929" s="805">
        <f t="shared" si="3278"/>
        <v>0</v>
      </c>
      <c r="BC929" s="804"/>
      <c r="BD929" s="805">
        <f t="shared" ref="BD929:BT929" si="3279">SUM(BD217)</f>
        <v>400</v>
      </c>
      <c r="BE929" s="805">
        <f t="shared" si="3279"/>
        <v>50</v>
      </c>
      <c r="BF929" s="805">
        <f t="shared" si="3279"/>
        <v>90</v>
      </c>
      <c r="BG929" s="805">
        <f t="shared" si="3279"/>
        <v>0</v>
      </c>
      <c r="BH929" s="805">
        <f t="shared" si="3279"/>
        <v>180</v>
      </c>
      <c r="BI929" s="805">
        <f t="shared" si="3279"/>
        <v>0</v>
      </c>
      <c r="BJ929" s="805">
        <f t="shared" si="3279"/>
        <v>900</v>
      </c>
      <c r="BK929" s="805">
        <f t="shared" si="3279"/>
        <v>0</v>
      </c>
      <c r="BL929" s="805">
        <f t="shared" si="3279"/>
        <v>300</v>
      </c>
      <c r="BM929" s="805">
        <f t="shared" si="3279"/>
        <v>0</v>
      </c>
      <c r="BN929" s="805">
        <f t="shared" si="3279"/>
        <v>0</v>
      </c>
      <c r="BO929" s="805">
        <f t="shared" si="3279"/>
        <v>0</v>
      </c>
      <c r="BP929" s="805">
        <f t="shared" si="3279"/>
        <v>0</v>
      </c>
      <c r="BQ929" s="805">
        <f t="shared" si="3279"/>
        <v>0</v>
      </c>
      <c r="BR929" s="805">
        <f t="shared" si="3279"/>
        <v>0</v>
      </c>
      <c r="BS929" s="805">
        <f t="shared" si="3279"/>
        <v>0</v>
      </c>
      <c r="BT929" s="805">
        <f t="shared" si="3279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216"/>
        <v>8.6666666666666661</v>
      </c>
      <c r="CA929" s="602">
        <f t="shared" si="3217"/>
        <v>92.666666666666671</v>
      </c>
      <c r="CB929" s="602">
        <f t="shared" si="3218"/>
        <v>131.66666666666666</v>
      </c>
      <c r="CC929" s="602">
        <f t="shared" si="3219"/>
        <v>68</v>
      </c>
      <c r="CD929" s="1348">
        <f t="shared" si="3247"/>
        <v>0</v>
      </c>
      <c r="CE929" s="1349">
        <f t="shared" si="3221"/>
        <v>0</v>
      </c>
      <c r="CF929" s="1350">
        <f t="shared" si="3221"/>
        <v>0</v>
      </c>
      <c r="CG929" s="1350">
        <f t="shared" si="3221"/>
        <v>0</v>
      </c>
      <c r="CH929" s="1350">
        <f t="shared" si="3221"/>
        <v>0</v>
      </c>
      <c r="CI929" s="1350">
        <f t="shared" si="3221"/>
        <v>0</v>
      </c>
      <c r="CJ929" s="1350">
        <f t="shared" si="3221"/>
        <v>0</v>
      </c>
      <c r="CK929" s="1351">
        <f t="shared" si="3221"/>
        <v>0</v>
      </c>
      <c r="CL929" s="1351">
        <f t="shared" si="3221"/>
        <v>0</v>
      </c>
      <c r="CM929" s="1351">
        <f t="shared" si="3221"/>
        <v>0</v>
      </c>
      <c r="CN929" s="1350">
        <f t="shared" si="3221"/>
        <v>0</v>
      </c>
      <c r="CO929" s="1350">
        <f t="shared" si="3221"/>
        <v>0</v>
      </c>
      <c r="CP929" s="1350">
        <f t="shared" si="3221"/>
        <v>0</v>
      </c>
      <c r="CQ929" s="1350">
        <f t="shared" si="3221"/>
        <v>0</v>
      </c>
      <c r="CR929" s="1350">
        <f t="shared" si="3221"/>
        <v>40</v>
      </c>
      <c r="CS929" s="1349">
        <f t="shared" si="3221"/>
        <v>90</v>
      </c>
      <c r="CT929" s="1352">
        <f t="shared" si="3221"/>
        <v>140</v>
      </c>
      <c r="CU929" s="553">
        <f t="shared" si="3222"/>
        <v>0</v>
      </c>
      <c r="CV929" s="554">
        <f t="shared" si="3223"/>
        <v>0</v>
      </c>
      <c r="CW929" s="555">
        <f t="shared" si="3224"/>
        <v>0</v>
      </c>
      <c r="CX929" s="555">
        <f t="shared" si="3225"/>
        <v>0</v>
      </c>
      <c r="CY929" s="555">
        <f t="shared" si="3226"/>
        <v>0</v>
      </c>
      <c r="CZ929" s="555">
        <f t="shared" si="3227"/>
        <v>0</v>
      </c>
      <c r="DA929" s="555">
        <f t="shared" si="3228"/>
        <v>0</v>
      </c>
      <c r="DB929" s="556">
        <f t="shared" si="3229"/>
        <v>0</v>
      </c>
      <c r="DC929" s="556">
        <f t="shared" si="3230"/>
        <v>0</v>
      </c>
      <c r="DD929" s="556">
        <f t="shared" si="3231"/>
        <v>90</v>
      </c>
      <c r="DE929" s="555">
        <f t="shared" si="3232"/>
        <v>150</v>
      </c>
      <c r="DF929" s="555">
        <f t="shared" si="3233"/>
        <v>180</v>
      </c>
      <c r="DG929" s="555">
        <f t="shared" si="3234"/>
        <v>200</v>
      </c>
      <c r="DH929" s="555">
        <f t="shared" si="3235"/>
        <v>210</v>
      </c>
      <c r="DI929" s="555">
        <f t="shared" si="3236"/>
        <v>280</v>
      </c>
      <c r="DJ929" s="554">
        <f t="shared" si="3237"/>
        <v>280</v>
      </c>
      <c r="DK929" s="553">
        <f t="shared" si="3238"/>
        <v>450</v>
      </c>
      <c r="DL929" s="658">
        <f t="shared" si="3239"/>
        <v>17</v>
      </c>
      <c r="DM929" s="106">
        <f t="shared" si="3240"/>
        <v>17</v>
      </c>
      <c r="DN929" s="106">
        <f t="shared" si="3241"/>
        <v>17</v>
      </c>
      <c r="DO929" s="106">
        <f t="shared" si="3242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80">SUM(B236)</f>
        <v>0</v>
      </c>
      <c r="C931" s="805">
        <f t="shared" si="3280"/>
        <v>0</v>
      </c>
      <c r="D931" s="805">
        <f t="shared" si="3280"/>
        <v>0</v>
      </c>
      <c r="E931" s="805">
        <f t="shared" si="3280"/>
        <v>0</v>
      </c>
      <c r="F931" s="805">
        <f t="shared" si="3280"/>
        <v>0</v>
      </c>
      <c r="G931" s="805">
        <f t="shared" si="3280"/>
        <v>0</v>
      </c>
      <c r="H931" s="805">
        <f t="shared" si="3280"/>
        <v>0</v>
      </c>
      <c r="I931" s="805">
        <f t="shared" si="3280"/>
        <v>0</v>
      </c>
      <c r="J931" s="805">
        <f t="shared" si="3280"/>
        <v>0</v>
      </c>
      <c r="K931" s="805">
        <f t="shared" si="3280"/>
        <v>0</v>
      </c>
      <c r="L931" s="805">
        <f t="shared" si="3280"/>
        <v>0</v>
      </c>
      <c r="M931" s="805">
        <f t="shared" si="3280"/>
        <v>0</v>
      </c>
      <c r="N931" s="805">
        <f t="shared" si="3280"/>
        <v>0</v>
      </c>
      <c r="O931" s="805">
        <f t="shared" si="3280"/>
        <v>0</v>
      </c>
      <c r="P931" s="805">
        <f t="shared" si="3280"/>
        <v>0</v>
      </c>
      <c r="Q931" s="805">
        <f t="shared" si="3280"/>
        <v>0</v>
      </c>
      <c r="R931" s="805">
        <f t="shared" si="3280"/>
        <v>0</v>
      </c>
      <c r="S931" s="804"/>
      <c r="T931" s="805">
        <f t="shared" ref="T931:AJ931" si="3281">SUM(T236)</f>
        <v>0</v>
      </c>
      <c r="U931" s="805">
        <f t="shared" si="3281"/>
        <v>0</v>
      </c>
      <c r="V931" s="805">
        <f t="shared" si="3281"/>
        <v>0</v>
      </c>
      <c r="W931" s="805">
        <f t="shared" si="3281"/>
        <v>0</v>
      </c>
      <c r="X931" s="805">
        <f t="shared" si="3281"/>
        <v>0</v>
      </c>
      <c r="Y931" s="805">
        <f t="shared" si="3281"/>
        <v>0</v>
      </c>
      <c r="Z931" s="805">
        <f t="shared" si="3281"/>
        <v>0</v>
      </c>
      <c r="AA931" s="805">
        <f t="shared" si="3281"/>
        <v>0</v>
      </c>
      <c r="AB931" s="805">
        <f t="shared" si="3281"/>
        <v>0</v>
      </c>
      <c r="AC931" s="805">
        <f t="shared" si="3281"/>
        <v>0</v>
      </c>
      <c r="AD931" s="805">
        <f t="shared" si="3281"/>
        <v>0</v>
      </c>
      <c r="AE931" s="805">
        <f t="shared" si="3281"/>
        <v>0</v>
      </c>
      <c r="AF931" s="805">
        <f t="shared" si="3281"/>
        <v>0</v>
      </c>
      <c r="AG931" s="805">
        <f t="shared" si="3281"/>
        <v>0</v>
      </c>
      <c r="AH931" s="805">
        <f t="shared" si="3281"/>
        <v>0</v>
      </c>
      <c r="AI931" s="805">
        <f t="shared" si="3281"/>
        <v>0</v>
      </c>
      <c r="AJ931" s="805">
        <f t="shared" si="3281"/>
        <v>0</v>
      </c>
      <c r="AK931" s="804"/>
      <c r="AL931" s="805">
        <f t="shared" ref="AL931:BB931" si="3282">SUM(AL236)</f>
        <v>0</v>
      </c>
      <c r="AM931" s="805">
        <f t="shared" si="3282"/>
        <v>0</v>
      </c>
      <c r="AN931" s="805">
        <f t="shared" si="3282"/>
        <v>0</v>
      </c>
      <c r="AO931" s="805">
        <f t="shared" si="3282"/>
        <v>0</v>
      </c>
      <c r="AP931" s="805">
        <f t="shared" si="3282"/>
        <v>0</v>
      </c>
      <c r="AQ931" s="805">
        <f t="shared" si="3282"/>
        <v>0</v>
      </c>
      <c r="AR931" s="805">
        <f t="shared" si="3282"/>
        <v>0</v>
      </c>
      <c r="AS931" s="805">
        <f t="shared" si="3282"/>
        <v>0</v>
      </c>
      <c r="AT931" s="805">
        <f t="shared" si="3282"/>
        <v>0</v>
      </c>
      <c r="AU931" s="805">
        <f t="shared" si="3282"/>
        <v>0</v>
      </c>
      <c r="AV931" s="805">
        <f t="shared" si="3282"/>
        <v>0</v>
      </c>
      <c r="AW931" s="805">
        <f t="shared" si="3282"/>
        <v>0</v>
      </c>
      <c r="AX931" s="805">
        <f t="shared" si="3282"/>
        <v>0</v>
      </c>
      <c r="AY931" s="805">
        <f t="shared" si="3282"/>
        <v>0</v>
      </c>
      <c r="AZ931" s="805">
        <f t="shared" si="3282"/>
        <v>0</v>
      </c>
      <c r="BA931" s="805">
        <f t="shared" si="3282"/>
        <v>0</v>
      </c>
      <c r="BB931" s="805">
        <f t="shared" si="3282"/>
        <v>0</v>
      </c>
      <c r="BC931" s="804"/>
      <c r="BD931" s="805">
        <f t="shared" ref="BD931:BT931" si="3283">SUM(BD236)</f>
        <v>0</v>
      </c>
      <c r="BE931" s="805">
        <f t="shared" si="3283"/>
        <v>0</v>
      </c>
      <c r="BF931" s="805">
        <f t="shared" si="3283"/>
        <v>0</v>
      </c>
      <c r="BG931" s="805">
        <f t="shared" si="3283"/>
        <v>0</v>
      </c>
      <c r="BH931" s="805">
        <f t="shared" si="3283"/>
        <v>0</v>
      </c>
      <c r="BI931" s="805">
        <f t="shared" si="3283"/>
        <v>0</v>
      </c>
      <c r="BJ931" s="805">
        <f t="shared" si="3283"/>
        <v>0</v>
      </c>
      <c r="BK931" s="805">
        <f t="shared" si="3283"/>
        <v>0</v>
      </c>
      <c r="BL931" s="805">
        <f t="shared" si="3283"/>
        <v>0</v>
      </c>
      <c r="BM931" s="805">
        <f t="shared" si="3283"/>
        <v>0</v>
      </c>
      <c r="BN931" s="805">
        <f t="shared" si="3283"/>
        <v>0</v>
      </c>
      <c r="BO931" s="805">
        <f t="shared" si="3283"/>
        <v>0</v>
      </c>
      <c r="BP931" s="805">
        <f t="shared" si="3283"/>
        <v>0</v>
      </c>
      <c r="BQ931" s="805">
        <f t="shared" si="3283"/>
        <v>0</v>
      </c>
      <c r="BR931" s="805">
        <f t="shared" si="3283"/>
        <v>0</v>
      </c>
      <c r="BS931" s="805">
        <f t="shared" si="3283"/>
        <v>0</v>
      </c>
      <c r="BT931" s="805">
        <f t="shared" si="3283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84">IF(DL931&lt;3,"",(SUM(B931:R931)-MIN(B931:R931)-MAX(B931:R931))/(DL931-2))</f>
        <v>0</v>
      </c>
      <c r="CA931" s="602">
        <f t="shared" ref="CA931:CA960" si="3285">IF(DM931&lt;3,"",(SUM(T931:AJ931)-MIN(T931:AJ931)-MAX(T931:AJ931))/(DM931-2))</f>
        <v>0</v>
      </c>
      <c r="CB931" s="602">
        <f t="shared" ref="CB931:CB960" si="3286">IF(DN931&lt;3,"",(SUM(AL931:BB931)-MIN(AL931:BB931)-MAX(AL931:BB931))/(DN931-2))</f>
        <v>0</v>
      </c>
      <c r="CC931" s="602">
        <f t="shared" ref="CC931:CC960" si="3287">IF(DO931&lt;3,"",(SUM(BD931:BT931)-MIN(BD931:BT931)-MAX(BD931:BT931))/(DO931-2))</f>
        <v>0</v>
      </c>
      <c r="CD931" s="1348">
        <f t="shared" ref="CD931:CS931" si="32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8"/>
        <v>0</v>
      </c>
      <c r="CF931" s="1350">
        <f t="shared" si="3288"/>
        <v>0</v>
      </c>
      <c r="CG931" s="1350">
        <f t="shared" si="3288"/>
        <v>0</v>
      </c>
      <c r="CH931" s="1350">
        <f t="shared" si="3288"/>
        <v>0</v>
      </c>
      <c r="CI931" s="1350">
        <f t="shared" si="3288"/>
        <v>0</v>
      </c>
      <c r="CJ931" s="1350">
        <f t="shared" si="3288"/>
        <v>0</v>
      </c>
      <c r="CK931" s="1351">
        <f t="shared" si="3288"/>
        <v>0</v>
      </c>
      <c r="CL931" s="1351">
        <f t="shared" si="3288"/>
        <v>0</v>
      </c>
      <c r="CM931" s="1351">
        <f t="shared" si="3288"/>
        <v>0</v>
      </c>
      <c r="CN931" s="1350">
        <f t="shared" si="3288"/>
        <v>0</v>
      </c>
      <c r="CO931" s="1350">
        <f t="shared" si="3288"/>
        <v>0</v>
      </c>
      <c r="CP931" s="1350">
        <f t="shared" si="3288"/>
        <v>0</v>
      </c>
      <c r="CQ931" s="1350">
        <f t="shared" si="3288"/>
        <v>0</v>
      </c>
      <c r="CR931" s="1350">
        <f t="shared" si="3288"/>
        <v>0</v>
      </c>
      <c r="CS931" s="1349">
        <f t="shared" si="3288"/>
        <v>0</v>
      </c>
      <c r="CT931" s="1352">
        <f t="shared" ref="CE931:CT947" si="328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9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9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9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9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9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9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9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9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30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30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30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30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30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30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30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307">COUNT(B931:R931)</f>
        <v>17</v>
      </c>
      <c r="DM931" s="106">
        <f t="shared" ref="DM931:DM960" si="3308">COUNT(T931:AJ931)</f>
        <v>17</v>
      </c>
      <c r="DN931" s="106">
        <f t="shared" ref="DN931:DN960" si="3309">COUNT(AL931:BB931)</f>
        <v>17</v>
      </c>
      <c r="DO931" s="106">
        <f t="shared" ref="DO931:DO960" si="3310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11">SUM(B241)</f>
        <v>280</v>
      </c>
      <c r="C932" s="805">
        <f t="shared" si="3311"/>
        <v>0</v>
      </c>
      <c r="D932" s="805">
        <f t="shared" si="3311"/>
        <v>0</v>
      </c>
      <c r="E932" s="805">
        <f t="shared" si="3311"/>
        <v>210</v>
      </c>
      <c r="F932" s="805">
        <f t="shared" si="3311"/>
        <v>489.99999999999994</v>
      </c>
      <c r="G932" s="805">
        <f t="shared" si="3311"/>
        <v>140</v>
      </c>
      <c r="H932" s="805">
        <f t="shared" si="3311"/>
        <v>0</v>
      </c>
      <c r="I932" s="805">
        <f t="shared" si="3311"/>
        <v>0</v>
      </c>
      <c r="J932" s="805">
        <f t="shared" si="3311"/>
        <v>210</v>
      </c>
      <c r="K932" s="805">
        <f t="shared" si="3311"/>
        <v>0</v>
      </c>
      <c r="L932" s="805">
        <f t="shared" si="3311"/>
        <v>0</v>
      </c>
      <c r="M932" s="805">
        <f t="shared" si="3311"/>
        <v>0</v>
      </c>
      <c r="N932" s="805">
        <f t="shared" si="3311"/>
        <v>0</v>
      </c>
      <c r="O932" s="805">
        <f t="shared" si="3311"/>
        <v>0</v>
      </c>
      <c r="P932" s="805">
        <f t="shared" si="3311"/>
        <v>0</v>
      </c>
      <c r="Q932" s="805">
        <f t="shared" si="3311"/>
        <v>0</v>
      </c>
      <c r="R932" s="805">
        <f t="shared" si="3311"/>
        <v>0</v>
      </c>
      <c r="S932" s="804"/>
      <c r="T932" s="805">
        <f t="shared" ref="T932:AJ932" si="3312">SUM(T241)</f>
        <v>350</v>
      </c>
      <c r="U932" s="805">
        <f t="shared" si="3312"/>
        <v>420</v>
      </c>
      <c r="V932" s="805">
        <f t="shared" si="3312"/>
        <v>420</v>
      </c>
      <c r="W932" s="805">
        <f t="shared" si="3312"/>
        <v>770</v>
      </c>
      <c r="X932" s="805">
        <f t="shared" si="3312"/>
        <v>0</v>
      </c>
      <c r="Y932" s="805">
        <f t="shared" si="3312"/>
        <v>280</v>
      </c>
      <c r="Z932" s="805">
        <f t="shared" si="3312"/>
        <v>630</v>
      </c>
      <c r="AA932" s="805">
        <f t="shared" si="3312"/>
        <v>210</v>
      </c>
      <c r="AB932" s="805">
        <f t="shared" si="3312"/>
        <v>280</v>
      </c>
      <c r="AC932" s="805">
        <f t="shared" si="3312"/>
        <v>0</v>
      </c>
      <c r="AD932" s="805">
        <f t="shared" si="3312"/>
        <v>0</v>
      </c>
      <c r="AE932" s="805">
        <f t="shared" si="3312"/>
        <v>0</v>
      </c>
      <c r="AF932" s="805">
        <f t="shared" si="3312"/>
        <v>0</v>
      </c>
      <c r="AG932" s="805">
        <f t="shared" si="3312"/>
        <v>0</v>
      </c>
      <c r="AH932" s="805">
        <f t="shared" si="3312"/>
        <v>0</v>
      </c>
      <c r="AI932" s="805">
        <f t="shared" si="3312"/>
        <v>0</v>
      </c>
      <c r="AJ932" s="805">
        <f t="shared" si="3312"/>
        <v>0</v>
      </c>
      <c r="AK932" s="804"/>
      <c r="AL932" s="805">
        <f t="shared" ref="AL932:BB932" si="3313">SUM(AL241)</f>
        <v>1125</v>
      </c>
      <c r="AM932" s="805">
        <f t="shared" si="3313"/>
        <v>2240</v>
      </c>
      <c r="AN932" s="805">
        <f t="shared" si="3313"/>
        <v>1260</v>
      </c>
      <c r="AO932" s="805">
        <f t="shared" si="3313"/>
        <v>700</v>
      </c>
      <c r="AP932" s="805">
        <f t="shared" si="3313"/>
        <v>840</v>
      </c>
      <c r="AQ932" s="805">
        <f t="shared" si="3313"/>
        <v>700</v>
      </c>
      <c r="AR932" s="805">
        <f t="shared" si="3313"/>
        <v>1400</v>
      </c>
      <c r="AS932" s="805">
        <f t="shared" si="3313"/>
        <v>2100</v>
      </c>
      <c r="AT932" s="805">
        <f t="shared" si="3313"/>
        <v>9800</v>
      </c>
      <c r="AU932" s="805">
        <f t="shared" si="3313"/>
        <v>0</v>
      </c>
      <c r="AV932" s="805">
        <f t="shared" si="3313"/>
        <v>0</v>
      </c>
      <c r="AW932" s="805">
        <f t="shared" si="3313"/>
        <v>0</v>
      </c>
      <c r="AX932" s="805">
        <f t="shared" si="3313"/>
        <v>0</v>
      </c>
      <c r="AY932" s="805">
        <f t="shared" si="3313"/>
        <v>0</v>
      </c>
      <c r="AZ932" s="805">
        <f t="shared" si="3313"/>
        <v>0</v>
      </c>
      <c r="BA932" s="805">
        <f t="shared" si="3313"/>
        <v>0</v>
      </c>
      <c r="BB932" s="805">
        <f t="shared" si="3313"/>
        <v>0</v>
      </c>
      <c r="BC932" s="804"/>
      <c r="BD932" s="805">
        <f t="shared" ref="BD932:BT932" si="3314">SUM(BD241)</f>
        <v>2800</v>
      </c>
      <c r="BE932" s="805">
        <f t="shared" si="3314"/>
        <v>1400</v>
      </c>
      <c r="BF932" s="805">
        <f t="shared" si="3314"/>
        <v>5600</v>
      </c>
      <c r="BG932" s="805">
        <f t="shared" si="3314"/>
        <v>5600</v>
      </c>
      <c r="BH932" s="805">
        <f t="shared" si="3314"/>
        <v>4900</v>
      </c>
      <c r="BI932" s="805">
        <f t="shared" si="3314"/>
        <v>1959.9999999999998</v>
      </c>
      <c r="BJ932" s="805">
        <f t="shared" si="3314"/>
        <v>4900</v>
      </c>
      <c r="BK932" s="805">
        <f t="shared" si="3314"/>
        <v>3849.9999999999995</v>
      </c>
      <c r="BL932" s="805">
        <f t="shared" si="3314"/>
        <v>2450</v>
      </c>
      <c r="BM932" s="805">
        <f t="shared" si="3314"/>
        <v>0</v>
      </c>
      <c r="BN932" s="805">
        <f t="shared" si="3314"/>
        <v>0</v>
      </c>
      <c r="BO932" s="805">
        <f t="shared" si="3314"/>
        <v>0</v>
      </c>
      <c r="BP932" s="805">
        <f t="shared" si="3314"/>
        <v>0</v>
      </c>
      <c r="BQ932" s="805">
        <f t="shared" si="3314"/>
        <v>0</v>
      </c>
      <c r="BR932" s="805">
        <f t="shared" si="3314"/>
        <v>0</v>
      </c>
      <c r="BS932" s="805">
        <f t="shared" si="3314"/>
        <v>0</v>
      </c>
      <c r="BT932" s="805">
        <f t="shared" si="3314"/>
        <v>0</v>
      </c>
      <c r="BU932" s="804"/>
      <c r="BV932" s="805">
        <f>SUM(BV241)</f>
        <v>168</v>
      </c>
      <c r="BW932" s="805">
        <f>SUM(BW241)</f>
        <v>280</v>
      </c>
      <c r="BX932" s="805">
        <f>SUM(BX241)</f>
        <v>1400</v>
      </c>
      <c r="BY932" s="805">
        <f>SUM(BY241)</f>
        <v>3709.9999999999995</v>
      </c>
      <c r="BZ932" s="602">
        <f t="shared" si="3284"/>
        <v>56</v>
      </c>
      <c r="CA932" s="602">
        <f t="shared" si="3285"/>
        <v>172.66666666666666</v>
      </c>
      <c r="CB932" s="602">
        <f t="shared" si="3286"/>
        <v>691</v>
      </c>
      <c r="CC932" s="602">
        <f t="shared" si="3287"/>
        <v>1857.3333333333333</v>
      </c>
      <c r="CD932" s="1348">
        <f t="shared" ref="CD932:CD960" si="331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9"/>
        <v>0</v>
      </c>
      <c r="CF932" s="1350">
        <f t="shared" si="3289"/>
        <v>0</v>
      </c>
      <c r="CG932" s="1350">
        <f t="shared" si="3289"/>
        <v>0</v>
      </c>
      <c r="CH932" s="1350">
        <f t="shared" si="3289"/>
        <v>0</v>
      </c>
      <c r="CI932" s="1350">
        <f t="shared" si="3289"/>
        <v>0</v>
      </c>
      <c r="CJ932" s="1350">
        <f t="shared" si="3289"/>
        <v>0</v>
      </c>
      <c r="CK932" s="1351">
        <f t="shared" si="3289"/>
        <v>0</v>
      </c>
      <c r="CL932" s="1351">
        <f t="shared" si="3289"/>
        <v>0</v>
      </c>
      <c r="CM932" s="1351">
        <f t="shared" si="3289"/>
        <v>0</v>
      </c>
      <c r="CN932" s="1350">
        <f t="shared" si="3289"/>
        <v>0</v>
      </c>
      <c r="CO932" s="1350">
        <f t="shared" si="3289"/>
        <v>0</v>
      </c>
      <c r="CP932" s="1350">
        <f t="shared" si="3289"/>
        <v>140</v>
      </c>
      <c r="CQ932" s="1350">
        <f t="shared" si="3289"/>
        <v>210</v>
      </c>
      <c r="CR932" s="1350">
        <f t="shared" si="3289"/>
        <v>210</v>
      </c>
      <c r="CS932" s="1349">
        <f t="shared" si="3289"/>
        <v>280</v>
      </c>
      <c r="CT932" s="1352">
        <f t="shared" si="3289"/>
        <v>489.99999999999994</v>
      </c>
      <c r="CU932" s="553">
        <f t="shared" si="3290"/>
        <v>0</v>
      </c>
      <c r="CV932" s="554">
        <f t="shared" si="3291"/>
        <v>0</v>
      </c>
      <c r="CW932" s="555">
        <f t="shared" si="3292"/>
        <v>0</v>
      </c>
      <c r="CX932" s="555">
        <f t="shared" si="3293"/>
        <v>0</v>
      </c>
      <c r="CY932" s="555">
        <f t="shared" si="3294"/>
        <v>0</v>
      </c>
      <c r="CZ932" s="555">
        <f t="shared" si="3295"/>
        <v>0</v>
      </c>
      <c r="DA932" s="555">
        <f t="shared" si="3296"/>
        <v>0</v>
      </c>
      <c r="DB932" s="556">
        <f t="shared" si="3297"/>
        <v>0</v>
      </c>
      <c r="DC932" s="556">
        <f t="shared" si="3298"/>
        <v>0</v>
      </c>
      <c r="DD932" s="556">
        <f t="shared" si="3299"/>
        <v>210</v>
      </c>
      <c r="DE932" s="555">
        <f t="shared" si="3300"/>
        <v>280</v>
      </c>
      <c r="DF932" s="555">
        <f t="shared" si="3301"/>
        <v>280</v>
      </c>
      <c r="DG932" s="555">
        <f t="shared" si="3302"/>
        <v>350</v>
      </c>
      <c r="DH932" s="555">
        <f t="shared" si="3303"/>
        <v>420</v>
      </c>
      <c r="DI932" s="555">
        <f t="shared" si="3304"/>
        <v>420</v>
      </c>
      <c r="DJ932" s="554">
        <f t="shared" si="3305"/>
        <v>630</v>
      </c>
      <c r="DK932" s="553">
        <f t="shared" si="3306"/>
        <v>770</v>
      </c>
      <c r="DL932" s="658">
        <f t="shared" si="3307"/>
        <v>17</v>
      </c>
      <c r="DM932" s="106">
        <f t="shared" si="3308"/>
        <v>17</v>
      </c>
      <c r="DN932" s="106">
        <f t="shared" si="3309"/>
        <v>17</v>
      </c>
      <c r="DO932" s="106">
        <f t="shared" si="3310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16">SUM(B248)</f>
        <v>0</v>
      </c>
      <c r="C933" s="805">
        <f t="shared" si="3316"/>
        <v>0</v>
      </c>
      <c r="D933" s="805">
        <f t="shared" si="3316"/>
        <v>0</v>
      </c>
      <c r="E933" s="805">
        <f t="shared" si="3316"/>
        <v>0</v>
      </c>
      <c r="F933" s="805">
        <f t="shared" si="3316"/>
        <v>0</v>
      </c>
      <c r="G933" s="805">
        <f t="shared" si="3316"/>
        <v>0</v>
      </c>
      <c r="H933" s="805">
        <f t="shared" si="3316"/>
        <v>0</v>
      </c>
      <c r="I933" s="805">
        <f t="shared" si="3316"/>
        <v>0</v>
      </c>
      <c r="J933" s="805">
        <f t="shared" si="3316"/>
        <v>0</v>
      </c>
      <c r="K933" s="805">
        <f t="shared" si="3316"/>
        <v>0</v>
      </c>
      <c r="L933" s="805">
        <f t="shared" si="3316"/>
        <v>0</v>
      </c>
      <c r="M933" s="805">
        <f t="shared" si="3316"/>
        <v>0</v>
      </c>
      <c r="N933" s="805">
        <f t="shared" si="3316"/>
        <v>0</v>
      </c>
      <c r="O933" s="805">
        <f t="shared" si="3316"/>
        <v>0</v>
      </c>
      <c r="P933" s="805">
        <f t="shared" si="3316"/>
        <v>0</v>
      </c>
      <c r="Q933" s="805">
        <f t="shared" si="3316"/>
        <v>0</v>
      </c>
      <c r="R933" s="805">
        <f t="shared" si="3316"/>
        <v>0</v>
      </c>
      <c r="S933" s="804"/>
      <c r="T933" s="805">
        <f t="shared" ref="T933:AJ933" si="3317">SUM(T248)</f>
        <v>0</v>
      </c>
      <c r="U933" s="805">
        <f t="shared" si="3317"/>
        <v>0</v>
      </c>
      <c r="V933" s="805">
        <f t="shared" si="3317"/>
        <v>0</v>
      </c>
      <c r="W933" s="805">
        <f t="shared" si="3317"/>
        <v>0</v>
      </c>
      <c r="X933" s="805">
        <f t="shared" si="3317"/>
        <v>0</v>
      </c>
      <c r="Y933" s="805">
        <f t="shared" si="3317"/>
        <v>0</v>
      </c>
      <c r="Z933" s="805">
        <f t="shared" si="3317"/>
        <v>0</v>
      </c>
      <c r="AA933" s="805">
        <f t="shared" si="3317"/>
        <v>0</v>
      </c>
      <c r="AB933" s="805">
        <f t="shared" si="3317"/>
        <v>0</v>
      </c>
      <c r="AC933" s="805">
        <f t="shared" si="3317"/>
        <v>0</v>
      </c>
      <c r="AD933" s="805">
        <f t="shared" si="3317"/>
        <v>0</v>
      </c>
      <c r="AE933" s="805">
        <f t="shared" si="3317"/>
        <v>0</v>
      </c>
      <c r="AF933" s="805">
        <f t="shared" si="3317"/>
        <v>0</v>
      </c>
      <c r="AG933" s="805">
        <f t="shared" si="3317"/>
        <v>0</v>
      </c>
      <c r="AH933" s="805">
        <f t="shared" si="3317"/>
        <v>0</v>
      </c>
      <c r="AI933" s="805">
        <f t="shared" si="3317"/>
        <v>0</v>
      </c>
      <c r="AJ933" s="805">
        <f t="shared" si="3317"/>
        <v>0</v>
      </c>
      <c r="AK933" s="804"/>
      <c r="AL933" s="805">
        <f t="shared" ref="AL933:BB933" si="3318">SUM(AL248)</f>
        <v>0</v>
      </c>
      <c r="AM933" s="805">
        <f t="shared" si="3318"/>
        <v>0</v>
      </c>
      <c r="AN933" s="805">
        <f t="shared" si="3318"/>
        <v>0</v>
      </c>
      <c r="AO933" s="805">
        <f t="shared" si="3318"/>
        <v>0</v>
      </c>
      <c r="AP933" s="805">
        <f t="shared" si="3318"/>
        <v>0</v>
      </c>
      <c r="AQ933" s="805">
        <f t="shared" si="3318"/>
        <v>0</v>
      </c>
      <c r="AR933" s="805">
        <f t="shared" si="3318"/>
        <v>0</v>
      </c>
      <c r="AS933" s="805">
        <f t="shared" si="3318"/>
        <v>0</v>
      </c>
      <c r="AT933" s="805">
        <f t="shared" si="3318"/>
        <v>0</v>
      </c>
      <c r="AU933" s="805">
        <f t="shared" si="3318"/>
        <v>0</v>
      </c>
      <c r="AV933" s="805">
        <f t="shared" si="3318"/>
        <v>0</v>
      </c>
      <c r="AW933" s="805">
        <f t="shared" si="3318"/>
        <v>0</v>
      </c>
      <c r="AX933" s="805">
        <f t="shared" si="3318"/>
        <v>0</v>
      </c>
      <c r="AY933" s="805">
        <f t="shared" si="3318"/>
        <v>0</v>
      </c>
      <c r="AZ933" s="805">
        <f t="shared" si="3318"/>
        <v>0</v>
      </c>
      <c r="BA933" s="805">
        <f t="shared" si="3318"/>
        <v>0</v>
      </c>
      <c r="BB933" s="805">
        <f t="shared" si="3318"/>
        <v>0</v>
      </c>
      <c r="BC933" s="804"/>
      <c r="BD933" s="805">
        <f t="shared" ref="BD933:BT933" si="3319">SUM(BD248)</f>
        <v>0</v>
      </c>
      <c r="BE933" s="805">
        <f t="shared" si="3319"/>
        <v>0</v>
      </c>
      <c r="BF933" s="805">
        <f t="shared" si="3319"/>
        <v>0</v>
      </c>
      <c r="BG933" s="805">
        <f t="shared" si="3319"/>
        <v>0</v>
      </c>
      <c r="BH933" s="805">
        <f t="shared" si="3319"/>
        <v>0</v>
      </c>
      <c r="BI933" s="805">
        <f t="shared" si="3319"/>
        <v>0</v>
      </c>
      <c r="BJ933" s="805">
        <f t="shared" si="3319"/>
        <v>0</v>
      </c>
      <c r="BK933" s="805">
        <f t="shared" si="3319"/>
        <v>0</v>
      </c>
      <c r="BL933" s="805">
        <f t="shared" si="3319"/>
        <v>0</v>
      </c>
      <c r="BM933" s="805">
        <f t="shared" si="3319"/>
        <v>0</v>
      </c>
      <c r="BN933" s="805">
        <f t="shared" si="3319"/>
        <v>0</v>
      </c>
      <c r="BO933" s="805">
        <f t="shared" si="3319"/>
        <v>0</v>
      </c>
      <c r="BP933" s="805">
        <f t="shared" si="3319"/>
        <v>0</v>
      </c>
      <c r="BQ933" s="805">
        <f t="shared" si="3319"/>
        <v>0</v>
      </c>
      <c r="BR933" s="805">
        <f t="shared" si="3319"/>
        <v>0</v>
      </c>
      <c r="BS933" s="805">
        <f t="shared" si="3319"/>
        <v>0</v>
      </c>
      <c r="BT933" s="805">
        <f t="shared" si="3319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84"/>
        <v>0</v>
      </c>
      <c r="CA933" s="602">
        <f t="shared" si="3285"/>
        <v>0</v>
      </c>
      <c r="CB933" s="602">
        <f t="shared" si="3286"/>
        <v>0</v>
      </c>
      <c r="CC933" s="602">
        <f t="shared" si="3287"/>
        <v>0</v>
      </c>
      <c r="CD933" s="1348">
        <f t="shared" si="3315"/>
        <v>0</v>
      </c>
      <c r="CE933" s="1349">
        <f t="shared" si="3289"/>
        <v>0</v>
      </c>
      <c r="CF933" s="1350">
        <f t="shared" si="3289"/>
        <v>0</v>
      </c>
      <c r="CG933" s="1350">
        <f t="shared" si="3289"/>
        <v>0</v>
      </c>
      <c r="CH933" s="1350">
        <f t="shared" si="3289"/>
        <v>0</v>
      </c>
      <c r="CI933" s="1350">
        <f t="shared" si="3289"/>
        <v>0</v>
      </c>
      <c r="CJ933" s="1350">
        <f t="shared" si="3289"/>
        <v>0</v>
      </c>
      <c r="CK933" s="1351">
        <f t="shared" si="3289"/>
        <v>0</v>
      </c>
      <c r="CL933" s="1351">
        <f t="shared" si="3289"/>
        <v>0</v>
      </c>
      <c r="CM933" s="1351">
        <f t="shared" si="3289"/>
        <v>0</v>
      </c>
      <c r="CN933" s="1350">
        <f t="shared" si="3289"/>
        <v>0</v>
      </c>
      <c r="CO933" s="1350">
        <f t="shared" si="3289"/>
        <v>0</v>
      </c>
      <c r="CP933" s="1350">
        <f t="shared" si="3289"/>
        <v>0</v>
      </c>
      <c r="CQ933" s="1350">
        <f t="shared" si="3289"/>
        <v>0</v>
      </c>
      <c r="CR933" s="1350">
        <f t="shared" si="3289"/>
        <v>0</v>
      </c>
      <c r="CS933" s="1349">
        <f t="shared" si="3289"/>
        <v>0</v>
      </c>
      <c r="CT933" s="1352">
        <f t="shared" si="3289"/>
        <v>0</v>
      </c>
      <c r="CU933" s="553">
        <f t="shared" si="3290"/>
        <v>0</v>
      </c>
      <c r="CV933" s="554">
        <f t="shared" si="3291"/>
        <v>0</v>
      </c>
      <c r="CW933" s="555">
        <f t="shared" si="3292"/>
        <v>0</v>
      </c>
      <c r="CX933" s="555">
        <f t="shared" si="3293"/>
        <v>0</v>
      </c>
      <c r="CY933" s="555">
        <f t="shared" si="3294"/>
        <v>0</v>
      </c>
      <c r="CZ933" s="555">
        <f t="shared" si="3295"/>
        <v>0</v>
      </c>
      <c r="DA933" s="555">
        <f t="shared" si="3296"/>
        <v>0</v>
      </c>
      <c r="DB933" s="556">
        <f t="shared" si="3297"/>
        <v>0</v>
      </c>
      <c r="DC933" s="556">
        <f t="shared" si="3298"/>
        <v>0</v>
      </c>
      <c r="DD933" s="556">
        <f t="shared" si="3299"/>
        <v>0</v>
      </c>
      <c r="DE933" s="555">
        <f t="shared" si="3300"/>
        <v>0</v>
      </c>
      <c r="DF933" s="555">
        <f t="shared" si="3301"/>
        <v>0</v>
      </c>
      <c r="DG933" s="555">
        <f t="shared" si="3302"/>
        <v>0</v>
      </c>
      <c r="DH933" s="555">
        <f t="shared" si="3303"/>
        <v>0</v>
      </c>
      <c r="DI933" s="555">
        <f t="shared" si="3304"/>
        <v>0</v>
      </c>
      <c r="DJ933" s="554">
        <f t="shared" si="3305"/>
        <v>0</v>
      </c>
      <c r="DK933" s="553">
        <f t="shared" si="3306"/>
        <v>0</v>
      </c>
      <c r="DL933" s="658">
        <f t="shared" si="3307"/>
        <v>17</v>
      </c>
      <c r="DM933" s="106">
        <f t="shared" si="3308"/>
        <v>17</v>
      </c>
      <c r="DN933" s="106">
        <f t="shared" si="3309"/>
        <v>17</v>
      </c>
      <c r="DO933" s="106">
        <f t="shared" si="3310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20">SUM(B255)</f>
        <v>0</v>
      </c>
      <c r="C934" s="805">
        <f t="shared" si="3320"/>
        <v>0</v>
      </c>
      <c r="D934" s="805">
        <f t="shared" si="3320"/>
        <v>0</v>
      </c>
      <c r="E934" s="805">
        <f t="shared" si="3320"/>
        <v>0</v>
      </c>
      <c r="F934" s="805">
        <f t="shared" si="3320"/>
        <v>0</v>
      </c>
      <c r="G934" s="805">
        <f t="shared" si="3320"/>
        <v>0</v>
      </c>
      <c r="H934" s="805">
        <f t="shared" si="3320"/>
        <v>0</v>
      </c>
      <c r="I934" s="805">
        <f t="shared" si="3320"/>
        <v>0</v>
      </c>
      <c r="J934" s="805">
        <f t="shared" si="3320"/>
        <v>0</v>
      </c>
      <c r="K934" s="805">
        <f t="shared" si="3320"/>
        <v>0</v>
      </c>
      <c r="L934" s="805">
        <f t="shared" si="3320"/>
        <v>0</v>
      </c>
      <c r="M934" s="805">
        <f t="shared" si="3320"/>
        <v>0</v>
      </c>
      <c r="N934" s="805">
        <f t="shared" si="3320"/>
        <v>0</v>
      </c>
      <c r="O934" s="805">
        <f t="shared" si="3320"/>
        <v>0</v>
      </c>
      <c r="P934" s="805">
        <f t="shared" si="3320"/>
        <v>0</v>
      </c>
      <c r="Q934" s="805">
        <f t="shared" si="3320"/>
        <v>0</v>
      </c>
      <c r="R934" s="805">
        <f t="shared" si="3320"/>
        <v>0</v>
      </c>
      <c r="S934" s="804"/>
      <c r="T934" s="805">
        <f t="shared" ref="T934:AJ934" si="3321">SUM(T255)</f>
        <v>0</v>
      </c>
      <c r="U934" s="805">
        <f t="shared" si="3321"/>
        <v>0</v>
      </c>
      <c r="V934" s="805">
        <f t="shared" si="3321"/>
        <v>0</v>
      </c>
      <c r="W934" s="805">
        <f t="shared" si="3321"/>
        <v>0</v>
      </c>
      <c r="X934" s="805">
        <f t="shared" si="3321"/>
        <v>0</v>
      </c>
      <c r="Y934" s="805">
        <f t="shared" si="3321"/>
        <v>0</v>
      </c>
      <c r="Z934" s="805">
        <f t="shared" si="3321"/>
        <v>0</v>
      </c>
      <c r="AA934" s="805">
        <f t="shared" si="3321"/>
        <v>0</v>
      </c>
      <c r="AB934" s="805">
        <f t="shared" si="3321"/>
        <v>0</v>
      </c>
      <c r="AC934" s="805">
        <f t="shared" si="3321"/>
        <v>0</v>
      </c>
      <c r="AD934" s="805">
        <f t="shared" si="3321"/>
        <v>0</v>
      </c>
      <c r="AE934" s="805">
        <f t="shared" si="3321"/>
        <v>0</v>
      </c>
      <c r="AF934" s="805">
        <f t="shared" si="3321"/>
        <v>0</v>
      </c>
      <c r="AG934" s="805">
        <f t="shared" si="3321"/>
        <v>0</v>
      </c>
      <c r="AH934" s="805">
        <f t="shared" si="3321"/>
        <v>0</v>
      </c>
      <c r="AI934" s="805">
        <f t="shared" si="3321"/>
        <v>0</v>
      </c>
      <c r="AJ934" s="805">
        <f t="shared" si="3321"/>
        <v>0</v>
      </c>
      <c r="AK934" s="804"/>
      <c r="AL934" s="805">
        <f t="shared" ref="AL934:BB934" si="3322">SUM(AL255)</f>
        <v>0</v>
      </c>
      <c r="AM934" s="805">
        <f t="shared" si="3322"/>
        <v>0</v>
      </c>
      <c r="AN934" s="805">
        <f t="shared" si="3322"/>
        <v>0</v>
      </c>
      <c r="AO934" s="805">
        <f t="shared" si="3322"/>
        <v>0</v>
      </c>
      <c r="AP934" s="805">
        <f t="shared" si="3322"/>
        <v>0</v>
      </c>
      <c r="AQ934" s="805">
        <f t="shared" si="3322"/>
        <v>0</v>
      </c>
      <c r="AR934" s="805">
        <f t="shared" si="3322"/>
        <v>0</v>
      </c>
      <c r="AS934" s="805">
        <f t="shared" si="3322"/>
        <v>0</v>
      </c>
      <c r="AT934" s="805">
        <f t="shared" si="3322"/>
        <v>0</v>
      </c>
      <c r="AU934" s="805">
        <f t="shared" si="3322"/>
        <v>0</v>
      </c>
      <c r="AV934" s="805">
        <f t="shared" si="3322"/>
        <v>0</v>
      </c>
      <c r="AW934" s="805">
        <f t="shared" si="3322"/>
        <v>0</v>
      </c>
      <c r="AX934" s="805">
        <f t="shared" si="3322"/>
        <v>0</v>
      </c>
      <c r="AY934" s="805">
        <f t="shared" si="3322"/>
        <v>0</v>
      </c>
      <c r="AZ934" s="805">
        <f t="shared" si="3322"/>
        <v>0</v>
      </c>
      <c r="BA934" s="805">
        <f t="shared" si="3322"/>
        <v>0</v>
      </c>
      <c r="BB934" s="805">
        <f t="shared" si="3322"/>
        <v>0</v>
      </c>
      <c r="BC934" s="804"/>
      <c r="BD934" s="805">
        <f t="shared" ref="BD934:BT934" si="3323">SUM(BD255)</f>
        <v>0</v>
      </c>
      <c r="BE934" s="805">
        <f t="shared" si="3323"/>
        <v>0</v>
      </c>
      <c r="BF934" s="805">
        <f t="shared" si="3323"/>
        <v>0</v>
      </c>
      <c r="BG934" s="805">
        <f t="shared" si="3323"/>
        <v>0</v>
      </c>
      <c r="BH934" s="805">
        <f t="shared" si="3323"/>
        <v>0</v>
      </c>
      <c r="BI934" s="805">
        <f t="shared" si="3323"/>
        <v>0</v>
      </c>
      <c r="BJ934" s="805">
        <f t="shared" si="3323"/>
        <v>0</v>
      </c>
      <c r="BK934" s="805">
        <f t="shared" si="3323"/>
        <v>0</v>
      </c>
      <c r="BL934" s="805">
        <f t="shared" si="3323"/>
        <v>0</v>
      </c>
      <c r="BM934" s="805">
        <f t="shared" si="3323"/>
        <v>0</v>
      </c>
      <c r="BN934" s="805">
        <f t="shared" si="3323"/>
        <v>0</v>
      </c>
      <c r="BO934" s="805">
        <f t="shared" si="3323"/>
        <v>0</v>
      </c>
      <c r="BP934" s="805">
        <f t="shared" si="3323"/>
        <v>0</v>
      </c>
      <c r="BQ934" s="805">
        <f t="shared" si="3323"/>
        <v>0</v>
      </c>
      <c r="BR934" s="805">
        <f t="shared" si="3323"/>
        <v>0</v>
      </c>
      <c r="BS934" s="805">
        <f t="shared" si="3323"/>
        <v>0</v>
      </c>
      <c r="BT934" s="805">
        <f t="shared" si="3323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84"/>
        <v>0</v>
      </c>
      <c r="CA934" s="602">
        <f t="shared" si="3285"/>
        <v>0</v>
      </c>
      <c r="CB934" s="602">
        <f t="shared" si="3286"/>
        <v>0</v>
      </c>
      <c r="CC934" s="602">
        <f t="shared" si="3287"/>
        <v>0</v>
      </c>
      <c r="CD934" s="1348">
        <f t="shared" si="3315"/>
        <v>0</v>
      </c>
      <c r="CE934" s="1349">
        <f t="shared" si="3289"/>
        <v>0</v>
      </c>
      <c r="CF934" s="1350">
        <f t="shared" si="3289"/>
        <v>0</v>
      </c>
      <c r="CG934" s="1350">
        <f t="shared" si="3289"/>
        <v>0</v>
      </c>
      <c r="CH934" s="1350">
        <f t="shared" si="3289"/>
        <v>0</v>
      </c>
      <c r="CI934" s="1350">
        <f t="shared" si="3289"/>
        <v>0</v>
      </c>
      <c r="CJ934" s="1350">
        <f t="shared" si="3289"/>
        <v>0</v>
      </c>
      <c r="CK934" s="1351">
        <f t="shared" si="3289"/>
        <v>0</v>
      </c>
      <c r="CL934" s="1351">
        <f t="shared" si="3289"/>
        <v>0</v>
      </c>
      <c r="CM934" s="1351">
        <f t="shared" si="3289"/>
        <v>0</v>
      </c>
      <c r="CN934" s="1350">
        <f t="shared" si="3289"/>
        <v>0</v>
      </c>
      <c r="CO934" s="1350">
        <f t="shared" si="3289"/>
        <v>0</v>
      </c>
      <c r="CP934" s="1350">
        <f t="shared" si="3289"/>
        <v>0</v>
      </c>
      <c r="CQ934" s="1350">
        <f t="shared" si="3289"/>
        <v>0</v>
      </c>
      <c r="CR934" s="1350">
        <f t="shared" si="3289"/>
        <v>0</v>
      </c>
      <c r="CS934" s="1349">
        <f t="shared" si="3289"/>
        <v>0</v>
      </c>
      <c r="CT934" s="1352">
        <f t="shared" si="3289"/>
        <v>0</v>
      </c>
      <c r="CU934" s="553">
        <f t="shared" si="3290"/>
        <v>0</v>
      </c>
      <c r="CV934" s="554">
        <f t="shared" si="3291"/>
        <v>0</v>
      </c>
      <c r="CW934" s="555">
        <f t="shared" si="3292"/>
        <v>0</v>
      </c>
      <c r="CX934" s="555">
        <f t="shared" si="3293"/>
        <v>0</v>
      </c>
      <c r="CY934" s="555">
        <f t="shared" si="3294"/>
        <v>0</v>
      </c>
      <c r="CZ934" s="555">
        <f t="shared" si="3295"/>
        <v>0</v>
      </c>
      <c r="DA934" s="555">
        <f t="shared" si="3296"/>
        <v>0</v>
      </c>
      <c r="DB934" s="556">
        <f t="shared" si="3297"/>
        <v>0</v>
      </c>
      <c r="DC934" s="556">
        <f t="shared" si="3298"/>
        <v>0</v>
      </c>
      <c r="DD934" s="556">
        <f t="shared" si="3299"/>
        <v>0</v>
      </c>
      <c r="DE934" s="555">
        <f t="shared" si="3300"/>
        <v>0</v>
      </c>
      <c r="DF934" s="555">
        <f t="shared" si="3301"/>
        <v>0</v>
      </c>
      <c r="DG934" s="555">
        <f t="shared" si="3302"/>
        <v>0</v>
      </c>
      <c r="DH934" s="555">
        <f t="shared" si="3303"/>
        <v>0</v>
      </c>
      <c r="DI934" s="555">
        <f t="shared" si="3304"/>
        <v>0</v>
      </c>
      <c r="DJ934" s="554">
        <f t="shared" si="3305"/>
        <v>0</v>
      </c>
      <c r="DK934" s="553">
        <f t="shared" si="3306"/>
        <v>0</v>
      </c>
      <c r="DL934" s="658">
        <f t="shared" si="3307"/>
        <v>17</v>
      </c>
      <c r="DM934" s="106">
        <f t="shared" si="3308"/>
        <v>17</v>
      </c>
      <c r="DN934" s="106">
        <f t="shared" si="3309"/>
        <v>17</v>
      </c>
      <c r="DO934" s="106">
        <f t="shared" si="3310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24">SUM(B262)</f>
        <v>0</v>
      </c>
      <c r="C935" s="805">
        <f t="shared" si="3324"/>
        <v>0</v>
      </c>
      <c r="D935" s="805">
        <f t="shared" si="3324"/>
        <v>0</v>
      </c>
      <c r="E935" s="805">
        <f t="shared" si="3324"/>
        <v>0</v>
      </c>
      <c r="F935" s="805">
        <f t="shared" si="3324"/>
        <v>0</v>
      </c>
      <c r="G935" s="805">
        <f t="shared" si="3324"/>
        <v>0</v>
      </c>
      <c r="H935" s="805">
        <f t="shared" si="3324"/>
        <v>0</v>
      </c>
      <c r="I935" s="805">
        <f t="shared" si="3324"/>
        <v>0</v>
      </c>
      <c r="J935" s="805">
        <f t="shared" si="3324"/>
        <v>0</v>
      </c>
      <c r="K935" s="805">
        <f t="shared" si="3324"/>
        <v>0</v>
      </c>
      <c r="L935" s="805">
        <f t="shared" si="3324"/>
        <v>0</v>
      </c>
      <c r="M935" s="805">
        <f t="shared" si="3324"/>
        <v>0</v>
      </c>
      <c r="N935" s="805">
        <f t="shared" si="3324"/>
        <v>0</v>
      </c>
      <c r="O935" s="805">
        <f t="shared" si="3324"/>
        <v>0</v>
      </c>
      <c r="P935" s="805">
        <f t="shared" si="3324"/>
        <v>0</v>
      </c>
      <c r="Q935" s="805">
        <f t="shared" si="3324"/>
        <v>0</v>
      </c>
      <c r="R935" s="805">
        <f t="shared" si="3324"/>
        <v>0</v>
      </c>
      <c r="S935" s="804"/>
      <c r="T935" s="805">
        <f t="shared" ref="T935:AJ935" si="3325">SUM(T262)</f>
        <v>0</v>
      </c>
      <c r="U935" s="805">
        <f t="shared" si="3325"/>
        <v>0</v>
      </c>
      <c r="V935" s="805">
        <f t="shared" si="3325"/>
        <v>0</v>
      </c>
      <c r="W935" s="805">
        <f t="shared" si="3325"/>
        <v>0</v>
      </c>
      <c r="X935" s="805">
        <f t="shared" si="3325"/>
        <v>0</v>
      </c>
      <c r="Y935" s="805">
        <f t="shared" si="3325"/>
        <v>0</v>
      </c>
      <c r="Z935" s="805">
        <f t="shared" si="3325"/>
        <v>0</v>
      </c>
      <c r="AA935" s="805">
        <f t="shared" si="3325"/>
        <v>0</v>
      </c>
      <c r="AB935" s="805">
        <f t="shared" si="3325"/>
        <v>0</v>
      </c>
      <c r="AC935" s="805">
        <f t="shared" si="3325"/>
        <v>0</v>
      </c>
      <c r="AD935" s="805">
        <f t="shared" si="3325"/>
        <v>0</v>
      </c>
      <c r="AE935" s="805">
        <f t="shared" si="3325"/>
        <v>0</v>
      </c>
      <c r="AF935" s="805">
        <f t="shared" si="3325"/>
        <v>0</v>
      </c>
      <c r="AG935" s="805">
        <f t="shared" si="3325"/>
        <v>0</v>
      </c>
      <c r="AH935" s="805">
        <f t="shared" si="3325"/>
        <v>0</v>
      </c>
      <c r="AI935" s="805">
        <f t="shared" si="3325"/>
        <v>0</v>
      </c>
      <c r="AJ935" s="805">
        <f t="shared" si="3325"/>
        <v>0</v>
      </c>
      <c r="AK935" s="804"/>
      <c r="AL935" s="805">
        <f t="shared" ref="AL935:BB935" si="3326">SUM(AL262)</f>
        <v>0</v>
      </c>
      <c r="AM935" s="805">
        <f t="shared" si="3326"/>
        <v>0</v>
      </c>
      <c r="AN935" s="805">
        <f t="shared" si="3326"/>
        <v>0</v>
      </c>
      <c r="AO935" s="805">
        <f t="shared" si="3326"/>
        <v>0</v>
      </c>
      <c r="AP935" s="805">
        <f t="shared" si="3326"/>
        <v>0</v>
      </c>
      <c r="AQ935" s="805">
        <f t="shared" si="3326"/>
        <v>0</v>
      </c>
      <c r="AR935" s="805">
        <f t="shared" si="3326"/>
        <v>0</v>
      </c>
      <c r="AS935" s="805">
        <f t="shared" si="3326"/>
        <v>0</v>
      </c>
      <c r="AT935" s="805">
        <f t="shared" si="3326"/>
        <v>0</v>
      </c>
      <c r="AU935" s="805">
        <f t="shared" si="3326"/>
        <v>0</v>
      </c>
      <c r="AV935" s="805">
        <f t="shared" si="3326"/>
        <v>0</v>
      </c>
      <c r="AW935" s="805">
        <f t="shared" si="3326"/>
        <v>0</v>
      </c>
      <c r="AX935" s="805">
        <f t="shared" si="3326"/>
        <v>0</v>
      </c>
      <c r="AY935" s="805">
        <f t="shared" si="3326"/>
        <v>0</v>
      </c>
      <c r="AZ935" s="805">
        <f t="shared" si="3326"/>
        <v>0</v>
      </c>
      <c r="BA935" s="805">
        <f t="shared" si="3326"/>
        <v>0</v>
      </c>
      <c r="BB935" s="805">
        <f t="shared" si="3326"/>
        <v>0</v>
      </c>
      <c r="BC935" s="804"/>
      <c r="BD935" s="805">
        <f t="shared" ref="BD935:BT935" si="3327">SUM(BD262)</f>
        <v>0</v>
      </c>
      <c r="BE935" s="805">
        <f t="shared" si="3327"/>
        <v>0</v>
      </c>
      <c r="BF935" s="805">
        <f t="shared" si="3327"/>
        <v>0</v>
      </c>
      <c r="BG935" s="805">
        <f t="shared" si="3327"/>
        <v>0</v>
      </c>
      <c r="BH935" s="805">
        <f t="shared" si="3327"/>
        <v>0</v>
      </c>
      <c r="BI935" s="805">
        <f t="shared" si="3327"/>
        <v>0</v>
      </c>
      <c r="BJ935" s="805">
        <f t="shared" si="3327"/>
        <v>0</v>
      </c>
      <c r="BK935" s="805">
        <f t="shared" si="3327"/>
        <v>0</v>
      </c>
      <c r="BL935" s="805">
        <f t="shared" si="3327"/>
        <v>0</v>
      </c>
      <c r="BM935" s="805">
        <f t="shared" si="3327"/>
        <v>0</v>
      </c>
      <c r="BN935" s="805">
        <f t="shared" si="3327"/>
        <v>0</v>
      </c>
      <c r="BO935" s="805">
        <f t="shared" si="3327"/>
        <v>0</v>
      </c>
      <c r="BP935" s="805">
        <f t="shared" si="3327"/>
        <v>0</v>
      </c>
      <c r="BQ935" s="805">
        <f t="shared" si="3327"/>
        <v>0</v>
      </c>
      <c r="BR935" s="805">
        <f t="shared" si="3327"/>
        <v>0</v>
      </c>
      <c r="BS935" s="805">
        <f t="shared" si="3327"/>
        <v>0</v>
      </c>
      <c r="BT935" s="805">
        <f t="shared" si="3327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84"/>
        <v>0</v>
      </c>
      <c r="CA935" s="602">
        <f t="shared" si="3285"/>
        <v>0</v>
      </c>
      <c r="CB935" s="602">
        <f t="shared" si="3286"/>
        <v>0</v>
      </c>
      <c r="CC935" s="602">
        <f t="shared" si="3287"/>
        <v>0</v>
      </c>
      <c r="CD935" s="1348">
        <f t="shared" si="3315"/>
        <v>0</v>
      </c>
      <c r="CE935" s="1349">
        <f t="shared" si="3289"/>
        <v>0</v>
      </c>
      <c r="CF935" s="1350">
        <f t="shared" si="3289"/>
        <v>0</v>
      </c>
      <c r="CG935" s="1350">
        <f t="shared" si="3289"/>
        <v>0</v>
      </c>
      <c r="CH935" s="1350">
        <f t="shared" si="3289"/>
        <v>0</v>
      </c>
      <c r="CI935" s="1350">
        <f t="shared" si="3289"/>
        <v>0</v>
      </c>
      <c r="CJ935" s="1350">
        <f t="shared" si="3289"/>
        <v>0</v>
      </c>
      <c r="CK935" s="1351">
        <f t="shared" si="3289"/>
        <v>0</v>
      </c>
      <c r="CL935" s="1351">
        <f t="shared" si="3289"/>
        <v>0</v>
      </c>
      <c r="CM935" s="1351">
        <f t="shared" si="3289"/>
        <v>0</v>
      </c>
      <c r="CN935" s="1350">
        <f t="shared" si="3289"/>
        <v>0</v>
      </c>
      <c r="CO935" s="1350">
        <f t="shared" si="3289"/>
        <v>0</v>
      </c>
      <c r="CP935" s="1350">
        <f t="shared" si="3289"/>
        <v>0</v>
      </c>
      <c r="CQ935" s="1350">
        <f t="shared" si="3289"/>
        <v>0</v>
      </c>
      <c r="CR935" s="1350">
        <f t="shared" si="3289"/>
        <v>0</v>
      </c>
      <c r="CS935" s="1349">
        <f t="shared" si="3289"/>
        <v>0</v>
      </c>
      <c r="CT935" s="1352">
        <f t="shared" si="3289"/>
        <v>0</v>
      </c>
      <c r="CU935" s="553">
        <f t="shared" si="3290"/>
        <v>0</v>
      </c>
      <c r="CV935" s="554">
        <f t="shared" si="3291"/>
        <v>0</v>
      </c>
      <c r="CW935" s="555">
        <f t="shared" si="3292"/>
        <v>0</v>
      </c>
      <c r="CX935" s="555">
        <f t="shared" si="3293"/>
        <v>0</v>
      </c>
      <c r="CY935" s="555">
        <f t="shared" si="3294"/>
        <v>0</v>
      </c>
      <c r="CZ935" s="555">
        <f t="shared" si="3295"/>
        <v>0</v>
      </c>
      <c r="DA935" s="555">
        <f t="shared" si="3296"/>
        <v>0</v>
      </c>
      <c r="DB935" s="556">
        <f t="shared" si="3297"/>
        <v>0</v>
      </c>
      <c r="DC935" s="556">
        <f t="shared" si="3298"/>
        <v>0</v>
      </c>
      <c r="DD935" s="556">
        <f t="shared" si="3299"/>
        <v>0</v>
      </c>
      <c r="DE935" s="555">
        <f t="shared" si="3300"/>
        <v>0</v>
      </c>
      <c r="DF935" s="555">
        <f t="shared" si="3301"/>
        <v>0</v>
      </c>
      <c r="DG935" s="555">
        <f t="shared" si="3302"/>
        <v>0</v>
      </c>
      <c r="DH935" s="555">
        <f t="shared" si="3303"/>
        <v>0</v>
      </c>
      <c r="DI935" s="555">
        <f t="shared" si="3304"/>
        <v>0</v>
      </c>
      <c r="DJ935" s="554">
        <f t="shared" si="3305"/>
        <v>0</v>
      </c>
      <c r="DK935" s="553">
        <f t="shared" si="3306"/>
        <v>0</v>
      </c>
      <c r="DL935" s="658">
        <f t="shared" si="3307"/>
        <v>17</v>
      </c>
      <c r="DM935" s="106">
        <f t="shared" si="3308"/>
        <v>17</v>
      </c>
      <c r="DN935" s="106">
        <f t="shared" si="3309"/>
        <v>17</v>
      </c>
      <c r="DO935" s="106">
        <f t="shared" si="3310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8">SUM(B269)</f>
        <v>0</v>
      </c>
      <c r="C936" s="805">
        <f t="shared" si="3328"/>
        <v>0</v>
      </c>
      <c r="D936" s="805">
        <f t="shared" si="3328"/>
        <v>0</v>
      </c>
      <c r="E936" s="805">
        <f t="shared" si="3328"/>
        <v>0</v>
      </c>
      <c r="F936" s="805">
        <f t="shared" si="3328"/>
        <v>0</v>
      </c>
      <c r="G936" s="805">
        <f t="shared" si="3328"/>
        <v>0</v>
      </c>
      <c r="H936" s="805">
        <f t="shared" si="3328"/>
        <v>40</v>
      </c>
      <c r="I936" s="805">
        <f t="shared" si="3328"/>
        <v>40</v>
      </c>
      <c r="J936" s="805">
        <f t="shared" si="3328"/>
        <v>0</v>
      </c>
      <c r="K936" s="805">
        <f t="shared" si="3328"/>
        <v>0</v>
      </c>
      <c r="L936" s="805">
        <f t="shared" si="3328"/>
        <v>0</v>
      </c>
      <c r="M936" s="805">
        <f t="shared" si="3328"/>
        <v>0</v>
      </c>
      <c r="N936" s="805">
        <f t="shared" si="3328"/>
        <v>0</v>
      </c>
      <c r="O936" s="805">
        <f t="shared" si="3328"/>
        <v>0</v>
      </c>
      <c r="P936" s="805">
        <f t="shared" si="3328"/>
        <v>0</v>
      </c>
      <c r="Q936" s="805">
        <f t="shared" si="3328"/>
        <v>0</v>
      </c>
      <c r="R936" s="805">
        <f t="shared" si="3328"/>
        <v>0</v>
      </c>
      <c r="S936" s="804"/>
      <c r="T936" s="805">
        <f t="shared" ref="T936:AJ936" si="3329">SUM(T269)</f>
        <v>100</v>
      </c>
      <c r="U936" s="805">
        <f t="shared" si="3329"/>
        <v>50</v>
      </c>
      <c r="V936" s="805">
        <f t="shared" si="3329"/>
        <v>60</v>
      </c>
      <c r="W936" s="805">
        <f t="shared" si="3329"/>
        <v>150</v>
      </c>
      <c r="X936" s="805">
        <f t="shared" si="3329"/>
        <v>100</v>
      </c>
      <c r="Y936" s="805">
        <f t="shared" si="3329"/>
        <v>0</v>
      </c>
      <c r="Z936" s="805">
        <f t="shared" si="3329"/>
        <v>0</v>
      </c>
      <c r="AA936" s="805">
        <f t="shared" si="3329"/>
        <v>300</v>
      </c>
      <c r="AB936" s="805">
        <f t="shared" si="3329"/>
        <v>0</v>
      </c>
      <c r="AC936" s="805">
        <f t="shared" si="3329"/>
        <v>0</v>
      </c>
      <c r="AD936" s="805">
        <f t="shared" si="3329"/>
        <v>0</v>
      </c>
      <c r="AE936" s="805">
        <f t="shared" si="3329"/>
        <v>0</v>
      </c>
      <c r="AF936" s="805">
        <f t="shared" si="3329"/>
        <v>0</v>
      </c>
      <c r="AG936" s="805">
        <f t="shared" si="3329"/>
        <v>0</v>
      </c>
      <c r="AH936" s="805">
        <f t="shared" si="3329"/>
        <v>0</v>
      </c>
      <c r="AI936" s="805">
        <f t="shared" si="3329"/>
        <v>0</v>
      </c>
      <c r="AJ936" s="805">
        <f t="shared" si="3329"/>
        <v>0</v>
      </c>
      <c r="AK936" s="804"/>
      <c r="AL936" s="805">
        <f t="shared" ref="AL936:BB936" si="3330">SUM(AL269)</f>
        <v>0</v>
      </c>
      <c r="AM936" s="805">
        <f t="shared" si="3330"/>
        <v>0</v>
      </c>
      <c r="AN936" s="805">
        <f t="shared" si="3330"/>
        <v>0</v>
      </c>
      <c r="AO936" s="805">
        <f t="shared" si="3330"/>
        <v>0</v>
      </c>
      <c r="AP936" s="805">
        <f t="shared" si="3330"/>
        <v>720</v>
      </c>
      <c r="AQ936" s="805">
        <f t="shared" si="3330"/>
        <v>0</v>
      </c>
      <c r="AR936" s="805">
        <f t="shared" si="3330"/>
        <v>360</v>
      </c>
      <c r="AS936" s="805">
        <f t="shared" si="3330"/>
        <v>240</v>
      </c>
      <c r="AT936" s="805">
        <f t="shared" si="3330"/>
        <v>0</v>
      </c>
      <c r="AU936" s="805">
        <f t="shared" si="3330"/>
        <v>0</v>
      </c>
      <c r="AV936" s="805">
        <f t="shared" si="3330"/>
        <v>0</v>
      </c>
      <c r="AW936" s="805">
        <f t="shared" si="3330"/>
        <v>0</v>
      </c>
      <c r="AX936" s="805">
        <f t="shared" si="3330"/>
        <v>0</v>
      </c>
      <c r="AY936" s="805">
        <f t="shared" si="3330"/>
        <v>0</v>
      </c>
      <c r="AZ936" s="805">
        <f t="shared" si="3330"/>
        <v>0</v>
      </c>
      <c r="BA936" s="805">
        <f t="shared" si="3330"/>
        <v>0</v>
      </c>
      <c r="BB936" s="805">
        <f t="shared" si="3330"/>
        <v>0</v>
      </c>
      <c r="BC936" s="804"/>
      <c r="BD936" s="805">
        <f t="shared" ref="BD936:BT936" si="3331">SUM(BD269)</f>
        <v>550</v>
      </c>
      <c r="BE936" s="805">
        <f t="shared" si="3331"/>
        <v>150</v>
      </c>
      <c r="BF936" s="805">
        <f t="shared" si="3331"/>
        <v>200</v>
      </c>
      <c r="BG936" s="805">
        <f t="shared" si="3331"/>
        <v>0</v>
      </c>
      <c r="BH936" s="805">
        <f t="shared" si="3331"/>
        <v>0</v>
      </c>
      <c r="BI936" s="805">
        <f t="shared" si="3331"/>
        <v>180</v>
      </c>
      <c r="BJ936" s="805">
        <f t="shared" si="3331"/>
        <v>750</v>
      </c>
      <c r="BK936" s="805">
        <f t="shared" si="3331"/>
        <v>0</v>
      </c>
      <c r="BL936" s="805">
        <f t="shared" si="3331"/>
        <v>0</v>
      </c>
      <c r="BM936" s="805">
        <f t="shared" si="3331"/>
        <v>0</v>
      </c>
      <c r="BN936" s="805">
        <f t="shared" si="3331"/>
        <v>0</v>
      </c>
      <c r="BO936" s="805">
        <f t="shared" si="3331"/>
        <v>0</v>
      </c>
      <c r="BP936" s="805">
        <f t="shared" si="3331"/>
        <v>0</v>
      </c>
      <c r="BQ936" s="805">
        <f t="shared" si="3331"/>
        <v>0</v>
      </c>
      <c r="BR936" s="805">
        <f t="shared" si="3331"/>
        <v>0</v>
      </c>
      <c r="BS936" s="805">
        <f t="shared" si="3331"/>
        <v>0</v>
      </c>
      <c r="BT936" s="805">
        <f t="shared" si="3331"/>
        <v>0</v>
      </c>
      <c r="BU936" s="804"/>
      <c r="BV936" s="805">
        <f>SUM(BV269)</f>
        <v>40</v>
      </c>
      <c r="BW936" s="805">
        <f>SUM(BW269)</f>
        <v>60</v>
      </c>
      <c r="BX936" s="805">
        <f>SUM(BX269)</f>
        <v>200</v>
      </c>
      <c r="BY936" s="805">
        <f>SUM(BY269)</f>
        <v>210</v>
      </c>
      <c r="BZ936" s="602">
        <f t="shared" si="3284"/>
        <v>2.6666666666666665</v>
      </c>
      <c r="CA936" s="602">
        <f t="shared" si="3285"/>
        <v>30.666666666666668</v>
      </c>
      <c r="CB936" s="602">
        <f t="shared" si="3286"/>
        <v>40</v>
      </c>
      <c r="CC936" s="602">
        <f t="shared" si="3287"/>
        <v>72</v>
      </c>
      <c r="CD936" s="1348">
        <f t="shared" si="3315"/>
        <v>0</v>
      </c>
      <c r="CE936" s="1349">
        <f t="shared" si="3289"/>
        <v>0</v>
      </c>
      <c r="CF936" s="1350">
        <f t="shared" si="3289"/>
        <v>0</v>
      </c>
      <c r="CG936" s="1350">
        <f t="shared" si="3289"/>
        <v>0</v>
      </c>
      <c r="CH936" s="1350">
        <f t="shared" si="3289"/>
        <v>0</v>
      </c>
      <c r="CI936" s="1350">
        <f t="shared" si="3289"/>
        <v>0</v>
      </c>
      <c r="CJ936" s="1350">
        <f t="shared" si="3289"/>
        <v>0</v>
      </c>
      <c r="CK936" s="1351">
        <f t="shared" si="3289"/>
        <v>0</v>
      </c>
      <c r="CL936" s="1351">
        <f t="shared" si="3289"/>
        <v>0</v>
      </c>
      <c r="CM936" s="1351">
        <f t="shared" si="3289"/>
        <v>0</v>
      </c>
      <c r="CN936" s="1350">
        <f t="shared" si="3289"/>
        <v>0</v>
      </c>
      <c r="CO936" s="1350">
        <f t="shared" si="3289"/>
        <v>0</v>
      </c>
      <c r="CP936" s="1350">
        <f t="shared" si="3289"/>
        <v>0</v>
      </c>
      <c r="CQ936" s="1350">
        <f t="shared" si="3289"/>
        <v>0</v>
      </c>
      <c r="CR936" s="1350">
        <f t="shared" si="3289"/>
        <v>0</v>
      </c>
      <c r="CS936" s="1349">
        <f t="shared" si="3289"/>
        <v>40</v>
      </c>
      <c r="CT936" s="1352">
        <f t="shared" si="3289"/>
        <v>40</v>
      </c>
      <c r="CU936" s="553">
        <f t="shared" si="3290"/>
        <v>0</v>
      </c>
      <c r="CV936" s="554">
        <f t="shared" si="3291"/>
        <v>0</v>
      </c>
      <c r="CW936" s="555">
        <f t="shared" si="3292"/>
        <v>0</v>
      </c>
      <c r="CX936" s="555">
        <f t="shared" si="3293"/>
        <v>0</v>
      </c>
      <c r="CY936" s="555">
        <f t="shared" si="3294"/>
        <v>0</v>
      </c>
      <c r="CZ936" s="555">
        <f t="shared" si="3295"/>
        <v>0</v>
      </c>
      <c r="DA936" s="555">
        <f t="shared" si="3296"/>
        <v>0</v>
      </c>
      <c r="DB936" s="556">
        <f t="shared" si="3297"/>
        <v>0</v>
      </c>
      <c r="DC936" s="556">
        <f t="shared" si="3298"/>
        <v>0</v>
      </c>
      <c r="DD936" s="556">
        <f t="shared" si="3299"/>
        <v>0</v>
      </c>
      <c r="DE936" s="555">
        <f t="shared" si="3300"/>
        <v>0</v>
      </c>
      <c r="DF936" s="555">
        <f t="shared" si="3301"/>
        <v>50</v>
      </c>
      <c r="DG936" s="555">
        <f t="shared" si="3302"/>
        <v>60</v>
      </c>
      <c r="DH936" s="555">
        <f t="shared" si="3303"/>
        <v>100</v>
      </c>
      <c r="DI936" s="555">
        <f t="shared" si="3304"/>
        <v>100</v>
      </c>
      <c r="DJ936" s="554">
        <f t="shared" si="3305"/>
        <v>150</v>
      </c>
      <c r="DK936" s="553">
        <f t="shared" si="3306"/>
        <v>300</v>
      </c>
      <c r="DL936" s="658">
        <f t="shared" si="3307"/>
        <v>17</v>
      </c>
      <c r="DM936" s="106">
        <f t="shared" si="3308"/>
        <v>17</v>
      </c>
      <c r="DN936" s="106">
        <f t="shared" si="3309"/>
        <v>17</v>
      </c>
      <c r="DO936" s="106">
        <f t="shared" si="3310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32">SUM(B276)</f>
        <v>0</v>
      </c>
      <c r="C937" s="805">
        <f t="shared" si="3332"/>
        <v>0</v>
      </c>
      <c r="D937" s="805">
        <f t="shared" si="3332"/>
        <v>0</v>
      </c>
      <c r="E937" s="805">
        <f t="shared" si="3332"/>
        <v>0</v>
      </c>
      <c r="F937" s="805">
        <f t="shared" si="3332"/>
        <v>0</v>
      </c>
      <c r="G937" s="805">
        <f t="shared" si="3332"/>
        <v>0</v>
      </c>
      <c r="H937" s="805">
        <f t="shared" si="3332"/>
        <v>0</v>
      </c>
      <c r="I937" s="805">
        <f t="shared" si="3332"/>
        <v>0</v>
      </c>
      <c r="J937" s="805">
        <f t="shared" si="3332"/>
        <v>0</v>
      </c>
      <c r="K937" s="805">
        <f t="shared" si="3332"/>
        <v>0</v>
      </c>
      <c r="L937" s="805">
        <f t="shared" si="3332"/>
        <v>0</v>
      </c>
      <c r="M937" s="805">
        <f t="shared" si="3332"/>
        <v>0</v>
      </c>
      <c r="N937" s="805">
        <f t="shared" si="3332"/>
        <v>0</v>
      </c>
      <c r="O937" s="805">
        <f t="shared" si="3332"/>
        <v>0</v>
      </c>
      <c r="P937" s="805">
        <f t="shared" si="3332"/>
        <v>0</v>
      </c>
      <c r="Q937" s="805">
        <f t="shared" si="3332"/>
        <v>0</v>
      </c>
      <c r="R937" s="805">
        <f t="shared" si="3332"/>
        <v>0</v>
      </c>
      <c r="S937" s="804"/>
      <c r="T937" s="805">
        <f t="shared" ref="T937:AJ937" si="3333">SUM(T276)</f>
        <v>0</v>
      </c>
      <c r="U937" s="805">
        <f t="shared" si="3333"/>
        <v>0</v>
      </c>
      <c r="V937" s="805">
        <f t="shared" si="3333"/>
        <v>0</v>
      </c>
      <c r="W937" s="805">
        <f t="shared" si="3333"/>
        <v>0</v>
      </c>
      <c r="X937" s="805">
        <f t="shared" si="3333"/>
        <v>0</v>
      </c>
      <c r="Y937" s="805">
        <f t="shared" si="3333"/>
        <v>0</v>
      </c>
      <c r="Z937" s="805">
        <f t="shared" si="3333"/>
        <v>0</v>
      </c>
      <c r="AA937" s="805">
        <f t="shared" si="3333"/>
        <v>0</v>
      </c>
      <c r="AB937" s="805">
        <f t="shared" si="3333"/>
        <v>0</v>
      </c>
      <c r="AC937" s="805">
        <f t="shared" si="3333"/>
        <v>0</v>
      </c>
      <c r="AD937" s="805">
        <f t="shared" si="3333"/>
        <v>0</v>
      </c>
      <c r="AE937" s="805">
        <f t="shared" si="3333"/>
        <v>0</v>
      </c>
      <c r="AF937" s="805">
        <f t="shared" si="3333"/>
        <v>0</v>
      </c>
      <c r="AG937" s="805">
        <f t="shared" si="3333"/>
        <v>0</v>
      </c>
      <c r="AH937" s="805">
        <f t="shared" si="3333"/>
        <v>0</v>
      </c>
      <c r="AI937" s="805">
        <f t="shared" si="3333"/>
        <v>0</v>
      </c>
      <c r="AJ937" s="805">
        <f t="shared" si="3333"/>
        <v>0</v>
      </c>
      <c r="AK937" s="804"/>
      <c r="AL937" s="805">
        <f t="shared" ref="AL937:BB937" si="3334">SUM(AL276)</f>
        <v>0</v>
      </c>
      <c r="AM937" s="805">
        <f t="shared" si="3334"/>
        <v>0</v>
      </c>
      <c r="AN937" s="805">
        <f t="shared" si="3334"/>
        <v>0</v>
      </c>
      <c r="AO937" s="805">
        <f t="shared" si="3334"/>
        <v>0</v>
      </c>
      <c r="AP937" s="805">
        <f t="shared" si="3334"/>
        <v>0</v>
      </c>
      <c r="AQ937" s="805">
        <f t="shared" si="3334"/>
        <v>0</v>
      </c>
      <c r="AR937" s="805">
        <f t="shared" si="3334"/>
        <v>0</v>
      </c>
      <c r="AS937" s="805">
        <f t="shared" si="3334"/>
        <v>0</v>
      </c>
      <c r="AT937" s="805">
        <f t="shared" si="3334"/>
        <v>0</v>
      </c>
      <c r="AU937" s="805">
        <f t="shared" si="3334"/>
        <v>0</v>
      </c>
      <c r="AV937" s="805">
        <f t="shared" si="3334"/>
        <v>0</v>
      </c>
      <c r="AW937" s="805">
        <f t="shared" si="3334"/>
        <v>0</v>
      </c>
      <c r="AX937" s="805">
        <f t="shared" si="3334"/>
        <v>0</v>
      </c>
      <c r="AY937" s="805">
        <f t="shared" si="3334"/>
        <v>0</v>
      </c>
      <c r="AZ937" s="805">
        <f t="shared" si="3334"/>
        <v>0</v>
      </c>
      <c r="BA937" s="805">
        <f t="shared" si="3334"/>
        <v>0</v>
      </c>
      <c r="BB937" s="805">
        <f t="shared" si="3334"/>
        <v>0</v>
      </c>
      <c r="BC937" s="804"/>
      <c r="BD937" s="805">
        <f t="shared" ref="BD937:BT937" si="3335">SUM(BD276)</f>
        <v>0</v>
      </c>
      <c r="BE937" s="805">
        <f t="shared" si="3335"/>
        <v>0</v>
      </c>
      <c r="BF937" s="805">
        <f t="shared" si="3335"/>
        <v>0</v>
      </c>
      <c r="BG937" s="805">
        <f t="shared" si="3335"/>
        <v>0</v>
      </c>
      <c r="BH937" s="805">
        <f t="shared" si="3335"/>
        <v>0</v>
      </c>
      <c r="BI937" s="805">
        <f t="shared" si="3335"/>
        <v>0</v>
      </c>
      <c r="BJ937" s="805">
        <f t="shared" si="3335"/>
        <v>0</v>
      </c>
      <c r="BK937" s="805">
        <f t="shared" si="3335"/>
        <v>0</v>
      </c>
      <c r="BL937" s="805">
        <f t="shared" si="3335"/>
        <v>0</v>
      </c>
      <c r="BM937" s="805">
        <f t="shared" si="3335"/>
        <v>0</v>
      </c>
      <c r="BN937" s="805">
        <f t="shared" si="3335"/>
        <v>0</v>
      </c>
      <c r="BO937" s="805">
        <f t="shared" si="3335"/>
        <v>0</v>
      </c>
      <c r="BP937" s="805">
        <f t="shared" si="3335"/>
        <v>0</v>
      </c>
      <c r="BQ937" s="805">
        <f t="shared" si="3335"/>
        <v>0</v>
      </c>
      <c r="BR937" s="805">
        <f t="shared" si="3335"/>
        <v>0</v>
      </c>
      <c r="BS937" s="805">
        <f t="shared" si="3335"/>
        <v>0</v>
      </c>
      <c r="BT937" s="805">
        <f t="shared" si="3335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84"/>
        <v>0</v>
      </c>
      <c r="CA937" s="602">
        <f t="shared" si="3285"/>
        <v>0</v>
      </c>
      <c r="CB937" s="602">
        <f t="shared" si="3286"/>
        <v>0</v>
      </c>
      <c r="CC937" s="602">
        <f t="shared" si="3287"/>
        <v>0</v>
      </c>
      <c r="CD937" s="1348">
        <f t="shared" si="3315"/>
        <v>0</v>
      </c>
      <c r="CE937" s="1349">
        <f t="shared" si="3289"/>
        <v>0</v>
      </c>
      <c r="CF937" s="1350">
        <f t="shared" si="3289"/>
        <v>0</v>
      </c>
      <c r="CG937" s="1350">
        <f t="shared" si="3289"/>
        <v>0</v>
      </c>
      <c r="CH937" s="1350">
        <f t="shared" si="3289"/>
        <v>0</v>
      </c>
      <c r="CI937" s="1350">
        <f t="shared" si="3289"/>
        <v>0</v>
      </c>
      <c r="CJ937" s="1350">
        <f t="shared" si="3289"/>
        <v>0</v>
      </c>
      <c r="CK937" s="1351">
        <f t="shared" si="3289"/>
        <v>0</v>
      </c>
      <c r="CL937" s="1351">
        <f t="shared" si="3289"/>
        <v>0</v>
      </c>
      <c r="CM937" s="1351">
        <f t="shared" si="3289"/>
        <v>0</v>
      </c>
      <c r="CN937" s="1350">
        <f t="shared" si="3289"/>
        <v>0</v>
      </c>
      <c r="CO937" s="1350">
        <f t="shared" si="3289"/>
        <v>0</v>
      </c>
      <c r="CP937" s="1350">
        <f t="shared" si="3289"/>
        <v>0</v>
      </c>
      <c r="CQ937" s="1350">
        <f t="shared" si="3289"/>
        <v>0</v>
      </c>
      <c r="CR937" s="1350">
        <f t="shared" si="3289"/>
        <v>0</v>
      </c>
      <c r="CS937" s="1349">
        <f t="shared" si="3289"/>
        <v>0</v>
      </c>
      <c r="CT937" s="1352">
        <f t="shared" si="3289"/>
        <v>0</v>
      </c>
      <c r="CU937" s="553">
        <f t="shared" si="3290"/>
        <v>0</v>
      </c>
      <c r="CV937" s="554">
        <f t="shared" si="3291"/>
        <v>0</v>
      </c>
      <c r="CW937" s="555">
        <f t="shared" si="3292"/>
        <v>0</v>
      </c>
      <c r="CX937" s="555">
        <f t="shared" si="3293"/>
        <v>0</v>
      </c>
      <c r="CY937" s="555">
        <f t="shared" si="3294"/>
        <v>0</v>
      </c>
      <c r="CZ937" s="555">
        <f t="shared" si="3295"/>
        <v>0</v>
      </c>
      <c r="DA937" s="555">
        <f t="shared" si="3296"/>
        <v>0</v>
      </c>
      <c r="DB937" s="556">
        <f t="shared" si="3297"/>
        <v>0</v>
      </c>
      <c r="DC937" s="556">
        <f t="shared" si="3298"/>
        <v>0</v>
      </c>
      <c r="DD937" s="556">
        <f t="shared" si="3299"/>
        <v>0</v>
      </c>
      <c r="DE937" s="555">
        <f t="shared" si="3300"/>
        <v>0</v>
      </c>
      <c r="DF937" s="555">
        <f t="shared" si="3301"/>
        <v>0</v>
      </c>
      <c r="DG937" s="555">
        <f t="shared" si="3302"/>
        <v>0</v>
      </c>
      <c r="DH937" s="555">
        <f t="shared" si="3303"/>
        <v>0</v>
      </c>
      <c r="DI937" s="555">
        <f t="shared" si="3304"/>
        <v>0</v>
      </c>
      <c r="DJ937" s="554">
        <f t="shared" si="3305"/>
        <v>0</v>
      </c>
      <c r="DK937" s="553">
        <f t="shared" si="3306"/>
        <v>0</v>
      </c>
      <c r="DL937" s="658">
        <f t="shared" si="3307"/>
        <v>17</v>
      </c>
      <c r="DM937" s="106">
        <f t="shared" si="3308"/>
        <v>17</v>
      </c>
      <c r="DN937" s="106">
        <f t="shared" si="3309"/>
        <v>17</v>
      </c>
      <c r="DO937" s="106">
        <f t="shared" si="3310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36">SUM(B283)</f>
        <v>0</v>
      </c>
      <c r="C938" s="805">
        <f t="shared" si="3336"/>
        <v>0</v>
      </c>
      <c r="D938" s="805">
        <f t="shared" si="3336"/>
        <v>0</v>
      </c>
      <c r="E938" s="805">
        <f t="shared" si="3336"/>
        <v>0</v>
      </c>
      <c r="F938" s="805">
        <f t="shared" si="3336"/>
        <v>0</v>
      </c>
      <c r="G938" s="805">
        <f t="shared" si="3336"/>
        <v>0</v>
      </c>
      <c r="H938" s="805">
        <f t="shared" si="3336"/>
        <v>0</v>
      </c>
      <c r="I938" s="805">
        <f t="shared" si="3336"/>
        <v>0</v>
      </c>
      <c r="J938" s="805">
        <f t="shared" si="3336"/>
        <v>0</v>
      </c>
      <c r="K938" s="805">
        <f t="shared" si="3336"/>
        <v>0</v>
      </c>
      <c r="L938" s="805">
        <f t="shared" si="3336"/>
        <v>0</v>
      </c>
      <c r="M938" s="805">
        <f t="shared" si="3336"/>
        <v>0</v>
      </c>
      <c r="N938" s="805">
        <f t="shared" si="3336"/>
        <v>0</v>
      </c>
      <c r="O938" s="805">
        <f t="shared" si="3336"/>
        <v>0</v>
      </c>
      <c r="P938" s="805">
        <f t="shared" si="3336"/>
        <v>0</v>
      </c>
      <c r="Q938" s="805">
        <f t="shared" si="3336"/>
        <v>0</v>
      </c>
      <c r="R938" s="805">
        <f t="shared" si="3336"/>
        <v>0</v>
      </c>
      <c r="S938" s="804"/>
      <c r="T938" s="805">
        <f t="shared" ref="T938:AJ938" si="3337">SUM(T283)</f>
        <v>0</v>
      </c>
      <c r="U938" s="805">
        <f t="shared" si="3337"/>
        <v>0</v>
      </c>
      <c r="V938" s="805">
        <f t="shared" si="3337"/>
        <v>0</v>
      </c>
      <c r="W938" s="805">
        <f t="shared" si="3337"/>
        <v>0</v>
      </c>
      <c r="X938" s="805">
        <f t="shared" si="3337"/>
        <v>0</v>
      </c>
      <c r="Y938" s="805">
        <f t="shared" si="3337"/>
        <v>0</v>
      </c>
      <c r="Z938" s="805">
        <f t="shared" si="3337"/>
        <v>0</v>
      </c>
      <c r="AA938" s="805">
        <f t="shared" si="3337"/>
        <v>0</v>
      </c>
      <c r="AB938" s="805">
        <f t="shared" si="3337"/>
        <v>0</v>
      </c>
      <c r="AC938" s="805">
        <f t="shared" si="3337"/>
        <v>0</v>
      </c>
      <c r="AD938" s="805">
        <f t="shared" si="3337"/>
        <v>0</v>
      </c>
      <c r="AE938" s="805">
        <f t="shared" si="3337"/>
        <v>0</v>
      </c>
      <c r="AF938" s="805">
        <f t="shared" si="3337"/>
        <v>0</v>
      </c>
      <c r="AG938" s="805">
        <f t="shared" si="3337"/>
        <v>0</v>
      </c>
      <c r="AH938" s="805">
        <f t="shared" si="3337"/>
        <v>0</v>
      </c>
      <c r="AI938" s="805">
        <f t="shared" si="3337"/>
        <v>0</v>
      </c>
      <c r="AJ938" s="805">
        <f t="shared" si="3337"/>
        <v>0</v>
      </c>
      <c r="AK938" s="804"/>
      <c r="AL938" s="805">
        <f t="shared" ref="AL938:BB938" si="3338">SUM(AL283)</f>
        <v>0</v>
      </c>
      <c r="AM938" s="805">
        <f t="shared" si="3338"/>
        <v>0</v>
      </c>
      <c r="AN938" s="805">
        <f t="shared" si="3338"/>
        <v>0</v>
      </c>
      <c r="AO938" s="805">
        <f t="shared" si="3338"/>
        <v>0</v>
      </c>
      <c r="AP938" s="805">
        <f t="shared" si="3338"/>
        <v>0</v>
      </c>
      <c r="AQ938" s="805">
        <f t="shared" si="3338"/>
        <v>0</v>
      </c>
      <c r="AR938" s="805">
        <f t="shared" si="3338"/>
        <v>0</v>
      </c>
      <c r="AS938" s="805">
        <f t="shared" si="3338"/>
        <v>0</v>
      </c>
      <c r="AT938" s="805">
        <f t="shared" si="3338"/>
        <v>0</v>
      </c>
      <c r="AU938" s="805">
        <f t="shared" si="3338"/>
        <v>0</v>
      </c>
      <c r="AV938" s="805">
        <f t="shared" si="3338"/>
        <v>0</v>
      </c>
      <c r="AW938" s="805">
        <f t="shared" si="3338"/>
        <v>0</v>
      </c>
      <c r="AX938" s="805">
        <f t="shared" si="3338"/>
        <v>0</v>
      </c>
      <c r="AY938" s="805">
        <f t="shared" si="3338"/>
        <v>0</v>
      </c>
      <c r="AZ938" s="805">
        <f t="shared" si="3338"/>
        <v>0</v>
      </c>
      <c r="BA938" s="805">
        <f t="shared" si="3338"/>
        <v>0</v>
      </c>
      <c r="BB938" s="805">
        <f t="shared" si="3338"/>
        <v>0</v>
      </c>
      <c r="BC938" s="804"/>
      <c r="BD938" s="805">
        <f t="shared" ref="BD938:BT938" si="3339">SUM(BD283)</f>
        <v>0</v>
      </c>
      <c r="BE938" s="805">
        <f t="shared" si="3339"/>
        <v>0</v>
      </c>
      <c r="BF938" s="805">
        <f t="shared" si="3339"/>
        <v>0</v>
      </c>
      <c r="BG938" s="805">
        <f t="shared" si="3339"/>
        <v>0</v>
      </c>
      <c r="BH938" s="805">
        <f t="shared" si="3339"/>
        <v>0</v>
      </c>
      <c r="BI938" s="805">
        <f t="shared" si="3339"/>
        <v>0</v>
      </c>
      <c r="BJ938" s="805">
        <f t="shared" si="3339"/>
        <v>0</v>
      </c>
      <c r="BK938" s="805">
        <f t="shared" si="3339"/>
        <v>0</v>
      </c>
      <c r="BL938" s="805">
        <f t="shared" si="3339"/>
        <v>0</v>
      </c>
      <c r="BM938" s="805">
        <f t="shared" si="3339"/>
        <v>0</v>
      </c>
      <c r="BN938" s="805">
        <f t="shared" si="3339"/>
        <v>0</v>
      </c>
      <c r="BO938" s="805">
        <f t="shared" si="3339"/>
        <v>0</v>
      </c>
      <c r="BP938" s="805">
        <f t="shared" si="3339"/>
        <v>0</v>
      </c>
      <c r="BQ938" s="805">
        <f t="shared" si="3339"/>
        <v>0</v>
      </c>
      <c r="BR938" s="805">
        <f t="shared" si="3339"/>
        <v>0</v>
      </c>
      <c r="BS938" s="805">
        <f t="shared" si="3339"/>
        <v>0</v>
      </c>
      <c r="BT938" s="805">
        <f t="shared" si="3339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84"/>
        <v>0</v>
      </c>
      <c r="CA938" s="602">
        <f t="shared" si="3285"/>
        <v>0</v>
      </c>
      <c r="CB938" s="602">
        <f t="shared" si="3286"/>
        <v>0</v>
      </c>
      <c r="CC938" s="602">
        <f t="shared" si="3287"/>
        <v>0</v>
      </c>
      <c r="CD938" s="1348">
        <f t="shared" si="3315"/>
        <v>0</v>
      </c>
      <c r="CE938" s="1349">
        <f t="shared" si="3289"/>
        <v>0</v>
      </c>
      <c r="CF938" s="1350">
        <f t="shared" si="3289"/>
        <v>0</v>
      </c>
      <c r="CG938" s="1350">
        <f t="shared" si="3289"/>
        <v>0</v>
      </c>
      <c r="CH938" s="1350">
        <f t="shared" si="3289"/>
        <v>0</v>
      </c>
      <c r="CI938" s="1350">
        <f t="shared" si="3289"/>
        <v>0</v>
      </c>
      <c r="CJ938" s="1350">
        <f t="shared" si="3289"/>
        <v>0</v>
      </c>
      <c r="CK938" s="1351">
        <f t="shared" si="3289"/>
        <v>0</v>
      </c>
      <c r="CL938" s="1351">
        <f t="shared" si="3289"/>
        <v>0</v>
      </c>
      <c r="CM938" s="1351">
        <f t="shared" si="3289"/>
        <v>0</v>
      </c>
      <c r="CN938" s="1350">
        <f t="shared" si="3289"/>
        <v>0</v>
      </c>
      <c r="CO938" s="1350">
        <f t="shared" si="3289"/>
        <v>0</v>
      </c>
      <c r="CP938" s="1350">
        <f t="shared" si="3289"/>
        <v>0</v>
      </c>
      <c r="CQ938" s="1350">
        <f t="shared" si="3289"/>
        <v>0</v>
      </c>
      <c r="CR938" s="1350">
        <f t="shared" si="3289"/>
        <v>0</v>
      </c>
      <c r="CS938" s="1349">
        <f t="shared" si="3289"/>
        <v>0</v>
      </c>
      <c r="CT938" s="1352">
        <f t="shared" si="3289"/>
        <v>0</v>
      </c>
      <c r="CU938" s="553">
        <f t="shared" si="3290"/>
        <v>0</v>
      </c>
      <c r="CV938" s="554">
        <f t="shared" si="3291"/>
        <v>0</v>
      </c>
      <c r="CW938" s="555">
        <f t="shared" si="3292"/>
        <v>0</v>
      </c>
      <c r="CX938" s="555">
        <f t="shared" si="3293"/>
        <v>0</v>
      </c>
      <c r="CY938" s="555">
        <f t="shared" si="3294"/>
        <v>0</v>
      </c>
      <c r="CZ938" s="555">
        <f t="shared" si="3295"/>
        <v>0</v>
      </c>
      <c r="DA938" s="555">
        <f t="shared" si="3296"/>
        <v>0</v>
      </c>
      <c r="DB938" s="556">
        <f t="shared" si="3297"/>
        <v>0</v>
      </c>
      <c r="DC938" s="556">
        <f t="shared" si="3298"/>
        <v>0</v>
      </c>
      <c r="DD938" s="556">
        <f t="shared" si="3299"/>
        <v>0</v>
      </c>
      <c r="DE938" s="555">
        <f t="shared" si="3300"/>
        <v>0</v>
      </c>
      <c r="DF938" s="555">
        <f t="shared" si="3301"/>
        <v>0</v>
      </c>
      <c r="DG938" s="555">
        <f t="shared" si="3302"/>
        <v>0</v>
      </c>
      <c r="DH938" s="555">
        <f t="shared" si="3303"/>
        <v>0</v>
      </c>
      <c r="DI938" s="555">
        <f t="shared" si="3304"/>
        <v>0</v>
      </c>
      <c r="DJ938" s="554">
        <f t="shared" si="3305"/>
        <v>0</v>
      </c>
      <c r="DK938" s="553">
        <f t="shared" si="3306"/>
        <v>0</v>
      </c>
      <c r="DL938" s="658">
        <f t="shared" si="3307"/>
        <v>17</v>
      </c>
      <c r="DM938" s="106">
        <f t="shared" si="3308"/>
        <v>17</v>
      </c>
      <c r="DN938" s="106">
        <f t="shared" si="3309"/>
        <v>17</v>
      </c>
      <c r="DO938" s="106">
        <f t="shared" si="3310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40">SUM(B290)</f>
        <v>0</v>
      </c>
      <c r="C939" s="805">
        <f t="shared" si="3340"/>
        <v>0</v>
      </c>
      <c r="D939" s="805">
        <f t="shared" si="3340"/>
        <v>0</v>
      </c>
      <c r="E939" s="805">
        <f t="shared" si="3340"/>
        <v>0</v>
      </c>
      <c r="F939" s="805">
        <f t="shared" si="3340"/>
        <v>0</v>
      </c>
      <c r="G939" s="805">
        <f t="shared" si="3340"/>
        <v>0</v>
      </c>
      <c r="H939" s="805">
        <f t="shared" si="3340"/>
        <v>0</v>
      </c>
      <c r="I939" s="805">
        <f t="shared" si="3340"/>
        <v>0</v>
      </c>
      <c r="J939" s="805">
        <f t="shared" si="3340"/>
        <v>0</v>
      </c>
      <c r="K939" s="805">
        <f t="shared" si="3340"/>
        <v>0</v>
      </c>
      <c r="L939" s="805">
        <f t="shared" si="3340"/>
        <v>0</v>
      </c>
      <c r="M939" s="805">
        <f t="shared" si="3340"/>
        <v>0</v>
      </c>
      <c r="N939" s="805">
        <f t="shared" si="3340"/>
        <v>0</v>
      </c>
      <c r="O939" s="805">
        <f t="shared" si="3340"/>
        <v>0</v>
      </c>
      <c r="P939" s="805">
        <f t="shared" si="3340"/>
        <v>0</v>
      </c>
      <c r="Q939" s="805">
        <f t="shared" si="3340"/>
        <v>0</v>
      </c>
      <c r="R939" s="805">
        <f t="shared" si="3340"/>
        <v>0</v>
      </c>
      <c r="S939" s="804"/>
      <c r="T939" s="805">
        <f t="shared" ref="T939:AJ939" si="3341">SUM(T290)</f>
        <v>0</v>
      </c>
      <c r="U939" s="805">
        <f t="shared" si="3341"/>
        <v>0</v>
      </c>
      <c r="V939" s="805">
        <f t="shared" si="3341"/>
        <v>0</v>
      </c>
      <c r="W939" s="805">
        <f t="shared" si="3341"/>
        <v>0</v>
      </c>
      <c r="X939" s="805">
        <f t="shared" si="3341"/>
        <v>0</v>
      </c>
      <c r="Y939" s="805">
        <f t="shared" si="3341"/>
        <v>0</v>
      </c>
      <c r="Z939" s="805">
        <f t="shared" si="3341"/>
        <v>0</v>
      </c>
      <c r="AA939" s="805">
        <f t="shared" si="3341"/>
        <v>0</v>
      </c>
      <c r="AB939" s="805">
        <f t="shared" si="3341"/>
        <v>0</v>
      </c>
      <c r="AC939" s="805">
        <f t="shared" si="3341"/>
        <v>0</v>
      </c>
      <c r="AD939" s="805">
        <f t="shared" si="3341"/>
        <v>0</v>
      </c>
      <c r="AE939" s="805">
        <f t="shared" si="3341"/>
        <v>0</v>
      </c>
      <c r="AF939" s="805">
        <f t="shared" si="3341"/>
        <v>0</v>
      </c>
      <c r="AG939" s="805">
        <f t="shared" si="3341"/>
        <v>0</v>
      </c>
      <c r="AH939" s="805">
        <f t="shared" si="3341"/>
        <v>0</v>
      </c>
      <c r="AI939" s="805">
        <f t="shared" si="3341"/>
        <v>0</v>
      </c>
      <c r="AJ939" s="805">
        <f t="shared" si="3341"/>
        <v>0</v>
      </c>
      <c r="AK939" s="804"/>
      <c r="AL939" s="805">
        <f t="shared" ref="AL939:BB939" si="3342">SUM(AL290)</f>
        <v>0</v>
      </c>
      <c r="AM939" s="805">
        <f t="shared" si="3342"/>
        <v>0</v>
      </c>
      <c r="AN939" s="805">
        <f t="shared" si="3342"/>
        <v>0</v>
      </c>
      <c r="AO939" s="805">
        <f t="shared" si="3342"/>
        <v>0</v>
      </c>
      <c r="AP939" s="805">
        <f t="shared" si="3342"/>
        <v>0</v>
      </c>
      <c r="AQ939" s="805">
        <f t="shared" si="3342"/>
        <v>0</v>
      </c>
      <c r="AR939" s="805">
        <f t="shared" si="3342"/>
        <v>0</v>
      </c>
      <c r="AS939" s="805">
        <f t="shared" si="3342"/>
        <v>0</v>
      </c>
      <c r="AT939" s="805">
        <f t="shared" si="3342"/>
        <v>0</v>
      </c>
      <c r="AU939" s="805">
        <f t="shared" si="3342"/>
        <v>0</v>
      </c>
      <c r="AV939" s="805">
        <f t="shared" si="3342"/>
        <v>0</v>
      </c>
      <c r="AW939" s="805">
        <f t="shared" si="3342"/>
        <v>0</v>
      </c>
      <c r="AX939" s="805">
        <f t="shared" si="3342"/>
        <v>0</v>
      </c>
      <c r="AY939" s="805">
        <f t="shared" si="3342"/>
        <v>0</v>
      </c>
      <c r="AZ939" s="805">
        <f t="shared" si="3342"/>
        <v>0</v>
      </c>
      <c r="BA939" s="805">
        <f t="shared" si="3342"/>
        <v>0</v>
      </c>
      <c r="BB939" s="805">
        <f t="shared" si="3342"/>
        <v>0</v>
      </c>
      <c r="BC939" s="804"/>
      <c r="BD939" s="805">
        <f t="shared" ref="BD939:BT939" si="3343">SUM(BD290)</f>
        <v>0</v>
      </c>
      <c r="BE939" s="805">
        <f t="shared" si="3343"/>
        <v>0</v>
      </c>
      <c r="BF939" s="805">
        <f t="shared" si="3343"/>
        <v>0</v>
      </c>
      <c r="BG939" s="805">
        <f t="shared" si="3343"/>
        <v>0</v>
      </c>
      <c r="BH939" s="805">
        <f t="shared" si="3343"/>
        <v>0</v>
      </c>
      <c r="BI939" s="805">
        <f t="shared" si="3343"/>
        <v>0</v>
      </c>
      <c r="BJ939" s="805">
        <f t="shared" si="3343"/>
        <v>0</v>
      </c>
      <c r="BK939" s="805">
        <f t="shared" si="3343"/>
        <v>0</v>
      </c>
      <c r="BL939" s="805">
        <f t="shared" si="3343"/>
        <v>0</v>
      </c>
      <c r="BM939" s="805">
        <f t="shared" si="3343"/>
        <v>0</v>
      </c>
      <c r="BN939" s="805">
        <f t="shared" si="3343"/>
        <v>0</v>
      </c>
      <c r="BO939" s="805">
        <f t="shared" si="3343"/>
        <v>0</v>
      </c>
      <c r="BP939" s="805">
        <f t="shared" si="3343"/>
        <v>0</v>
      </c>
      <c r="BQ939" s="805">
        <f t="shared" si="3343"/>
        <v>0</v>
      </c>
      <c r="BR939" s="805">
        <f t="shared" si="3343"/>
        <v>0</v>
      </c>
      <c r="BS939" s="805">
        <f t="shared" si="3343"/>
        <v>0</v>
      </c>
      <c r="BT939" s="805">
        <f t="shared" si="3343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84"/>
        <v>0</v>
      </c>
      <c r="CA939" s="602">
        <f t="shared" si="3285"/>
        <v>0</v>
      </c>
      <c r="CB939" s="602">
        <f t="shared" si="3286"/>
        <v>0</v>
      </c>
      <c r="CC939" s="602">
        <f t="shared" si="3287"/>
        <v>0</v>
      </c>
      <c r="CD939" s="1348">
        <f t="shared" si="3315"/>
        <v>0</v>
      </c>
      <c r="CE939" s="1349">
        <f t="shared" si="3289"/>
        <v>0</v>
      </c>
      <c r="CF939" s="1350">
        <f t="shared" si="3289"/>
        <v>0</v>
      </c>
      <c r="CG939" s="1350">
        <f t="shared" si="3289"/>
        <v>0</v>
      </c>
      <c r="CH939" s="1350">
        <f t="shared" si="3289"/>
        <v>0</v>
      </c>
      <c r="CI939" s="1350">
        <f t="shared" si="3289"/>
        <v>0</v>
      </c>
      <c r="CJ939" s="1350">
        <f t="shared" si="3289"/>
        <v>0</v>
      </c>
      <c r="CK939" s="1351">
        <f t="shared" si="3289"/>
        <v>0</v>
      </c>
      <c r="CL939" s="1351">
        <f t="shared" si="3289"/>
        <v>0</v>
      </c>
      <c r="CM939" s="1351">
        <f t="shared" si="3289"/>
        <v>0</v>
      </c>
      <c r="CN939" s="1350">
        <f t="shared" si="3289"/>
        <v>0</v>
      </c>
      <c r="CO939" s="1350">
        <f t="shared" si="3289"/>
        <v>0</v>
      </c>
      <c r="CP939" s="1350">
        <f t="shared" si="3289"/>
        <v>0</v>
      </c>
      <c r="CQ939" s="1350">
        <f t="shared" si="3289"/>
        <v>0</v>
      </c>
      <c r="CR939" s="1350">
        <f t="shared" si="3289"/>
        <v>0</v>
      </c>
      <c r="CS939" s="1349">
        <f t="shared" si="3289"/>
        <v>0</v>
      </c>
      <c r="CT939" s="1352">
        <f t="shared" si="3289"/>
        <v>0</v>
      </c>
      <c r="CU939" s="553">
        <f t="shared" si="3290"/>
        <v>0</v>
      </c>
      <c r="CV939" s="554">
        <f t="shared" si="3291"/>
        <v>0</v>
      </c>
      <c r="CW939" s="555">
        <f t="shared" si="3292"/>
        <v>0</v>
      </c>
      <c r="CX939" s="555">
        <f t="shared" si="3293"/>
        <v>0</v>
      </c>
      <c r="CY939" s="555">
        <f t="shared" si="3294"/>
        <v>0</v>
      </c>
      <c r="CZ939" s="555">
        <f t="shared" si="3295"/>
        <v>0</v>
      </c>
      <c r="DA939" s="555">
        <f t="shared" si="3296"/>
        <v>0</v>
      </c>
      <c r="DB939" s="556">
        <f t="shared" si="3297"/>
        <v>0</v>
      </c>
      <c r="DC939" s="556">
        <f t="shared" si="3298"/>
        <v>0</v>
      </c>
      <c r="DD939" s="556">
        <f t="shared" si="3299"/>
        <v>0</v>
      </c>
      <c r="DE939" s="555">
        <f t="shared" si="3300"/>
        <v>0</v>
      </c>
      <c r="DF939" s="555">
        <f t="shared" si="3301"/>
        <v>0</v>
      </c>
      <c r="DG939" s="555">
        <f t="shared" si="3302"/>
        <v>0</v>
      </c>
      <c r="DH939" s="555">
        <f t="shared" si="3303"/>
        <v>0</v>
      </c>
      <c r="DI939" s="555">
        <f t="shared" si="3304"/>
        <v>0</v>
      </c>
      <c r="DJ939" s="554">
        <f t="shared" si="3305"/>
        <v>0</v>
      </c>
      <c r="DK939" s="553">
        <f t="shared" si="3306"/>
        <v>0</v>
      </c>
      <c r="DL939" s="658">
        <f t="shared" si="3307"/>
        <v>17</v>
      </c>
      <c r="DM939" s="106">
        <f t="shared" si="3308"/>
        <v>17</v>
      </c>
      <c r="DN939" s="106">
        <f t="shared" si="3309"/>
        <v>17</v>
      </c>
      <c r="DO939" s="106">
        <f t="shared" si="3310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44">SUM(B297)</f>
        <v>0</v>
      </c>
      <c r="C940" s="805">
        <f t="shared" si="3344"/>
        <v>0</v>
      </c>
      <c r="D940" s="805">
        <f t="shared" si="3344"/>
        <v>0</v>
      </c>
      <c r="E940" s="805">
        <f t="shared" si="3344"/>
        <v>0</v>
      </c>
      <c r="F940" s="805">
        <f t="shared" si="3344"/>
        <v>0</v>
      </c>
      <c r="G940" s="805">
        <f t="shared" si="3344"/>
        <v>0</v>
      </c>
      <c r="H940" s="805">
        <f t="shared" si="3344"/>
        <v>0</v>
      </c>
      <c r="I940" s="805">
        <f t="shared" si="3344"/>
        <v>0</v>
      </c>
      <c r="J940" s="805">
        <f t="shared" si="3344"/>
        <v>0</v>
      </c>
      <c r="K940" s="805">
        <f t="shared" si="3344"/>
        <v>0</v>
      </c>
      <c r="L940" s="805">
        <f t="shared" si="3344"/>
        <v>0</v>
      </c>
      <c r="M940" s="805">
        <f t="shared" si="3344"/>
        <v>0</v>
      </c>
      <c r="N940" s="805">
        <f t="shared" si="3344"/>
        <v>0</v>
      </c>
      <c r="O940" s="805">
        <f t="shared" si="3344"/>
        <v>0</v>
      </c>
      <c r="P940" s="805">
        <f t="shared" si="3344"/>
        <v>0</v>
      </c>
      <c r="Q940" s="805">
        <f t="shared" si="3344"/>
        <v>0</v>
      </c>
      <c r="R940" s="805">
        <f t="shared" si="3344"/>
        <v>0</v>
      </c>
      <c r="S940" s="804"/>
      <c r="T940" s="805">
        <f t="shared" ref="T940:AJ940" si="3345">SUM(T297)</f>
        <v>0</v>
      </c>
      <c r="U940" s="805">
        <f t="shared" si="3345"/>
        <v>0</v>
      </c>
      <c r="V940" s="805">
        <f t="shared" si="3345"/>
        <v>0</v>
      </c>
      <c r="W940" s="805">
        <f t="shared" si="3345"/>
        <v>0</v>
      </c>
      <c r="X940" s="805">
        <f t="shared" si="3345"/>
        <v>0</v>
      </c>
      <c r="Y940" s="805">
        <f t="shared" si="3345"/>
        <v>0</v>
      </c>
      <c r="Z940" s="805">
        <f t="shared" si="3345"/>
        <v>0</v>
      </c>
      <c r="AA940" s="805">
        <f t="shared" si="3345"/>
        <v>0</v>
      </c>
      <c r="AB940" s="805">
        <f t="shared" si="3345"/>
        <v>0</v>
      </c>
      <c r="AC940" s="805">
        <f t="shared" si="3345"/>
        <v>0</v>
      </c>
      <c r="AD940" s="805">
        <f t="shared" si="3345"/>
        <v>0</v>
      </c>
      <c r="AE940" s="805">
        <f t="shared" si="3345"/>
        <v>0</v>
      </c>
      <c r="AF940" s="805">
        <f t="shared" si="3345"/>
        <v>0</v>
      </c>
      <c r="AG940" s="805">
        <f t="shared" si="3345"/>
        <v>0</v>
      </c>
      <c r="AH940" s="805">
        <f t="shared" si="3345"/>
        <v>0</v>
      </c>
      <c r="AI940" s="805">
        <f t="shared" si="3345"/>
        <v>0</v>
      </c>
      <c r="AJ940" s="805">
        <f t="shared" si="3345"/>
        <v>0</v>
      </c>
      <c r="AK940" s="804"/>
      <c r="AL940" s="805">
        <f t="shared" ref="AL940:BB940" si="3346">SUM(AL297)</f>
        <v>0</v>
      </c>
      <c r="AM940" s="805">
        <f t="shared" si="3346"/>
        <v>0</v>
      </c>
      <c r="AN940" s="805">
        <f t="shared" si="3346"/>
        <v>0</v>
      </c>
      <c r="AO940" s="805">
        <f t="shared" si="3346"/>
        <v>0</v>
      </c>
      <c r="AP940" s="805">
        <f t="shared" si="3346"/>
        <v>0</v>
      </c>
      <c r="AQ940" s="805">
        <f t="shared" si="3346"/>
        <v>0</v>
      </c>
      <c r="AR940" s="805">
        <f t="shared" si="3346"/>
        <v>0</v>
      </c>
      <c r="AS940" s="805">
        <f t="shared" si="3346"/>
        <v>0</v>
      </c>
      <c r="AT940" s="805">
        <f t="shared" si="3346"/>
        <v>0</v>
      </c>
      <c r="AU940" s="805">
        <f t="shared" si="3346"/>
        <v>0</v>
      </c>
      <c r="AV940" s="805">
        <f t="shared" si="3346"/>
        <v>0</v>
      </c>
      <c r="AW940" s="805">
        <f t="shared" si="3346"/>
        <v>0</v>
      </c>
      <c r="AX940" s="805">
        <f t="shared" si="3346"/>
        <v>0</v>
      </c>
      <c r="AY940" s="805">
        <f t="shared" si="3346"/>
        <v>0</v>
      </c>
      <c r="AZ940" s="805">
        <f t="shared" si="3346"/>
        <v>0</v>
      </c>
      <c r="BA940" s="805">
        <f t="shared" si="3346"/>
        <v>0</v>
      </c>
      <c r="BB940" s="805">
        <f t="shared" si="3346"/>
        <v>0</v>
      </c>
      <c r="BC940" s="804"/>
      <c r="BD940" s="805">
        <f t="shared" ref="BD940:BT940" si="3347">SUM(BD297)</f>
        <v>0</v>
      </c>
      <c r="BE940" s="805">
        <f t="shared" si="3347"/>
        <v>0</v>
      </c>
      <c r="BF940" s="805">
        <f t="shared" si="3347"/>
        <v>0</v>
      </c>
      <c r="BG940" s="805">
        <f t="shared" si="3347"/>
        <v>0</v>
      </c>
      <c r="BH940" s="805">
        <f t="shared" si="3347"/>
        <v>0</v>
      </c>
      <c r="BI940" s="805">
        <f t="shared" si="3347"/>
        <v>0</v>
      </c>
      <c r="BJ940" s="805">
        <f t="shared" si="3347"/>
        <v>0</v>
      </c>
      <c r="BK940" s="805">
        <f t="shared" si="3347"/>
        <v>0</v>
      </c>
      <c r="BL940" s="805">
        <f t="shared" si="3347"/>
        <v>0</v>
      </c>
      <c r="BM940" s="805">
        <f t="shared" si="3347"/>
        <v>0</v>
      </c>
      <c r="BN940" s="805">
        <f t="shared" si="3347"/>
        <v>0</v>
      </c>
      <c r="BO940" s="805">
        <f t="shared" si="3347"/>
        <v>0</v>
      </c>
      <c r="BP940" s="805">
        <f t="shared" si="3347"/>
        <v>0</v>
      </c>
      <c r="BQ940" s="805">
        <f t="shared" si="3347"/>
        <v>0</v>
      </c>
      <c r="BR940" s="805">
        <f t="shared" si="3347"/>
        <v>0</v>
      </c>
      <c r="BS940" s="805">
        <f t="shared" si="3347"/>
        <v>0</v>
      </c>
      <c r="BT940" s="805">
        <f t="shared" si="3347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84"/>
        <v>0</v>
      </c>
      <c r="CA940" s="602">
        <f t="shared" si="3285"/>
        <v>0</v>
      </c>
      <c r="CB940" s="602">
        <f t="shared" si="3286"/>
        <v>0</v>
      </c>
      <c r="CC940" s="602">
        <f t="shared" si="3287"/>
        <v>0</v>
      </c>
      <c r="CD940" s="1348">
        <f t="shared" si="3315"/>
        <v>0</v>
      </c>
      <c r="CE940" s="1349">
        <f t="shared" si="3289"/>
        <v>0</v>
      </c>
      <c r="CF940" s="1350">
        <f t="shared" si="3289"/>
        <v>0</v>
      </c>
      <c r="CG940" s="1350">
        <f t="shared" si="3289"/>
        <v>0</v>
      </c>
      <c r="CH940" s="1350">
        <f t="shared" si="3289"/>
        <v>0</v>
      </c>
      <c r="CI940" s="1350">
        <f t="shared" si="3289"/>
        <v>0</v>
      </c>
      <c r="CJ940" s="1350">
        <f t="shared" si="3289"/>
        <v>0</v>
      </c>
      <c r="CK940" s="1351">
        <f t="shared" si="3289"/>
        <v>0</v>
      </c>
      <c r="CL940" s="1351">
        <f t="shared" si="3289"/>
        <v>0</v>
      </c>
      <c r="CM940" s="1351">
        <f t="shared" si="3289"/>
        <v>0</v>
      </c>
      <c r="CN940" s="1350">
        <f t="shared" si="3289"/>
        <v>0</v>
      </c>
      <c r="CO940" s="1350">
        <f t="shared" si="3289"/>
        <v>0</v>
      </c>
      <c r="CP940" s="1350">
        <f t="shared" si="3289"/>
        <v>0</v>
      </c>
      <c r="CQ940" s="1350">
        <f t="shared" si="3289"/>
        <v>0</v>
      </c>
      <c r="CR940" s="1350">
        <f t="shared" si="3289"/>
        <v>0</v>
      </c>
      <c r="CS940" s="1349">
        <f t="shared" si="3289"/>
        <v>0</v>
      </c>
      <c r="CT940" s="1352">
        <f t="shared" si="3289"/>
        <v>0</v>
      </c>
      <c r="CU940" s="553">
        <f t="shared" si="3290"/>
        <v>0</v>
      </c>
      <c r="CV940" s="554">
        <f t="shared" si="3291"/>
        <v>0</v>
      </c>
      <c r="CW940" s="555">
        <f t="shared" si="3292"/>
        <v>0</v>
      </c>
      <c r="CX940" s="555">
        <f t="shared" si="3293"/>
        <v>0</v>
      </c>
      <c r="CY940" s="555">
        <f t="shared" si="3294"/>
        <v>0</v>
      </c>
      <c r="CZ940" s="555">
        <f t="shared" si="3295"/>
        <v>0</v>
      </c>
      <c r="DA940" s="555">
        <f t="shared" si="3296"/>
        <v>0</v>
      </c>
      <c r="DB940" s="556">
        <f t="shared" si="3297"/>
        <v>0</v>
      </c>
      <c r="DC940" s="556">
        <f t="shared" si="3298"/>
        <v>0</v>
      </c>
      <c r="DD940" s="556">
        <f t="shared" si="3299"/>
        <v>0</v>
      </c>
      <c r="DE940" s="555">
        <f t="shared" si="3300"/>
        <v>0</v>
      </c>
      <c r="DF940" s="555">
        <f t="shared" si="3301"/>
        <v>0</v>
      </c>
      <c r="DG940" s="555">
        <f t="shared" si="3302"/>
        <v>0</v>
      </c>
      <c r="DH940" s="555">
        <f t="shared" si="3303"/>
        <v>0</v>
      </c>
      <c r="DI940" s="555">
        <f t="shared" si="3304"/>
        <v>0</v>
      </c>
      <c r="DJ940" s="554">
        <f t="shared" si="3305"/>
        <v>0</v>
      </c>
      <c r="DK940" s="553">
        <f t="shared" si="3306"/>
        <v>0</v>
      </c>
      <c r="DL940" s="658">
        <f t="shared" si="3307"/>
        <v>17</v>
      </c>
      <c r="DM940" s="106">
        <f t="shared" si="3308"/>
        <v>17</v>
      </c>
      <c r="DN940" s="106">
        <f t="shared" si="3309"/>
        <v>17</v>
      </c>
      <c r="DO940" s="106">
        <f t="shared" si="3310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8">SUM(B307)</f>
        <v>300</v>
      </c>
      <c r="C941" s="805">
        <f t="shared" si="3348"/>
        <v>99.99</v>
      </c>
      <c r="D941" s="805">
        <f t="shared" si="3348"/>
        <v>0</v>
      </c>
      <c r="E941" s="805">
        <f t="shared" si="3348"/>
        <v>449.95499999999998</v>
      </c>
      <c r="F941" s="805">
        <f t="shared" si="3348"/>
        <v>399.96</v>
      </c>
      <c r="G941" s="805">
        <f t="shared" si="3348"/>
        <v>144.44399999999999</v>
      </c>
      <c r="H941" s="805">
        <f t="shared" si="3348"/>
        <v>100</v>
      </c>
      <c r="I941" s="805">
        <f t="shared" si="3348"/>
        <v>179.95499999999998</v>
      </c>
      <c r="J941" s="805">
        <f t="shared" si="3348"/>
        <v>659.83500000000004</v>
      </c>
      <c r="K941" s="805">
        <f t="shared" si="3348"/>
        <v>0</v>
      </c>
      <c r="L941" s="805">
        <f t="shared" si="3348"/>
        <v>0</v>
      </c>
      <c r="M941" s="805">
        <f t="shared" si="3348"/>
        <v>0</v>
      </c>
      <c r="N941" s="805">
        <f t="shared" si="3348"/>
        <v>0</v>
      </c>
      <c r="O941" s="805">
        <f t="shared" si="3348"/>
        <v>0</v>
      </c>
      <c r="P941" s="805">
        <f t="shared" si="3348"/>
        <v>0</v>
      </c>
      <c r="Q941" s="805">
        <f t="shared" si="3348"/>
        <v>0</v>
      </c>
      <c r="R941" s="805">
        <f t="shared" si="3348"/>
        <v>0</v>
      </c>
      <c r="S941" s="804"/>
      <c r="T941" s="805">
        <f t="shared" ref="T941:AJ941" si="3349">SUM(T307)</f>
        <v>200.39999999999998</v>
      </c>
      <c r="U941" s="805">
        <f t="shared" si="3349"/>
        <v>334</v>
      </c>
      <c r="V941" s="805">
        <f t="shared" si="3349"/>
        <v>55.500000000000007</v>
      </c>
      <c r="W941" s="805">
        <f t="shared" si="3349"/>
        <v>999.9</v>
      </c>
      <c r="X941" s="805">
        <f t="shared" si="3349"/>
        <v>333.3</v>
      </c>
      <c r="Y941" s="805">
        <f t="shared" si="3349"/>
        <v>499.99950000000001</v>
      </c>
      <c r="Z941" s="805">
        <f t="shared" si="3349"/>
        <v>666.6</v>
      </c>
      <c r="AA941" s="805">
        <f t="shared" si="3349"/>
        <v>666.5</v>
      </c>
      <c r="AB941" s="805">
        <f t="shared" si="3349"/>
        <v>1332.0000000000002</v>
      </c>
      <c r="AC941" s="805">
        <f t="shared" si="3349"/>
        <v>0</v>
      </c>
      <c r="AD941" s="805">
        <f t="shared" si="3349"/>
        <v>0</v>
      </c>
      <c r="AE941" s="805">
        <f t="shared" si="3349"/>
        <v>0</v>
      </c>
      <c r="AF941" s="805">
        <f t="shared" si="3349"/>
        <v>0</v>
      </c>
      <c r="AG941" s="805">
        <f t="shared" si="3349"/>
        <v>0</v>
      </c>
      <c r="AH941" s="805">
        <f t="shared" si="3349"/>
        <v>0</v>
      </c>
      <c r="AI941" s="805">
        <f t="shared" si="3349"/>
        <v>0</v>
      </c>
      <c r="AJ941" s="805">
        <f t="shared" si="3349"/>
        <v>0</v>
      </c>
      <c r="AK941" s="804"/>
      <c r="AL941" s="805">
        <f t="shared" ref="AL941:BB941" si="3350">SUM(AL307)</f>
        <v>250</v>
      </c>
      <c r="AM941" s="805">
        <f t="shared" si="3350"/>
        <v>0</v>
      </c>
      <c r="AN941" s="805">
        <f t="shared" si="3350"/>
        <v>900</v>
      </c>
      <c r="AO941" s="805">
        <f t="shared" si="3350"/>
        <v>450</v>
      </c>
      <c r="AP941" s="805">
        <f t="shared" si="3350"/>
        <v>200</v>
      </c>
      <c r="AQ941" s="805">
        <f t="shared" si="3350"/>
        <v>1400</v>
      </c>
      <c r="AR941" s="805">
        <f t="shared" si="3350"/>
        <v>450</v>
      </c>
      <c r="AS941" s="805">
        <f t="shared" si="3350"/>
        <v>3150</v>
      </c>
      <c r="AT941" s="805">
        <f t="shared" si="3350"/>
        <v>700</v>
      </c>
      <c r="AU941" s="805">
        <f t="shared" si="3350"/>
        <v>0</v>
      </c>
      <c r="AV941" s="805">
        <f t="shared" si="3350"/>
        <v>0</v>
      </c>
      <c r="AW941" s="805">
        <f t="shared" si="3350"/>
        <v>0</v>
      </c>
      <c r="AX941" s="805">
        <f t="shared" si="3350"/>
        <v>0</v>
      </c>
      <c r="AY941" s="805">
        <f t="shared" si="3350"/>
        <v>0</v>
      </c>
      <c r="AZ941" s="805">
        <f t="shared" si="3350"/>
        <v>0</v>
      </c>
      <c r="BA941" s="805">
        <f t="shared" si="3350"/>
        <v>0</v>
      </c>
      <c r="BB941" s="805">
        <f t="shared" si="3350"/>
        <v>0</v>
      </c>
      <c r="BC941" s="804"/>
      <c r="BD941" s="805">
        <f t="shared" ref="BD941:BT941" si="3351">SUM(BD307)</f>
        <v>1799.9549999999999</v>
      </c>
      <c r="BE941" s="805">
        <f t="shared" si="3351"/>
        <v>1066.664</v>
      </c>
      <c r="BF941" s="805">
        <f t="shared" si="3351"/>
        <v>1199.7</v>
      </c>
      <c r="BG941" s="805">
        <f t="shared" si="3351"/>
        <v>3599.1</v>
      </c>
      <c r="BH941" s="805">
        <f t="shared" si="3351"/>
        <v>3499.65</v>
      </c>
      <c r="BI941" s="805">
        <f t="shared" si="3351"/>
        <v>3499.9650000000001</v>
      </c>
      <c r="BJ941" s="805">
        <f t="shared" si="3351"/>
        <v>2999.9249999999997</v>
      </c>
      <c r="BK941" s="805">
        <f t="shared" si="3351"/>
        <v>839.79</v>
      </c>
      <c r="BL941" s="805">
        <f t="shared" si="3351"/>
        <v>466.55</v>
      </c>
      <c r="BM941" s="805">
        <f t="shared" si="3351"/>
        <v>0</v>
      </c>
      <c r="BN941" s="805">
        <f t="shared" si="3351"/>
        <v>0</v>
      </c>
      <c r="BO941" s="805">
        <f t="shared" si="3351"/>
        <v>0</v>
      </c>
      <c r="BP941" s="805">
        <f t="shared" si="3351"/>
        <v>0</v>
      </c>
      <c r="BQ941" s="805">
        <f t="shared" si="3351"/>
        <v>0</v>
      </c>
      <c r="BR941" s="805">
        <f t="shared" si="3351"/>
        <v>0</v>
      </c>
      <c r="BS941" s="805">
        <f t="shared" si="3351"/>
        <v>0</v>
      </c>
      <c r="BT941" s="805">
        <f t="shared" si="3351"/>
        <v>0</v>
      </c>
      <c r="BU941" s="804"/>
      <c r="BV941" s="805">
        <f>SUM(BV307)</f>
        <v>225</v>
      </c>
      <c r="BW941" s="805">
        <f>SUM(BW307)</f>
        <v>600</v>
      </c>
      <c r="BX941" s="805">
        <f>SUM(BX307)</f>
        <v>480</v>
      </c>
      <c r="BY941" s="805">
        <f>SUM(BY307)</f>
        <v>2050</v>
      </c>
      <c r="BZ941" s="602">
        <f t="shared" si="3284"/>
        <v>111.62026666666667</v>
      </c>
      <c r="CA941" s="602">
        <f t="shared" si="3285"/>
        <v>250.41329999999999</v>
      </c>
      <c r="CB941" s="602">
        <f t="shared" si="3286"/>
        <v>290</v>
      </c>
      <c r="CC941" s="602">
        <f t="shared" si="3287"/>
        <v>1024.8132666666666</v>
      </c>
      <c r="CD941" s="1348">
        <f t="shared" si="3315"/>
        <v>0</v>
      </c>
      <c r="CE941" s="1349">
        <f t="shared" si="3289"/>
        <v>0</v>
      </c>
      <c r="CF941" s="1350">
        <f t="shared" si="3289"/>
        <v>0</v>
      </c>
      <c r="CG941" s="1350">
        <f t="shared" si="3289"/>
        <v>0</v>
      </c>
      <c r="CH941" s="1350">
        <f t="shared" si="3289"/>
        <v>0</v>
      </c>
      <c r="CI941" s="1350">
        <f t="shared" si="3289"/>
        <v>0</v>
      </c>
      <c r="CJ941" s="1350">
        <f t="shared" si="3289"/>
        <v>0</v>
      </c>
      <c r="CK941" s="1351">
        <f t="shared" si="3289"/>
        <v>0</v>
      </c>
      <c r="CL941" s="1351">
        <f t="shared" si="3289"/>
        <v>0</v>
      </c>
      <c r="CM941" s="1351">
        <f t="shared" si="3289"/>
        <v>99.99</v>
      </c>
      <c r="CN941" s="1350">
        <f t="shared" si="3289"/>
        <v>100</v>
      </c>
      <c r="CO941" s="1350">
        <f t="shared" si="3289"/>
        <v>144.44399999999999</v>
      </c>
      <c r="CP941" s="1350">
        <f t="shared" si="3289"/>
        <v>179.95499999999998</v>
      </c>
      <c r="CQ941" s="1350">
        <f t="shared" si="3289"/>
        <v>300</v>
      </c>
      <c r="CR941" s="1350">
        <f t="shared" si="3289"/>
        <v>399.96</v>
      </c>
      <c r="CS941" s="1349">
        <f t="shared" si="3289"/>
        <v>449.95499999999998</v>
      </c>
      <c r="CT941" s="1352">
        <f t="shared" si="3289"/>
        <v>659.83500000000004</v>
      </c>
      <c r="CU941" s="553">
        <f t="shared" si="3290"/>
        <v>0</v>
      </c>
      <c r="CV941" s="554">
        <f t="shared" si="3291"/>
        <v>0</v>
      </c>
      <c r="CW941" s="555">
        <f t="shared" si="3292"/>
        <v>0</v>
      </c>
      <c r="CX941" s="555">
        <f t="shared" si="3293"/>
        <v>0</v>
      </c>
      <c r="CY941" s="555">
        <f t="shared" si="3294"/>
        <v>0</v>
      </c>
      <c r="CZ941" s="555">
        <f t="shared" si="3295"/>
        <v>0</v>
      </c>
      <c r="DA941" s="555">
        <f t="shared" si="3296"/>
        <v>0</v>
      </c>
      <c r="DB941" s="556">
        <f t="shared" si="3297"/>
        <v>0</v>
      </c>
      <c r="DC941" s="556">
        <f t="shared" si="3298"/>
        <v>55.500000000000007</v>
      </c>
      <c r="DD941" s="556">
        <f t="shared" si="3299"/>
        <v>200.39999999999998</v>
      </c>
      <c r="DE941" s="555">
        <f t="shared" si="3300"/>
        <v>333.3</v>
      </c>
      <c r="DF941" s="555">
        <f t="shared" si="3301"/>
        <v>334</v>
      </c>
      <c r="DG941" s="555">
        <f t="shared" si="3302"/>
        <v>499.99950000000001</v>
      </c>
      <c r="DH941" s="555">
        <f t="shared" si="3303"/>
        <v>666.5</v>
      </c>
      <c r="DI941" s="555">
        <f t="shared" si="3304"/>
        <v>666.6</v>
      </c>
      <c r="DJ941" s="554">
        <f t="shared" si="3305"/>
        <v>999.9</v>
      </c>
      <c r="DK941" s="553">
        <f t="shared" si="3306"/>
        <v>1332.0000000000002</v>
      </c>
      <c r="DL941" s="658">
        <f t="shared" si="3307"/>
        <v>17</v>
      </c>
      <c r="DM941" s="106">
        <f t="shared" si="3308"/>
        <v>17</v>
      </c>
      <c r="DN941" s="106">
        <f t="shared" si="3309"/>
        <v>17</v>
      </c>
      <c r="DO941" s="106">
        <f t="shared" si="3310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52">SUM(B317)</f>
        <v>0</v>
      </c>
      <c r="C942" s="805">
        <f t="shared" si="3352"/>
        <v>0</v>
      </c>
      <c r="D942" s="805">
        <f t="shared" si="3352"/>
        <v>0</v>
      </c>
      <c r="E942" s="805">
        <f t="shared" si="3352"/>
        <v>0</v>
      </c>
      <c r="F942" s="805">
        <f t="shared" si="3352"/>
        <v>0</v>
      </c>
      <c r="G942" s="805">
        <f t="shared" si="3352"/>
        <v>0</v>
      </c>
      <c r="H942" s="805">
        <f t="shared" si="3352"/>
        <v>0</v>
      </c>
      <c r="I942" s="805">
        <f t="shared" si="3352"/>
        <v>0</v>
      </c>
      <c r="J942" s="805">
        <f t="shared" si="3352"/>
        <v>0</v>
      </c>
      <c r="K942" s="805">
        <f t="shared" si="3352"/>
        <v>0</v>
      </c>
      <c r="L942" s="805">
        <f t="shared" si="3352"/>
        <v>0</v>
      </c>
      <c r="M942" s="805">
        <f t="shared" si="3352"/>
        <v>0</v>
      </c>
      <c r="N942" s="805">
        <f t="shared" si="3352"/>
        <v>0</v>
      </c>
      <c r="O942" s="805">
        <f t="shared" si="3352"/>
        <v>0</v>
      </c>
      <c r="P942" s="805">
        <f t="shared" si="3352"/>
        <v>0</v>
      </c>
      <c r="Q942" s="805">
        <f t="shared" si="3352"/>
        <v>0</v>
      </c>
      <c r="R942" s="805">
        <f t="shared" si="3352"/>
        <v>0</v>
      </c>
      <c r="S942" s="804"/>
      <c r="T942" s="805">
        <f t="shared" ref="T942:AJ942" si="3353">SUM(T317)</f>
        <v>0</v>
      </c>
      <c r="U942" s="805">
        <f t="shared" si="3353"/>
        <v>0</v>
      </c>
      <c r="V942" s="805">
        <f t="shared" si="3353"/>
        <v>0</v>
      </c>
      <c r="W942" s="805">
        <f t="shared" si="3353"/>
        <v>0</v>
      </c>
      <c r="X942" s="805">
        <f t="shared" si="3353"/>
        <v>0</v>
      </c>
      <c r="Y942" s="805">
        <f t="shared" si="3353"/>
        <v>0</v>
      </c>
      <c r="Z942" s="805">
        <f t="shared" si="3353"/>
        <v>0</v>
      </c>
      <c r="AA942" s="805">
        <f t="shared" si="3353"/>
        <v>0</v>
      </c>
      <c r="AB942" s="805">
        <f t="shared" si="3353"/>
        <v>0</v>
      </c>
      <c r="AC942" s="805">
        <f t="shared" si="3353"/>
        <v>0</v>
      </c>
      <c r="AD942" s="805">
        <f t="shared" si="3353"/>
        <v>0</v>
      </c>
      <c r="AE942" s="805">
        <f t="shared" si="3353"/>
        <v>0</v>
      </c>
      <c r="AF942" s="805">
        <f t="shared" si="3353"/>
        <v>0</v>
      </c>
      <c r="AG942" s="805">
        <f t="shared" si="3353"/>
        <v>0</v>
      </c>
      <c r="AH942" s="805">
        <f t="shared" si="3353"/>
        <v>0</v>
      </c>
      <c r="AI942" s="805">
        <f t="shared" si="3353"/>
        <v>0</v>
      </c>
      <c r="AJ942" s="805">
        <f t="shared" si="3353"/>
        <v>0</v>
      </c>
      <c r="AK942" s="804"/>
      <c r="AL942" s="805">
        <f t="shared" ref="AL942:BB942" si="3354">SUM(AL317)</f>
        <v>0</v>
      </c>
      <c r="AM942" s="805">
        <f t="shared" si="3354"/>
        <v>0</v>
      </c>
      <c r="AN942" s="805">
        <f t="shared" si="3354"/>
        <v>0</v>
      </c>
      <c r="AO942" s="805">
        <f t="shared" si="3354"/>
        <v>0</v>
      </c>
      <c r="AP942" s="805">
        <f t="shared" si="3354"/>
        <v>0</v>
      </c>
      <c r="AQ942" s="805">
        <f t="shared" si="3354"/>
        <v>0</v>
      </c>
      <c r="AR942" s="805">
        <f t="shared" si="3354"/>
        <v>0</v>
      </c>
      <c r="AS942" s="805">
        <f t="shared" si="3354"/>
        <v>0</v>
      </c>
      <c r="AT942" s="805">
        <f t="shared" si="3354"/>
        <v>0</v>
      </c>
      <c r="AU942" s="805">
        <f t="shared" si="3354"/>
        <v>0</v>
      </c>
      <c r="AV942" s="805">
        <f t="shared" si="3354"/>
        <v>0</v>
      </c>
      <c r="AW942" s="805">
        <f t="shared" si="3354"/>
        <v>0</v>
      </c>
      <c r="AX942" s="805">
        <f t="shared" si="3354"/>
        <v>0</v>
      </c>
      <c r="AY942" s="805">
        <f t="shared" si="3354"/>
        <v>0</v>
      </c>
      <c r="AZ942" s="805">
        <f t="shared" si="3354"/>
        <v>0</v>
      </c>
      <c r="BA942" s="805">
        <f t="shared" si="3354"/>
        <v>0</v>
      </c>
      <c r="BB942" s="805">
        <f t="shared" si="3354"/>
        <v>0</v>
      </c>
      <c r="BC942" s="804"/>
      <c r="BD942" s="805">
        <f t="shared" ref="BD942:BT942" si="3355">SUM(BD317)</f>
        <v>0</v>
      </c>
      <c r="BE942" s="805">
        <f t="shared" si="3355"/>
        <v>0</v>
      </c>
      <c r="BF942" s="805">
        <f t="shared" si="3355"/>
        <v>0</v>
      </c>
      <c r="BG942" s="805">
        <f t="shared" si="3355"/>
        <v>0</v>
      </c>
      <c r="BH942" s="805">
        <f t="shared" si="3355"/>
        <v>0</v>
      </c>
      <c r="BI942" s="805">
        <f t="shared" si="3355"/>
        <v>0</v>
      </c>
      <c r="BJ942" s="805">
        <f t="shared" si="3355"/>
        <v>0</v>
      </c>
      <c r="BK942" s="805">
        <f t="shared" si="3355"/>
        <v>0</v>
      </c>
      <c r="BL942" s="805">
        <f t="shared" si="3355"/>
        <v>0</v>
      </c>
      <c r="BM942" s="805">
        <f t="shared" si="3355"/>
        <v>0</v>
      </c>
      <c r="BN942" s="805">
        <f t="shared" si="3355"/>
        <v>0</v>
      </c>
      <c r="BO942" s="805">
        <f t="shared" si="3355"/>
        <v>0</v>
      </c>
      <c r="BP942" s="805">
        <f t="shared" si="3355"/>
        <v>0</v>
      </c>
      <c r="BQ942" s="805">
        <f t="shared" si="3355"/>
        <v>0</v>
      </c>
      <c r="BR942" s="805">
        <f t="shared" si="3355"/>
        <v>0</v>
      </c>
      <c r="BS942" s="805">
        <f t="shared" si="3355"/>
        <v>0</v>
      </c>
      <c r="BT942" s="805">
        <f t="shared" si="3355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84"/>
        <v>0</v>
      </c>
      <c r="CA942" s="602">
        <f t="shared" si="3285"/>
        <v>0</v>
      </c>
      <c r="CB942" s="602">
        <f t="shared" si="3286"/>
        <v>0</v>
      </c>
      <c r="CC942" s="602">
        <f t="shared" si="3287"/>
        <v>0</v>
      </c>
      <c r="CD942" s="1348">
        <f t="shared" si="3315"/>
        <v>0</v>
      </c>
      <c r="CE942" s="1349">
        <f t="shared" si="3289"/>
        <v>0</v>
      </c>
      <c r="CF942" s="1350">
        <f t="shared" si="3289"/>
        <v>0</v>
      </c>
      <c r="CG942" s="1350">
        <f t="shared" si="3289"/>
        <v>0</v>
      </c>
      <c r="CH942" s="1350">
        <f t="shared" si="3289"/>
        <v>0</v>
      </c>
      <c r="CI942" s="1350">
        <f t="shared" si="3289"/>
        <v>0</v>
      </c>
      <c r="CJ942" s="1350">
        <f t="shared" si="3289"/>
        <v>0</v>
      </c>
      <c r="CK942" s="1351">
        <f t="shared" si="3289"/>
        <v>0</v>
      </c>
      <c r="CL942" s="1351">
        <f t="shared" si="3289"/>
        <v>0</v>
      </c>
      <c r="CM942" s="1351">
        <f t="shared" si="3289"/>
        <v>0</v>
      </c>
      <c r="CN942" s="1350">
        <f t="shared" si="3289"/>
        <v>0</v>
      </c>
      <c r="CO942" s="1350">
        <f t="shared" si="3289"/>
        <v>0</v>
      </c>
      <c r="CP942" s="1350">
        <f t="shared" si="3289"/>
        <v>0</v>
      </c>
      <c r="CQ942" s="1350">
        <f t="shared" si="3289"/>
        <v>0</v>
      </c>
      <c r="CR942" s="1350">
        <f t="shared" si="3289"/>
        <v>0</v>
      </c>
      <c r="CS942" s="1349">
        <f t="shared" si="3289"/>
        <v>0</v>
      </c>
      <c r="CT942" s="1352">
        <f t="shared" si="3289"/>
        <v>0</v>
      </c>
      <c r="CU942" s="553">
        <f t="shared" si="3290"/>
        <v>0</v>
      </c>
      <c r="CV942" s="554">
        <f t="shared" si="3291"/>
        <v>0</v>
      </c>
      <c r="CW942" s="555">
        <f t="shared" si="3292"/>
        <v>0</v>
      </c>
      <c r="CX942" s="555">
        <f t="shared" si="3293"/>
        <v>0</v>
      </c>
      <c r="CY942" s="555">
        <f t="shared" si="3294"/>
        <v>0</v>
      </c>
      <c r="CZ942" s="555">
        <f t="shared" si="3295"/>
        <v>0</v>
      </c>
      <c r="DA942" s="555">
        <f t="shared" si="3296"/>
        <v>0</v>
      </c>
      <c r="DB942" s="556">
        <f t="shared" si="3297"/>
        <v>0</v>
      </c>
      <c r="DC942" s="556">
        <f t="shared" si="3298"/>
        <v>0</v>
      </c>
      <c r="DD942" s="556">
        <f t="shared" si="3299"/>
        <v>0</v>
      </c>
      <c r="DE942" s="555">
        <f t="shared" si="3300"/>
        <v>0</v>
      </c>
      <c r="DF942" s="555">
        <f t="shared" si="3301"/>
        <v>0</v>
      </c>
      <c r="DG942" s="555">
        <f t="shared" si="3302"/>
        <v>0</v>
      </c>
      <c r="DH942" s="555">
        <f t="shared" si="3303"/>
        <v>0</v>
      </c>
      <c r="DI942" s="555">
        <f t="shared" si="3304"/>
        <v>0</v>
      </c>
      <c r="DJ942" s="554">
        <f t="shared" si="3305"/>
        <v>0</v>
      </c>
      <c r="DK942" s="553">
        <f t="shared" si="3306"/>
        <v>0</v>
      </c>
      <c r="DL942" s="658">
        <f t="shared" si="3307"/>
        <v>17</v>
      </c>
      <c r="DM942" s="106">
        <f t="shared" si="3308"/>
        <v>17</v>
      </c>
      <c r="DN942" s="106">
        <f t="shared" si="3309"/>
        <v>17</v>
      </c>
      <c r="DO942" s="106">
        <f t="shared" si="3310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56">SUM(B327)</f>
        <v>0</v>
      </c>
      <c r="C943" s="805">
        <f t="shared" si="3356"/>
        <v>0</v>
      </c>
      <c r="D943" s="805">
        <f t="shared" si="3356"/>
        <v>0</v>
      </c>
      <c r="E943" s="805">
        <f t="shared" si="3356"/>
        <v>0</v>
      </c>
      <c r="F943" s="805">
        <f t="shared" si="3356"/>
        <v>0</v>
      </c>
      <c r="G943" s="805">
        <f t="shared" si="3356"/>
        <v>0</v>
      </c>
      <c r="H943" s="805">
        <f t="shared" si="3356"/>
        <v>0</v>
      </c>
      <c r="I943" s="805">
        <f t="shared" si="3356"/>
        <v>0</v>
      </c>
      <c r="J943" s="805">
        <f t="shared" si="3356"/>
        <v>0</v>
      </c>
      <c r="K943" s="805">
        <f t="shared" si="3356"/>
        <v>0</v>
      </c>
      <c r="L943" s="805">
        <f t="shared" si="3356"/>
        <v>0</v>
      </c>
      <c r="M943" s="805">
        <f t="shared" si="3356"/>
        <v>0</v>
      </c>
      <c r="N943" s="805">
        <f t="shared" si="3356"/>
        <v>0</v>
      </c>
      <c r="O943" s="805">
        <f t="shared" si="3356"/>
        <v>0</v>
      </c>
      <c r="P943" s="805">
        <f t="shared" si="3356"/>
        <v>0</v>
      </c>
      <c r="Q943" s="805">
        <f t="shared" si="3356"/>
        <v>0</v>
      </c>
      <c r="R943" s="805">
        <f t="shared" si="3356"/>
        <v>0</v>
      </c>
      <c r="S943" s="804"/>
      <c r="T943" s="805">
        <f t="shared" ref="T943:AJ943" si="3357">SUM(T327)</f>
        <v>0</v>
      </c>
      <c r="U943" s="805">
        <f t="shared" si="3357"/>
        <v>0</v>
      </c>
      <c r="V943" s="805">
        <f t="shared" si="3357"/>
        <v>0</v>
      </c>
      <c r="W943" s="805">
        <f t="shared" si="3357"/>
        <v>0</v>
      </c>
      <c r="X943" s="805">
        <f t="shared" si="3357"/>
        <v>0</v>
      </c>
      <c r="Y943" s="805">
        <f t="shared" si="3357"/>
        <v>0</v>
      </c>
      <c r="Z943" s="805">
        <f t="shared" si="3357"/>
        <v>0</v>
      </c>
      <c r="AA943" s="805">
        <f t="shared" si="3357"/>
        <v>0</v>
      </c>
      <c r="AB943" s="805">
        <f t="shared" si="3357"/>
        <v>0</v>
      </c>
      <c r="AC943" s="805">
        <f t="shared" si="3357"/>
        <v>0</v>
      </c>
      <c r="AD943" s="805">
        <f t="shared" si="3357"/>
        <v>0</v>
      </c>
      <c r="AE943" s="805">
        <f t="shared" si="3357"/>
        <v>0</v>
      </c>
      <c r="AF943" s="805">
        <f t="shared" si="3357"/>
        <v>0</v>
      </c>
      <c r="AG943" s="805">
        <f t="shared" si="3357"/>
        <v>0</v>
      </c>
      <c r="AH943" s="805">
        <f t="shared" si="3357"/>
        <v>0</v>
      </c>
      <c r="AI943" s="805">
        <f t="shared" si="3357"/>
        <v>0</v>
      </c>
      <c r="AJ943" s="805">
        <f t="shared" si="3357"/>
        <v>0</v>
      </c>
      <c r="AK943" s="804"/>
      <c r="AL943" s="805">
        <f t="shared" ref="AL943:BB943" si="3358">SUM(AL327)</f>
        <v>0</v>
      </c>
      <c r="AM943" s="805">
        <f t="shared" si="3358"/>
        <v>0</v>
      </c>
      <c r="AN943" s="805">
        <f t="shared" si="3358"/>
        <v>0</v>
      </c>
      <c r="AO943" s="805">
        <f t="shared" si="3358"/>
        <v>0</v>
      </c>
      <c r="AP943" s="805">
        <f t="shared" si="3358"/>
        <v>0</v>
      </c>
      <c r="AQ943" s="805">
        <f t="shared" si="3358"/>
        <v>0</v>
      </c>
      <c r="AR943" s="805">
        <f t="shared" si="3358"/>
        <v>0</v>
      </c>
      <c r="AS943" s="805">
        <f t="shared" si="3358"/>
        <v>0</v>
      </c>
      <c r="AT943" s="805">
        <f t="shared" si="3358"/>
        <v>0</v>
      </c>
      <c r="AU943" s="805">
        <f t="shared" si="3358"/>
        <v>0</v>
      </c>
      <c r="AV943" s="805">
        <f t="shared" si="3358"/>
        <v>0</v>
      </c>
      <c r="AW943" s="805">
        <f t="shared" si="3358"/>
        <v>0</v>
      </c>
      <c r="AX943" s="805">
        <f t="shared" si="3358"/>
        <v>0</v>
      </c>
      <c r="AY943" s="805">
        <f t="shared" si="3358"/>
        <v>0</v>
      </c>
      <c r="AZ943" s="805">
        <f t="shared" si="3358"/>
        <v>0</v>
      </c>
      <c r="BA943" s="805">
        <f t="shared" si="3358"/>
        <v>0</v>
      </c>
      <c r="BB943" s="805">
        <f t="shared" si="3358"/>
        <v>0</v>
      </c>
      <c r="BC943" s="804"/>
      <c r="BD943" s="805">
        <f t="shared" ref="BD943:BT943" si="3359">SUM(BD327)</f>
        <v>0</v>
      </c>
      <c r="BE943" s="805">
        <f t="shared" si="3359"/>
        <v>0</v>
      </c>
      <c r="BF943" s="805">
        <f t="shared" si="3359"/>
        <v>0</v>
      </c>
      <c r="BG943" s="805">
        <f t="shared" si="3359"/>
        <v>0</v>
      </c>
      <c r="BH943" s="805">
        <f t="shared" si="3359"/>
        <v>0</v>
      </c>
      <c r="BI943" s="805">
        <f t="shared" si="3359"/>
        <v>0</v>
      </c>
      <c r="BJ943" s="805">
        <f t="shared" si="3359"/>
        <v>0</v>
      </c>
      <c r="BK943" s="805">
        <f t="shared" si="3359"/>
        <v>0</v>
      </c>
      <c r="BL943" s="805">
        <f t="shared" si="3359"/>
        <v>0</v>
      </c>
      <c r="BM943" s="805">
        <f t="shared" si="3359"/>
        <v>0</v>
      </c>
      <c r="BN943" s="805">
        <f t="shared" si="3359"/>
        <v>0</v>
      </c>
      <c r="BO943" s="805">
        <f t="shared" si="3359"/>
        <v>0</v>
      </c>
      <c r="BP943" s="805">
        <f t="shared" si="3359"/>
        <v>0</v>
      </c>
      <c r="BQ943" s="805">
        <f t="shared" si="3359"/>
        <v>0</v>
      </c>
      <c r="BR943" s="805">
        <f t="shared" si="3359"/>
        <v>0</v>
      </c>
      <c r="BS943" s="805">
        <f t="shared" si="3359"/>
        <v>0</v>
      </c>
      <c r="BT943" s="805">
        <f t="shared" si="3359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84"/>
        <v>0</v>
      </c>
      <c r="CA943" s="602">
        <f t="shared" si="3285"/>
        <v>0</v>
      </c>
      <c r="CB943" s="602">
        <f t="shared" si="3286"/>
        <v>0</v>
      </c>
      <c r="CC943" s="602">
        <f t="shared" si="3287"/>
        <v>0</v>
      </c>
      <c r="CD943" s="1348">
        <f t="shared" si="3315"/>
        <v>0</v>
      </c>
      <c r="CE943" s="1349">
        <f t="shared" si="3289"/>
        <v>0</v>
      </c>
      <c r="CF943" s="1350">
        <f t="shared" si="3289"/>
        <v>0</v>
      </c>
      <c r="CG943" s="1350">
        <f t="shared" si="3289"/>
        <v>0</v>
      </c>
      <c r="CH943" s="1350">
        <f t="shared" si="3289"/>
        <v>0</v>
      </c>
      <c r="CI943" s="1350">
        <f t="shared" si="3289"/>
        <v>0</v>
      </c>
      <c r="CJ943" s="1350">
        <f t="shared" si="3289"/>
        <v>0</v>
      </c>
      <c r="CK943" s="1351">
        <f t="shared" si="3289"/>
        <v>0</v>
      </c>
      <c r="CL943" s="1351">
        <f t="shared" si="3289"/>
        <v>0</v>
      </c>
      <c r="CM943" s="1351">
        <f t="shared" si="3289"/>
        <v>0</v>
      </c>
      <c r="CN943" s="1350">
        <f t="shared" si="3289"/>
        <v>0</v>
      </c>
      <c r="CO943" s="1350">
        <f t="shared" si="3289"/>
        <v>0</v>
      </c>
      <c r="CP943" s="1350">
        <f t="shared" si="3289"/>
        <v>0</v>
      </c>
      <c r="CQ943" s="1350">
        <f t="shared" si="3289"/>
        <v>0</v>
      </c>
      <c r="CR943" s="1350">
        <f t="shared" si="3289"/>
        <v>0</v>
      </c>
      <c r="CS943" s="1349">
        <f t="shared" si="3289"/>
        <v>0</v>
      </c>
      <c r="CT943" s="1352">
        <f t="shared" si="3289"/>
        <v>0</v>
      </c>
      <c r="CU943" s="553">
        <f t="shared" si="3290"/>
        <v>0</v>
      </c>
      <c r="CV943" s="554">
        <f t="shared" si="3291"/>
        <v>0</v>
      </c>
      <c r="CW943" s="555">
        <f t="shared" si="3292"/>
        <v>0</v>
      </c>
      <c r="CX943" s="555">
        <f t="shared" si="3293"/>
        <v>0</v>
      </c>
      <c r="CY943" s="555">
        <f t="shared" si="3294"/>
        <v>0</v>
      </c>
      <c r="CZ943" s="555">
        <f t="shared" si="3295"/>
        <v>0</v>
      </c>
      <c r="DA943" s="555">
        <f t="shared" si="3296"/>
        <v>0</v>
      </c>
      <c r="DB943" s="556">
        <f t="shared" si="3297"/>
        <v>0</v>
      </c>
      <c r="DC943" s="556">
        <f t="shared" si="3298"/>
        <v>0</v>
      </c>
      <c r="DD943" s="556">
        <f t="shared" si="3299"/>
        <v>0</v>
      </c>
      <c r="DE943" s="555">
        <f t="shared" si="3300"/>
        <v>0</v>
      </c>
      <c r="DF943" s="555">
        <f t="shared" si="3301"/>
        <v>0</v>
      </c>
      <c r="DG943" s="555">
        <f t="shared" si="3302"/>
        <v>0</v>
      </c>
      <c r="DH943" s="555">
        <f t="shared" si="3303"/>
        <v>0</v>
      </c>
      <c r="DI943" s="555">
        <f t="shared" si="3304"/>
        <v>0</v>
      </c>
      <c r="DJ943" s="554">
        <f t="shared" si="3305"/>
        <v>0</v>
      </c>
      <c r="DK943" s="553">
        <f t="shared" si="3306"/>
        <v>0</v>
      </c>
      <c r="DL943" s="658">
        <f t="shared" si="3307"/>
        <v>17</v>
      </c>
      <c r="DM943" s="106">
        <f t="shared" si="3308"/>
        <v>17</v>
      </c>
      <c r="DN943" s="106">
        <f t="shared" si="3309"/>
        <v>17</v>
      </c>
      <c r="DO943" s="106">
        <f t="shared" si="3310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60">SUM(B337)</f>
        <v>0</v>
      </c>
      <c r="C944" s="805">
        <f t="shared" si="3360"/>
        <v>0</v>
      </c>
      <c r="D944" s="805">
        <f t="shared" si="3360"/>
        <v>0</v>
      </c>
      <c r="E944" s="805">
        <f t="shared" si="3360"/>
        <v>0</v>
      </c>
      <c r="F944" s="805">
        <f t="shared" si="3360"/>
        <v>0</v>
      </c>
      <c r="G944" s="805">
        <f t="shared" si="3360"/>
        <v>0</v>
      </c>
      <c r="H944" s="805">
        <f t="shared" si="3360"/>
        <v>0</v>
      </c>
      <c r="I944" s="805">
        <f t="shared" si="3360"/>
        <v>0</v>
      </c>
      <c r="J944" s="805">
        <f t="shared" si="3360"/>
        <v>0</v>
      </c>
      <c r="K944" s="805">
        <f t="shared" si="3360"/>
        <v>0</v>
      </c>
      <c r="L944" s="805">
        <f t="shared" si="3360"/>
        <v>0</v>
      </c>
      <c r="M944" s="805">
        <f t="shared" si="3360"/>
        <v>0</v>
      </c>
      <c r="N944" s="805">
        <f t="shared" si="3360"/>
        <v>0</v>
      </c>
      <c r="O944" s="805">
        <f t="shared" si="3360"/>
        <v>0</v>
      </c>
      <c r="P944" s="805">
        <f t="shared" si="3360"/>
        <v>0</v>
      </c>
      <c r="Q944" s="805">
        <f t="shared" si="3360"/>
        <v>0</v>
      </c>
      <c r="R944" s="805">
        <f t="shared" si="3360"/>
        <v>0</v>
      </c>
      <c r="S944" s="804"/>
      <c r="T944" s="805">
        <f t="shared" ref="T944:AJ944" si="3361">SUM(T337)</f>
        <v>0</v>
      </c>
      <c r="U944" s="805">
        <f t="shared" si="3361"/>
        <v>0</v>
      </c>
      <c r="V944" s="805">
        <f t="shared" si="3361"/>
        <v>0</v>
      </c>
      <c r="W944" s="805">
        <f t="shared" si="3361"/>
        <v>0</v>
      </c>
      <c r="X944" s="805">
        <f t="shared" si="3361"/>
        <v>0</v>
      </c>
      <c r="Y944" s="805">
        <f t="shared" si="3361"/>
        <v>140.00040000000001</v>
      </c>
      <c r="Z944" s="805">
        <f t="shared" si="3361"/>
        <v>139.5</v>
      </c>
      <c r="AA944" s="805">
        <f t="shared" si="3361"/>
        <v>400</v>
      </c>
      <c r="AB944" s="805">
        <f t="shared" si="3361"/>
        <v>0</v>
      </c>
      <c r="AC944" s="805">
        <f t="shared" si="3361"/>
        <v>0</v>
      </c>
      <c r="AD944" s="805">
        <f t="shared" si="3361"/>
        <v>0</v>
      </c>
      <c r="AE944" s="805">
        <f t="shared" si="3361"/>
        <v>0</v>
      </c>
      <c r="AF944" s="805">
        <f t="shared" si="3361"/>
        <v>0</v>
      </c>
      <c r="AG944" s="805">
        <f t="shared" si="3361"/>
        <v>0</v>
      </c>
      <c r="AH944" s="805">
        <f t="shared" si="3361"/>
        <v>0</v>
      </c>
      <c r="AI944" s="805">
        <f t="shared" si="3361"/>
        <v>0</v>
      </c>
      <c r="AJ944" s="805">
        <f t="shared" si="3361"/>
        <v>0</v>
      </c>
      <c r="AK944" s="804"/>
      <c r="AL944" s="805">
        <f t="shared" ref="AL944:BB944" si="3362">SUM(AL337)</f>
        <v>0</v>
      </c>
      <c r="AM944" s="805">
        <f t="shared" si="3362"/>
        <v>0</v>
      </c>
      <c r="AN944" s="805">
        <f t="shared" si="3362"/>
        <v>0</v>
      </c>
      <c r="AO944" s="805">
        <f t="shared" si="3362"/>
        <v>0</v>
      </c>
      <c r="AP944" s="805">
        <f t="shared" si="3362"/>
        <v>0</v>
      </c>
      <c r="AQ944" s="805">
        <f t="shared" si="3362"/>
        <v>0</v>
      </c>
      <c r="AR944" s="805">
        <f t="shared" si="3362"/>
        <v>0</v>
      </c>
      <c r="AS944" s="805">
        <f t="shared" si="3362"/>
        <v>0</v>
      </c>
      <c r="AT944" s="805">
        <f t="shared" si="3362"/>
        <v>0</v>
      </c>
      <c r="AU944" s="805">
        <f t="shared" si="3362"/>
        <v>0</v>
      </c>
      <c r="AV944" s="805">
        <f t="shared" si="3362"/>
        <v>0</v>
      </c>
      <c r="AW944" s="805">
        <f t="shared" si="3362"/>
        <v>0</v>
      </c>
      <c r="AX944" s="805">
        <f t="shared" si="3362"/>
        <v>0</v>
      </c>
      <c r="AY944" s="805">
        <f t="shared" si="3362"/>
        <v>0</v>
      </c>
      <c r="AZ944" s="805">
        <f t="shared" si="3362"/>
        <v>0</v>
      </c>
      <c r="BA944" s="805">
        <f t="shared" si="3362"/>
        <v>0</v>
      </c>
      <c r="BB944" s="805">
        <f t="shared" si="3362"/>
        <v>0</v>
      </c>
      <c r="BC944" s="804"/>
      <c r="BD944" s="805">
        <f t="shared" ref="BD944:BT944" si="3363">SUM(BD337)</f>
        <v>0</v>
      </c>
      <c r="BE944" s="805">
        <f t="shared" si="3363"/>
        <v>88.888888000000009</v>
      </c>
      <c r="BF944" s="805">
        <f t="shared" si="3363"/>
        <v>0</v>
      </c>
      <c r="BG944" s="805">
        <f t="shared" si="3363"/>
        <v>0</v>
      </c>
      <c r="BH944" s="805">
        <f t="shared" si="3363"/>
        <v>700</v>
      </c>
      <c r="BI944" s="805">
        <f t="shared" si="3363"/>
        <v>0</v>
      </c>
      <c r="BJ944" s="805">
        <f t="shared" si="3363"/>
        <v>0</v>
      </c>
      <c r="BK944" s="805">
        <f t="shared" si="3363"/>
        <v>0</v>
      </c>
      <c r="BL944" s="805">
        <f t="shared" si="3363"/>
        <v>0</v>
      </c>
      <c r="BM944" s="805">
        <f t="shared" si="3363"/>
        <v>0</v>
      </c>
      <c r="BN944" s="805">
        <f t="shared" si="3363"/>
        <v>0</v>
      </c>
      <c r="BO944" s="805">
        <f t="shared" si="3363"/>
        <v>0</v>
      </c>
      <c r="BP944" s="805">
        <f t="shared" si="3363"/>
        <v>0</v>
      </c>
      <c r="BQ944" s="805">
        <f t="shared" si="3363"/>
        <v>0</v>
      </c>
      <c r="BR944" s="805">
        <f t="shared" si="3363"/>
        <v>0</v>
      </c>
      <c r="BS944" s="805">
        <f t="shared" si="3363"/>
        <v>0</v>
      </c>
      <c r="BT944" s="805">
        <f t="shared" si="3363"/>
        <v>0</v>
      </c>
      <c r="BU944" s="804"/>
      <c r="BV944" s="805">
        <f>SUM(BV337)</f>
        <v>0</v>
      </c>
      <c r="BW944" s="805">
        <f>SUM(BW337)</f>
        <v>90</v>
      </c>
      <c r="BX944" s="805">
        <f>SUM(BX337)</f>
        <v>0</v>
      </c>
      <c r="BY944" s="805">
        <f>SUM(BY337)</f>
        <v>500</v>
      </c>
      <c r="BZ944" s="602">
        <f t="shared" si="3284"/>
        <v>0</v>
      </c>
      <c r="CA944" s="602">
        <f t="shared" si="3285"/>
        <v>18.63336</v>
      </c>
      <c r="CB944" s="602">
        <f t="shared" si="3286"/>
        <v>0</v>
      </c>
      <c r="CC944" s="602">
        <f t="shared" si="3287"/>
        <v>5.9259258666666632</v>
      </c>
      <c r="CD944" s="1348">
        <f t="shared" si="3315"/>
        <v>0</v>
      </c>
      <c r="CE944" s="1349">
        <f t="shared" si="3289"/>
        <v>0</v>
      </c>
      <c r="CF944" s="1350">
        <f t="shared" si="3289"/>
        <v>0</v>
      </c>
      <c r="CG944" s="1350">
        <f t="shared" si="3289"/>
        <v>0</v>
      </c>
      <c r="CH944" s="1350">
        <f t="shared" si="3289"/>
        <v>0</v>
      </c>
      <c r="CI944" s="1350">
        <f t="shared" si="3289"/>
        <v>0</v>
      </c>
      <c r="CJ944" s="1350">
        <f t="shared" si="3289"/>
        <v>0</v>
      </c>
      <c r="CK944" s="1351">
        <f t="shared" si="3289"/>
        <v>0</v>
      </c>
      <c r="CL944" s="1351">
        <f t="shared" si="3289"/>
        <v>0</v>
      </c>
      <c r="CM944" s="1351">
        <f t="shared" si="3289"/>
        <v>0</v>
      </c>
      <c r="CN944" s="1350">
        <f t="shared" si="3289"/>
        <v>0</v>
      </c>
      <c r="CO944" s="1350">
        <f t="shared" si="3289"/>
        <v>0</v>
      </c>
      <c r="CP944" s="1350">
        <f t="shared" si="3289"/>
        <v>0</v>
      </c>
      <c r="CQ944" s="1350">
        <f t="shared" si="3289"/>
        <v>0</v>
      </c>
      <c r="CR944" s="1350">
        <f t="shared" si="3289"/>
        <v>0</v>
      </c>
      <c r="CS944" s="1349">
        <f t="shared" si="3289"/>
        <v>0</v>
      </c>
      <c r="CT944" s="1352">
        <f t="shared" si="3289"/>
        <v>0</v>
      </c>
      <c r="CU944" s="553">
        <f t="shared" si="3290"/>
        <v>0</v>
      </c>
      <c r="CV944" s="554">
        <f t="shared" si="3291"/>
        <v>0</v>
      </c>
      <c r="CW944" s="555">
        <f t="shared" si="3292"/>
        <v>0</v>
      </c>
      <c r="CX944" s="555">
        <f t="shared" si="3293"/>
        <v>0</v>
      </c>
      <c r="CY944" s="555">
        <f t="shared" si="3294"/>
        <v>0</v>
      </c>
      <c r="CZ944" s="555">
        <f t="shared" si="3295"/>
        <v>0</v>
      </c>
      <c r="DA944" s="555">
        <f t="shared" si="3296"/>
        <v>0</v>
      </c>
      <c r="DB944" s="556">
        <f t="shared" si="3297"/>
        <v>0</v>
      </c>
      <c r="DC944" s="556">
        <f t="shared" si="3298"/>
        <v>0</v>
      </c>
      <c r="DD944" s="556">
        <f t="shared" si="3299"/>
        <v>0</v>
      </c>
      <c r="DE944" s="555">
        <f t="shared" si="3300"/>
        <v>0</v>
      </c>
      <c r="DF944" s="555">
        <f t="shared" si="3301"/>
        <v>0</v>
      </c>
      <c r="DG944" s="555">
        <f t="shared" si="3302"/>
        <v>0</v>
      </c>
      <c r="DH944" s="555">
        <f t="shared" si="3303"/>
        <v>0</v>
      </c>
      <c r="DI944" s="555">
        <f t="shared" si="3304"/>
        <v>139.5</v>
      </c>
      <c r="DJ944" s="554">
        <f t="shared" si="3305"/>
        <v>140.00040000000001</v>
      </c>
      <c r="DK944" s="553">
        <f t="shared" si="3306"/>
        <v>400</v>
      </c>
      <c r="DL944" s="658">
        <f t="shared" si="3307"/>
        <v>17</v>
      </c>
      <c r="DM944" s="106">
        <f t="shared" si="3308"/>
        <v>17</v>
      </c>
      <c r="DN944" s="106">
        <f t="shared" si="3309"/>
        <v>17</v>
      </c>
      <c r="DO944" s="106">
        <f t="shared" si="3310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64">SUM(B347)</f>
        <v>25</v>
      </c>
      <c r="C945" s="805">
        <f t="shared" si="3364"/>
        <v>0</v>
      </c>
      <c r="D945" s="805">
        <f t="shared" si="3364"/>
        <v>0</v>
      </c>
      <c r="E945" s="805">
        <f t="shared" si="3364"/>
        <v>0</v>
      </c>
      <c r="F945" s="805">
        <f t="shared" si="3364"/>
        <v>0</v>
      </c>
      <c r="G945" s="805">
        <f t="shared" si="3364"/>
        <v>0</v>
      </c>
      <c r="H945" s="805">
        <f t="shared" si="3364"/>
        <v>0</v>
      </c>
      <c r="I945" s="805">
        <f t="shared" si="3364"/>
        <v>80</v>
      </c>
      <c r="J945" s="805">
        <f t="shared" si="3364"/>
        <v>0</v>
      </c>
      <c r="K945" s="805">
        <f t="shared" si="3364"/>
        <v>0</v>
      </c>
      <c r="L945" s="805">
        <f t="shared" si="3364"/>
        <v>0</v>
      </c>
      <c r="M945" s="805">
        <f t="shared" si="3364"/>
        <v>0</v>
      </c>
      <c r="N945" s="805">
        <f t="shared" si="3364"/>
        <v>0</v>
      </c>
      <c r="O945" s="805">
        <f t="shared" si="3364"/>
        <v>0</v>
      </c>
      <c r="P945" s="805">
        <f t="shared" si="3364"/>
        <v>0</v>
      </c>
      <c r="Q945" s="805">
        <f t="shared" si="3364"/>
        <v>0</v>
      </c>
      <c r="R945" s="805">
        <f t="shared" si="3364"/>
        <v>0</v>
      </c>
      <c r="S945" s="804"/>
      <c r="T945" s="805">
        <f t="shared" ref="T945:AJ945" si="3365">SUM(T347)</f>
        <v>240</v>
      </c>
      <c r="U945" s="805">
        <f t="shared" si="3365"/>
        <v>120</v>
      </c>
      <c r="V945" s="805">
        <f t="shared" si="3365"/>
        <v>360</v>
      </c>
      <c r="W945" s="805">
        <f t="shared" si="3365"/>
        <v>120</v>
      </c>
      <c r="X945" s="805">
        <f t="shared" si="3365"/>
        <v>240</v>
      </c>
      <c r="Y945" s="805">
        <f t="shared" si="3365"/>
        <v>120</v>
      </c>
      <c r="Z945" s="805">
        <f t="shared" si="3365"/>
        <v>240</v>
      </c>
      <c r="AA945" s="805">
        <f t="shared" si="3365"/>
        <v>360</v>
      </c>
      <c r="AB945" s="805">
        <f t="shared" si="3365"/>
        <v>120</v>
      </c>
      <c r="AC945" s="805">
        <f t="shared" si="3365"/>
        <v>0</v>
      </c>
      <c r="AD945" s="805">
        <f t="shared" si="3365"/>
        <v>0</v>
      </c>
      <c r="AE945" s="805">
        <f t="shared" si="3365"/>
        <v>0</v>
      </c>
      <c r="AF945" s="805">
        <f t="shared" si="3365"/>
        <v>0</v>
      </c>
      <c r="AG945" s="805">
        <f t="shared" si="3365"/>
        <v>0</v>
      </c>
      <c r="AH945" s="805">
        <f t="shared" si="3365"/>
        <v>0</v>
      </c>
      <c r="AI945" s="805">
        <f t="shared" si="3365"/>
        <v>0</v>
      </c>
      <c r="AJ945" s="805">
        <f t="shared" si="3365"/>
        <v>0</v>
      </c>
      <c r="AK945" s="804"/>
      <c r="AL945" s="805">
        <f t="shared" ref="AL945:BB945" si="3366">SUM(AL347)</f>
        <v>5600</v>
      </c>
      <c r="AM945" s="805">
        <f t="shared" si="3366"/>
        <v>5040</v>
      </c>
      <c r="AN945" s="805">
        <f t="shared" si="3366"/>
        <v>1200</v>
      </c>
      <c r="AO945" s="805">
        <f t="shared" si="3366"/>
        <v>0</v>
      </c>
      <c r="AP945" s="805">
        <f t="shared" si="3366"/>
        <v>0</v>
      </c>
      <c r="AQ945" s="805">
        <f t="shared" si="3366"/>
        <v>0</v>
      </c>
      <c r="AR945" s="805">
        <f t="shared" si="3366"/>
        <v>1200</v>
      </c>
      <c r="AS945" s="805">
        <f t="shared" si="3366"/>
        <v>3600</v>
      </c>
      <c r="AT945" s="805">
        <f t="shared" si="3366"/>
        <v>3360</v>
      </c>
      <c r="AU945" s="805">
        <f t="shared" si="3366"/>
        <v>0</v>
      </c>
      <c r="AV945" s="805">
        <f t="shared" si="3366"/>
        <v>0</v>
      </c>
      <c r="AW945" s="805">
        <f t="shared" si="3366"/>
        <v>0</v>
      </c>
      <c r="AX945" s="805">
        <f t="shared" si="3366"/>
        <v>0</v>
      </c>
      <c r="AY945" s="805">
        <f t="shared" si="3366"/>
        <v>0</v>
      </c>
      <c r="AZ945" s="805">
        <f t="shared" si="3366"/>
        <v>0</v>
      </c>
      <c r="BA945" s="805">
        <f t="shared" si="3366"/>
        <v>0</v>
      </c>
      <c r="BB945" s="805">
        <f t="shared" si="3366"/>
        <v>0</v>
      </c>
      <c r="BC945" s="804"/>
      <c r="BD945" s="805">
        <f t="shared" ref="BD945:BT945" si="3367">SUM(BD347)</f>
        <v>960</v>
      </c>
      <c r="BE945" s="805">
        <f t="shared" si="3367"/>
        <v>480</v>
      </c>
      <c r="BF945" s="805">
        <f t="shared" si="3367"/>
        <v>960</v>
      </c>
      <c r="BG945" s="805">
        <f t="shared" si="3367"/>
        <v>0</v>
      </c>
      <c r="BH945" s="805">
        <f t="shared" si="3367"/>
        <v>960</v>
      </c>
      <c r="BI945" s="805">
        <f t="shared" si="3367"/>
        <v>120</v>
      </c>
      <c r="BJ945" s="805">
        <f t="shared" si="3367"/>
        <v>0</v>
      </c>
      <c r="BK945" s="805">
        <f t="shared" si="3367"/>
        <v>1680</v>
      </c>
      <c r="BL945" s="805">
        <f t="shared" si="3367"/>
        <v>1560</v>
      </c>
      <c r="BM945" s="805">
        <f t="shared" si="3367"/>
        <v>0</v>
      </c>
      <c r="BN945" s="805">
        <f t="shared" si="3367"/>
        <v>0</v>
      </c>
      <c r="BO945" s="805">
        <f t="shared" si="3367"/>
        <v>0</v>
      </c>
      <c r="BP945" s="805">
        <f t="shared" si="3367"/>
        <v>0</v>
      </c>
      <c r="BQ945" s="805">
        <f t="shared" si="3367"/>
        <v>0</v>
      </c>
      <c r="BR945" s="805">
        <f t="shared" si="3367"/>
        <v>0</v>
      </c>
      <c r="BS945" s="805">
        <f t="shared" si="3367"/>
        <v>0</v>
      </c>
      <c r="BT945" s="805">
        <f t="shared" si="3367"/>
        <v>0</v>
      </c>
      <c r="BU945" s="804"/>
      <c r="BV945" s="805">
        <f>SUM(BV347)</f>
        <v>120</v>
      </c>
      <c r="BW945" s="805">
        <f>SUM(BW347)</f>
        <v>200</v>
      </c>
      <c r="BX945" s="805">
        <f>SUM(BX347)</f>
        <v>2400</v>
      </c>
      <c r="BY945" s="805">
        <f>SUM(BY347)</f>
        <v>800</v>
      </c>
      <c r="BZ945" s="602">
        <f t="shared" si="3284"/>
        <v>1.6666666666666667</v>
      </c>
      <c r="CA945" s="602">
        <f t="shared" si="3285"/>
        <v>104</v>
      </c>
      <c r="CB945" s="602">
        <f t="shared" si="3286"/>
        <v>960</v>
      </c>
      <c r="CC945" s="602">
        <f t="shared" si="3287"/>
        <v>336</v>
      </c>
      <c r="CD945" s="1348">
        <f t="shared" si="3315"/>
        <v>0</v>
      </c>
      <c r="CE945" s="1349">
        <f t="shared" si="3289"/>
        <v>0</v>
      </c>
      <c r="CF945" s="1350">
        <f t="shared" si="3289"/>
        <v>0</v>
      </c>
      <c r="CG945" s="1350">
        <f t="shared" si="3289"/>
        <v>0</v>
      </c>
      <c r="CH945" s="1350">
        <f t="shared" si="3289"/>
        <v>0</v>
      </c>
      <c r="CI945" s="1350">
        <f t="shared" si="3289"/>
        <v>0</v>
      </c>
      <c r="CJ945" s="1350">
        <f t="shared" si="3289"/>
        <v>0</v>
      </c>
      <c r="CK945" s="1351">
        <f t="shared" si="3289"/>
        <v>0</v>
      </c>
      <c r="CL945" s="1351">
        <f t="shared" si="3289"/>
        <v>0</v>
      </c>
      <c r="CM945" s="1351">
        <f t="shared" si="3289"/>
        <v>0</v>
      </c>
      <c r="CN945" s="1350">
        <f t="shared" si="3289"/>
        <v>0</v>
      </c>
      <c r="CO945" s="1350">
        <f t="shared" si="3289"/>
        <v>0</v>
      </c>
      <c r="CP945" s="1350">
        <f t="shared" si="3289"/>
        <v>0</v>
      </c>
      <c r="CQ945" s="1350">
        <f t="shared" si="3289"/>
        <v>0</v>
      </c>
      <c r="CR945" s="1350">
        <f t="shared" si="3289"/>
        <v>0</v>
      </c>
      <c r="CS945" s="1349">
        <f t="shared" si="3289"/>
        <v>25</v>
      </c>
      <c r="CT945" s="1352">
        <f t="shared" si="3289"/>
        <v>80</v>
      </c>
      <c r="CU945" s="553">
        <f t="shared" si="3290"/>
        <v>0</v>
      </c>
      <c r="CV945" s="554">
        <f t="shared" si="3291"/>
        <v>0</v>
      </c>
      <c r="CW945" s="555">
        <f t="shared" si="3292"/>
        <v>0</v>
      </c>
      <c r="CX945" s="555">
        <f t="shared" si="3293"/>
        <v>0</v>
      </c>
      <c r="CY945" s="555">
        <f t="shared" si="3294"/>
        <v>0</v>
      </c>
      <c r="CZ945" s="555">
        <f t="shared" si="3295"/>
        <v>0</v>
      </c>
      <c r="DA945" s="555">
        <f t="shared" si="3296"/>
        <v>0</v>
      </c>
      <c r="DB945" s="556">
        <f t="shared" si="3297"/>
        <v>0</v>
      </c>
      <c r="DC945" s="556">
        <f t="shared" si="3298"/>
        <v>120</v>
      </c>
      <c r="DD945" s="556">
        <f t="shared" si="3299"/>
        <v>120</v>
      </c>
      <c r="DE945" s="555">
        <f t="shared" si="3300"/>
        <v>120</v>
      </c>
      <c r="DF945" s="555">
        <f t="shared" si="3301"/>
        <v>120</v>
      </c>
      <c r="DG945" s="555">
        <f t="shared" si="3302"/>
        <v>240</v>
      </c>
      <c r="DH945" s="555">
        <f t="shared" si="3303"/>
        <v>240</v>
      </c>
      <c r="DI945" s="555">
        <f t="shared" si="3304"/>
        <v>240</v>
      </c>
      <c r="DJ945" s="554">
        <f t="shared" si="3305"/>
        <v>360</v>
      </c>
      <c r="DK945" s="553">
        <f t="shared" si="3306"/>
        <v>360</v>
      </c>
      <c r="DL945" s="658">
        <f t="shared" si="3307"/>
        <v>17</v>
      </c>
      <c r="DM945" s="106">
        <f t="shared" si="3308"/>
        <v>17</v>
      </c>
      <c r="DN945" s="106">
        <f t="shared" si="3309"/>
        <v>17</v>
      </c>
      <c r="DO945" s="106">
        <f t="shared" si="3310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8">SUM(B357)</f>
        <v>0</v>
      </c>
      <c r="C946" s="805">
        <f t="shared" si="3368"/>
        <v>0</v>
      </c>
      <c r="D946" s="805">
        <f t="shared" si="3368"/>
        <v>0</v>
      </c>
      <c r="E946" s="805">
        <f t="shared" si="3368"/>
        <v>0</v>
      </c>
      <c r="F946" s="805">
        <f t="shared" si="3368"/>
        <v>0</v>
      </c>
      <c r="G946" s="805">
        <f t="shared" si="3368"/>
        <v>0</v>
      </c>
      <c r="H946" s="805">
        <f t="shared" si="3368"/>
        <v>0</v>
      </c>
      <c r="I946" s="805">
        <f t="shared" si="3368"/>
        <v>0</v>
      </c>
      <c r="J946" s="805">
        <f t="shared" si="3368"/>
        <v>0</v>
      </c>
      <c r="K946" s="805">
        <f t="shared" si="3368"/>
        <v>0</v>
      </c>
      <c r="L946" s="805">
        <f t="shared" si="3368"/>
        <v>0</v>
      </c>
      <c r="M946" s="805">
        <f t="shared" si="3368"/>
        <v>0</v>
      </c>
      <c r="N946" s="805">
        <f t="shared" si="3368"/>
        <v>0</v>
      </c>
      <c r="O946" s="805">
        <f t="shared" si="3368"/>
        <v>0</v>
      </c>
      <c r="P946" s="805">
        <f t="shared" si="3368"/>
        <v>0</v>
      </c>
      <c r="Q946" s="805">
        <f t="shared" si="3368"/>
        <v>0</v>
      </c>
      <c r="R946" s="805">
        <f t="shared" si="3368"/>
        <v>0</v>
      </c>
      <c r="S946" s="804"/>
      <c r="T946" s="805">
        <f t="shared" ref="T946:AJ946" si="3369">SUM(T357)</f>
        <v>0</v>
      </c>
      <c r="U946" s="805">
        <f t="shared" si="3369"/>
        <v>0</v>
      </c>
      <c r="V946" s="805">
        <f t="shared" si="3369"/>
        <v>0</v>
      </c>
      <c r="W946" s="805">
        <f t="shared" si="3369"/>
        <v>0</v>
      </c>
      <c r="X946" s="805">
        <f t="shared" si="3369"/>
        <v>0</v>
      </c>
      <c r="Y946" s="805">
        <f t="shared" si="3369"/>
        <v>0</v>
      </c>
      <c r="Z946" s="805">
        <f t="shared" si="3369"/>
        <v>0</v>
      </c>
      <c r="AA946" s="805">
        <f t="shared" si="3369"/>
        <v>0</v>
      </c>
      <c r="AB946" s="805">
        <f t="shared" si="3369"/>
        <v>0</v>
      </c>
      <c r="AC946" s="805">
        <f t="shared" si="3369"/>
        <v>0</v>
      </c>
      <c r="AD946" s="805">
        <f t="shared" si="3369"/>
        <v>0</v>
      </c>
      <c r="AE946" s="805">
        <f t="shared" si="3369"/>
        <v>0</v>
      </c>
      <c r="AF946" s="805">
        <f t="shared" si="3369"/>
        <v>0</v>
      </c>
      <c r="AG946" s="805">
        <f t="shared" si="3369"/>
        <v>0</v>
      </c>
      <c r="AH946" s="805">
        <f t="shared" si="3369"/>
        <v>0</v>
      </c>
      <c r="AI946" s="805">
        <f t="shared" si="3369"/>
        <v>0</v>
      </c>
      <c r="AJ946" s="805">
        <f t="shared" si="3369"/>
        <v>0</v>
      </c>
      <c r="AK946" s="804"/>
      <c r="AL946" s="805">
        <f t="shared" ref="AL946:BB946" si="3370">SUM(AL357)</f>
        <v>0</v>
      </c>
      <c r="AM946" s="805">
        <f t="shared" si="3370"/>
        <v>0</v>
      </c>
      <c r="AN946" s="805">
        <f t="shared" si="3370"/>
        <v>0</v>
      </c>
      <c r="AO946" s="805">
        <f t="shared" si="3370"/>
        <v>0</v>
      </c>
      <c r="AP946" s="805">
        <f t="shared" si="3370"/>
        <v>0</v>
      </c>
      <c r="AQ946" s="805">
        <f t="shared" si="3370"/>
        <v>0</v>
      </c>
      <c r="AR946" s="805">
        <f t="shared" si="3370"/>
        <v>0</v>
      </c>
      <c r="AS946" s="805">
        <f t="shared" si="3370"/>
        <v>0</v>
      </c>
      <c r="AT946" s="805">
        <f t="shared" si="3370"/>
        <v>0</v>
      </c>
      <c r="AU946" s="805">
        <f t="shared" si="3370"/>
        <v>0</v>
      </c>
      <c r="AV946" s="805">
        <f t="shared" si="3370"/>
        <v>0</v>
      </c>
      <c r="AW946" s="805">
        <f t="shared" si="3370"/>
        <v>0</v>
      </c>
      <c r="AX946" s="805">
        <f t="shared" si="3370"/>
        <v>0</v>
      </c>
      <c r="AY946" s="805">
        <f t="shared" si="3370"/>
        <v>0</v>
      </c>
      <c r="AZ946" s="805">
        <f t="shared" si="3370"/>
        <v>0</v>
      </c>
      <c r="BA946" s="805">
        <f t="shared" si="3370"/>
        <v>0</v>
      </c>
      <c r="BB946" s="805">
        <f t="shared" si="3370"/>
        <v>0</v>
      </c>
      <c r="BC946" s="804"/>
      <c r="BD946" s="805">
        <f t="shared" ref="BD946:BT946" si="3371">SUM(BD357)</f>
        <v>0</v>
      </c>
      <c r="BE946" s="805">
        <f t="shared" si="3371"/>
        <v>0</v>
      </c>
      <c r="BF946" s="805">
        <f t="shared" si="3371"/>
        <v>0</v>
      </c>
      <c r="BG946" s="805">
        <f t="shared" si="3371"/>
        <v>0</v>
      </c>
      <c r="BH946" s="805">
        <f t="shared" si="3371"/>
        <v>0</v>
      </c>
      <c r="BI946" s="805">
        <f t="shared" si="3371"/>
        <v>0</v>
      </c>
      <c r="BJ946" s="805">
        <f t="shared" si="3371"/>
        <v>0</v>
      </c>
      <c r="BK946" s="805">
        <f t="shared" si="3371"/>
        <v>0</v>
      </c>
      <c r="BL946" s="805">
        <f t="shared" si="3371"/>
        <v>0</v>
      </c>
      <c r="BM946" s="805">
        <f t="shared" si="3371"/>
        <v>0</v>
      </c>
      <c r="BN946" s="805">
        <f t="shared" si="3371"/>
        <v>0</v>
      </c>
      <c r="BO946" s="805">
        <f t="shared" si="3371"/>
        <v>0</v>
      </c>
      <c r="BP946" s="805">
        <f t="shared" si="3371"/>
        <v>0</v>
      </c>
      <c r="BQ946" s="805">
        <f t="shared" si="3371"/>
        <v>0</v>
      </c>
      <c r="BR946" s="805">
        <f t="shared" si="3371"/>
        <v>0</v>
      </c>
      <c r="BS946" s="805">
        <f t="shared" si="3371"/>
        <v>0</v>
      </c>
      <c r="BT946" s="805">
        <f t="shared" si="3371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84"/>
        <v>0</v>
      </c>
      <c r="CA946" s="602">
        <f t="shared" si="3285"/>
        <v>0</v>
      </c>
      <c r="CB946" s="602">
        <f t="shared" si="3286"/>
        <v>0</v>
      </c>
      <c r="CC946" s="602">
        <f t="shared" si="3287"/>
        <v>0</v>
      </c>
      <c r="CD946" s="1348">
        <f t="shared" si="3315"/>
        <v>0</v>
      </c>
      <c r="CE946" s="1349">
        <f t="shared" si="3289"/>
        <v>0</v>
      </c>
      <c r="CF946" s="1350">
        <f t="shared" si="3289"/>
        <v>0</v>
      </c>
      <c r="CG946" s="1350">
        <f t="shared" si="3289"/>
        <v>0</v>
      </c>
      <c r="CH946" s="1350">
        <f t="shared" si="3289"/>
        <v>0</v>
      </c>
      <c r="CI946" s="1350">
        <f t="shared" si="3289"/>
        <v>0</v>
      </c>
      <c r="CJ946" s="1350">
        <f t="shared" si="3289"/>
        <v>0</v>
      </c>
      <c r="CK946" s="1351">
        <f t="shared" si="3289"/>
        <v>0</v>
      </c>
      <c r="CL946" s="1351">
        <f t="shared" si="3289"/>
        <v>0</v>
      </c>
      <c r="CM946" s="1351">
        <f t="shared" si="3289"/>
        <v>0</v>
      </c>
      <c r="CN946" s="1350">
        <f t="shared" si="3289"/>
        <v>0</v>
      </c>
      <c r="CO946" s="1350">
        <f t="shared" si="3289"/>
        <v>0</v>
      </c>
      <c r="CP946" s="1350">
        <f t="shared" si="3289"/>
        <v>0</v>
      </c>
      <c r="CQ946" s="1350">
        <f t="shared" si="3289"/>
        <v>0</v>
      </c>
      <c r="CR946" s="1350">
        <f t="shared" si="3289"/>
        <v>0</v>
      </c>
      <c r="CS946" s="1349">
        <f t="shared" si="3289"/>
        <v>0</v>
      </c>
      <c r="CT946" s="1352">
        <f t="shared" si="3289"/>
        <v>0</v>
      </c>
      <c r="CU946" s="553">
        <f t="shared" si="3290"/>
        <v>0</v>
      </c>
      <c r="CV946" s="554">
        <f t="shared" si="3291"/>
        <v>0</v>
      </c>
      <c r="CW946" s="555">
        <f t="shared" si="3292"/>
        <v>0</v>
      </c>
      <c r="CX946" s="555">
        <f t="shared" si="3293"/>
        <v>0</v>
      </c>
      <c r="CY946" s="555">
        <f t="shared" si="3294"/>
        <v>0</v>
      </c>
      <c r="CZ946" s="555">
        <f t="shared" si="3295"/>
        <v>0</v>
      </c>
      <c r="DA946" s="555">
        <f t="shared" si="3296"/>
        <v>0</v>
      </c>
      <c r="DB946" s="556">
        <f t="shared" si="3297"/>
        <v>0</v>
      </c>
      <c r="DC946" s="556">
        <f t="shared" si="3298"/>
        <v>0</v>
      </c>
      <c r="DD946" s="556">
        <f t="shared" si="3299"/>
        <v>0</v>
      </c>
      <c r="DE946" s="555">
        <f t="shared" si="3300"/>
        <v>0</v>
      </c>
      <c r="DF946" s="555">
        <f t="shared" si="3301"/>
        <v>0</v>
      </c>
      <c r="DG946" s="555">
        <f t="shared" si="3302"/>
        <v>0</v>
      </c>
      <c r="DH946" s="555">
        <f t="shared" si="3303"/>
        <v>0</v>
      </c>
      <c r="DI946" s="555">
        <f t="shared" si="3304"/>
        <v>0</v>
      </c>
      <c r="DJ946" s="554">
        <f t="shared" si="3305"/>
        <v>0</v>
      </c>
      <c r="DK946" s="553">
        <f t="shared" si="3306"/>
        <v>0</v>
      </c>
      <c r="DL946" s="658">
        <f t="shared" si="3307"/>
        <v>17</v>
      </c>
      <c r="DM946" s="106">
        <f t="shared" si="3308"/>
        <v>17</v>
      </c>
      <c r="DN946" s="106">
        <f t="shared" si="3309"/>
        <v>17</v>
      </c>
      <c r="DO946" s="106">
        <f t="shared" si="3310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72">SUM(B368)</f>
        <v>0</v>
      </c>
      <c r="C947" s="805">
        <f t="shared" si="3372"/>
        <v>0</v>
      </c>
      <c r="D947" s="805">
        <f t="shared" si="3372"/>
        <v>0</v>
      </c>
      <c r="E947" s="805">
        <f t="shared" si="3372"/>
        <v>0</v>
      </c>
      <c r="F947" s="805">
        <f t="shared" si="3372"/>
        <v>0</v>
      </c>
      <c r="G947" s="805">
        <f t="shared" si="3372"/>
        <v>500</v>
      </c>
      <c r="H947" s="805">
        <f t="shared" si="3372"/>
        <v>100</v>
      </c>
      <c r="I947" s="805">
        <f t="shared" si="3372"/>
        <v>0</v>
      </c>
      <c r="J947" s="805">
        <f t="shared" si="3372"/>
        <v>750</v>
      </c>
      <c r="K947" s="805">
        <f t="shared" si="3372"/>
        <v>0</v>
      </c>
      <c r="L947" s="805">
        <f t="shared" si="3372"/>
        <v>0</v>
      </c>
      <c r="M947" s="805">
        <f t="shared" si="3372"/>
        <v>0</v>
      </c>
      <c r="N947" s="805">
        <f t="shared" si="3372"/>
        <v>0</v>
      </c>
      <c r="O947" s="805">
        <f t="shared" si="3372"/>
        <v>0</v>
      </c>
      <c r="P947" s="805">
        <f t="shared" si="3372"/>
        <v>0</v>
      </c>
      <c r="Q947" s="805">
        <f t="shared" si="3372"/>
        <v>0</v>
      </c>
      <c r="R947" s="805">
        <f t="shared" si="3372"/>
        <v>0</v>
      </c>
      <c r="S947" s="804"/>
      <c r="T947" s="805">
        <f t="shared" ref="T947:AJ947" si="3373">SUM(T368)</f>
        <v>0</v>
      </c>
      <c r="U947" s="805">
        <f t="shared" si="3373"/>
        <v>0</v>
      </c>
      <c r="V947" s="805">
        <f t="shared" si="3373"/>
        <v>0</v>
      </c>
      <c r="W947" s="805">
        <f t="shared" si="3373"/>
        <v>0</v>
      </c>
      <c r="X947" s="805">
        <f t="shared" si="3373"/>
        <v>0</v>
      </c>
      <c r="Y947" s="805">
        <f t="shared" si="3373"/>
        <v>0</v>
      </c>
      <c r="Z947" s="805">
        <f t="shared" si="3373"/>
        <v>100</v>
      </c>
      <c r="AA947" s="805">
        <f t="shared" si="3373"/>
        <v>0</v>
      </c>
      <c r="AB947" s="805">
        <f t="shared" si="3373"/>
        <v>0</v>
      </c>
      <c r="AC947" s="805">
        <f t="shared" si="3373"/>
        <v>0</v>
      </c>
      <c r="AD947" s="805">
        <f t="shared" si="3373"/>
        <v>0</v>
      </c>
      <c r="AE947" s="805">
        <f t="shared" si="3373"/>
        <v>0</v>
      </c>
      <c r="AF947" s="805">
        <f t="shared" si="3373"/>
        <v>0</v>
      </c>
      <c r="AG947" s="805">
        <f t="shared" si="3373"/>
        <v>0</v>
      </c>
      <c r="AH947" s="805">
        <f t="shared" si="3373"/>
        <v>0</v>
      </c>
      <c r="AI947" s="805">
        <f t="shared" si="3373"/>
        <v>0</v>
      </c>
      <c r="AJ947" s="805">
        <f t="shared" si="3373"/>
        <v>0</v>
      </c>
      <c r="AK947" s="804"/>
      <c r="AL947" s="805">
        <f t="shared" ref="AL947:BB947" si="3374">SUM(AL368)</f>
        <v>0</v>
      </c>
      <c r="AM947" s="805">
        <f t="shared" si="3374"/>
        <v>0</v>
      </c>
      <c r="AN947" s="805">
        <f t="shared" si="3374"/>
        <v>0</v>
      </c>
      <c r="AO947" s="805">
        <f t="shared" si="3374"/>
        <v>0</v>
      </c>
      <c r="AP947" s="805">
        <f t="shared" si="3374"/>
        <v>0</v>
      </c>
      <c r="AQ947" s="805">
        <f t="shared" si="3374"/>
        <v>0</v>
      </c>
      <c r="AR947" s="805">
        <f t="shared" si="3374"/>
        <v>0</v>
      </c>
      <c r="AS947" s="805">
        <f t="shared" si="3374"/>
        <v>0</v>
      </c>
      <c r="AT947" s="805">
        <f t="shared" si="3374"/>
        <v>0</v>
      </c>
      <c r="AU947" s="805">
        <f t="shared" si="3374"/>
        <v>0</v>
      </c>
      <c r="AV947" s="805">
        <f t="shared" si="3374"/>
        <v>0</v>
      </c>
      <c r="AW947" s="805">
        <f t="shared" si="3374"/>
        <v>0</v>
      </c>
      <c r="AX947" s="805">
        <f t="shared" si="3374"/>
        <v>0</v>
      </c>
      <c r="AY947" s="805">
        <f t="shared" si="3374"/>
        <v>0</v>
      </c>
      <c r="AZ947" s="805">
        <f t="shared" si="3374"/>
        <v>0</v>
      </c>
      <c r="BA947" s="805">
        <f t="shared" si="3374"/>
        <v>0</v>
      </c>
      <c r="BB947" s="805">
        <f t="shared" si="3374"/>
        <v>0</v>
      </c>
      <c r="BC947" s="804"/>
      <c r="BD947" s="805">
        <f t="shared" ref="BD947:BT947" si="3375">SUM(BD368)</f>
        <v>0</v>
      </c>
      <c r="BE947" s="805">
        <f t="shared" si="3375"/>
        <v>0</v>
      </c>
      <c r="BF947" s="805">
        <f t="shared" si="3375"/>
        <v>0</v>
      </c>
      <c r="BG947" s="805">
        <f t="shared" si="3375"/>
        <v>0</v>
      </c>
      <c r="BH947" s="805">
        <f t="shared" si="3375"/>
        <v>0</v>
      </c>
      <c r="BI947" s="805">
        <f t="shared" si="3375"/>
        <v>0</v>
      </c>
      <c r="BJ947" s="805">
        <f t="shared" si="3375"/>
        <v>0</v>
      </c>
      <c r="BK947" s="805">
        <f t="shared" si="3375"/>
        <v>0</v>
      </c>
      <c r="BL947" s="805">
        <f t="shared" si="3375"/>
        <v>0</v>
      </c>
      <c r="BM947" s="805">
        <f t="shared" si="3375"/>
        <v>0</v>
      </c>
      <c r="BN947" s="805">
        <f t="shared" si="3375"/>
        <v>0</v>
      </c>
      <c r="BO947" s="805">
        <f t="shared" si="3375"/>
        <v>0</v>
      </c>
      <c r="BP947" s="805">
        <f t="shared" si="3375"/>
        <v>0</v>
      </c>
      <c r="BQ947" s="805">
        <f t="shared" si="3375"/>
        <v>0</v>
      </c>
      <c r="BR947" s="805">
        <f t="shared" si="3375"/>
        <v>0</v>
      </c>
      <c r="BS947" s="805">
        <f t="shared" si="3375"/>
        <v>0</v>
      </c>
      <c r="BT947" s="805">
        <f t="shared" si="3375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84"/>
        <v>40</v>
      </c>
      <c r="CA947" s="602">
        <f t="shared" si="3285"/>
        <v>0</v>
      </c>
      <c r="CB947" s="602">
        <f t="shared" si="3286"/>
        <v>0</v>
      </c>
      <c r="CC947" s="602">
        <f t="shared" si="3287"/>
        <v>0</v>
      </c>
      <c r="CD947" s="1348">
        <f t="shared" si="3315"/>
        <v>0</v>
      </c>
      <c r="CE947" s="1349">
        <f t="shared" si="3289"/>
        <v>0</v>
      </c>
      <c r="CF947" s="1350">
        <f t="shared" si="3289"/>
        <v>0</v>
      </c>
      <c r="CG947" s="1350">
        <f t="shared" si="3289"/>
        <v>0</v>
      </c>
      <c r="CH947" s="1350">
        <f t="shared" si="3289"/>
        <v>0</v>
      </c>
      <c r="CI947" s="1350">
        <f t="shared" si="3289"/>
        <v>0</v>
      </c>
      <c r="CJ947" s="1350">
        <f t="shared" si="3289"/>
        <v>0</v>
      </c>
      <c r="CK947" s="1351">
        <f t="shared" si="3289"/>
        <v>0</v>
      </c>
      <c r="CL947" s="1351">
        <f t="shared" si="3289"/>
        <v>0</v>
      </c>
      <c r="CM947" s="1351">
        <f t="shared" si="3289"/>
        <v>0</v>
      </c>
      <c r="CN947" s="1350">
        <f t="shared" si="3289"/>
        <v>0</v>
      </c>
      <c r="CO947" s="1350">
        <f t="shared" si="3289"/>
        <v>0</v>
      </c>
      <c r="CP947" s="1350">
        <f t="shared" si="3289"/>
        <v>0</v>
      </c>
      <c r="CQ947" s="1350">
        <f t="shared" si="3289"/>
        <v>0</v>
      </c>
      <c r="CR947" s="1350">
        <f t="shared" si="3289"/>
        <v>100</v>
      </c>
      <c r="CS947" s="1349">
        <f t="shared" ref="CE947:CT960" si="337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500</v>
      </c>
      <c r="CT947" s="1352">
        <f t="shared" si="3376"/>
        <v>750</v>
      </c>
      <c r="CU947" s="553">
        <f t="shared" si="3290"/>
        <v>0</v>
      </c>
      <c r="CV947" s="554">
        <f t="shared" si="3291"/>
        <v>0</v>
      </c>
      <c r="CW947" s="555">
        <f t="shared" si="3292"/>
        <v>0</v>
      </c>
      <c r="CX947" s="555">
        <f t="shared" si="3293"/>
        <v>0</v>
      </c>
      <c r="CY947" s="555">
        <f t="shared" si="3294"/>
        <v>0</v>
      </c>
      <c r="CZ947" s="555">
        <f t="shared" si="3295"/>
        <v>0</v>
      </c>
      <c r="DA947" s="555">
        <f t="shared" si="3296"/>
        <v>0</v>
      </c>
      <c r="DB947" s="556">
        <f t="shared" si="3297"/>
        <v>0</v>
      </c>
      <c r="DC947" s="556">
        <f t="shared" si="3298"/>
        <v>0</v>
      </c>
      <c r="DD947" s="556">
        <f t="shared" si="3299"/>
        <v>0</v>
      </c>
      <c r="DE947" s="555">
        <f t="shared" si="3300"/>
        <v>0</v>
      </c>
      <c r="DF947" s="555">
        <f t="shared" si="3301"/>
        <v>0</v>
      </c>
      <c r="DG947" s="555">
        <f t="shared" si="3302"/>
        <v>0</v>
      </c>
      <c r="DH947" s="555">
        <f t="shared" si="3303"/>
        <v>0</v>
      </c>
      <c r="DI947" s="555">
        <f t="shared" si="3304"/>
        <v>0</v>
      </c>
      <c r="DJ947" s="554">
        <f t="shared" si="3305"/>
        <v>0</v>
      </c>
      <c r="DK947" s="553">
        <f t="shared" si="3306"/>
        <v>100</v>
      </c>
      <c r="DL947" s="658">
        <f t="shared" si="3307"/>
        <v>17</v>
      </c>
      <c r="DM947" s="106">
        <f t="shared" si="3308"/>
        <v>17</v>
      </c>
      <c r="DN947" s="106">
        <f t="shared" si="3309"/>
        <v>17</v>
      </c>
      <c r="DO947" s="106">
        <f t="shared" si="3310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77">SUM(B379)</f>
        <v>0</v>
      </c>
      <c r="C948" s="805">
        <f t="shared" si="3377"/>
        <v>0</v>
      </c>
      <c r="D948" s="805">
        <f t="shared" si="3377"/>
        <v>0</v>
      </c>
      <c r="E948" s="805">
        <f t="shared" si="3377"/>
        <v>0</v>
      </c>
      <c r="F948" s="805">
        <f t="shared" si="3377"/>
        <v>249.75</v>
      </c>
      <c r="G948" s="805">
        <f t="shared" si="3377"/>
        <v>0</v>
      </c>
      <c r="H948" s="805">
        <f t="shared" si="3377"/>
        <v>0</v>
      </c>
      <c r="I948" s="805">
        <f t="shared" si="3377"/>
        <v>0</v>
      </c>
      <c r="J948" s="805">
        <f t="shared" si="3377"/>
        <v>0</v>
      </c>
      <c r="K948" s="805">
        <f t="shared" si="3377"/>
        <v>0</v>
      </c>
      <c r="L948" s="805">
        <f t="shared" si="3377"/>
        <v>0</v>
      </c>
      <c r="M948" s="805">
        <f t="shared" si="3377"/>
        <v>0</v>
      </c>
      <c r="N948" s="805">
        <f t="shared" si="3377"/>
        <v>0</v>
      </c>
      <c r="O948" s="805">
        <f t="shared" si="3377"/>
        <v>0</v>
      </c>
      <c r="P948" s="805">
        <f t="shared" si="3377"/>
        <v>0</v>
      </c>
      <c r="Q948" s="805">
        <f t="shared" si="3377"/>
        <v>0</v>
      </c>
      <c r="R948" s="805">
        <f t="shared" si="3377"/>
        <v>0</v>
      </c>
      <c r="S948" s="804"/>
      <c r="T948" s="805">
        <f t="shared" ref="T948:AJ948" si="3378">SUM(T379)</f>
        <v>0</v>
      </c>
      <c r="U948" s="805">
        <f t="shared" si="3378"/>
        <v>0</v>
      </c>
      <c r="V948" s="805">
        <f t="shared" si="3378"/>
        <v>0</v>
      </c>
      <c r="W948" s="805">
        <f t="shared" si="3378"/>
        <v>0</v>
      </c>
      <c r="X948" s="805">
        <f t="shared" si="3378"/>
        <v>0</v>
      </c>
      <c r="Y948" s="805">
        <f t="shared" si="3378"/>
        <v>0</v>
      </c>
      <c r="Z948" s="805">
        <f t="shared" si="3378"/>
        <v>0</v>
      </c>
      <c r="AA948" s="805">
        <f t="shared" si="3378"/>
        <v>0</v>
      </c>
      <c r="AB948" s="805">
        <f t="shared" si="3378"/>
        <v>0</v>
      </c>
      <c r="AC948" s="805">
        <f t="shared" si="3378"/>
        <v>0</v>
      </c>
      <c r="AD948" s="805">
        <f t="shared" si="3378"/>
        <v>0</v>
      </c>
      <c r="AE948" s="805">
        <f t="shared" si="3378"/>
        <v>0</v>
      </c>
      <c r="AF948" s="805">
        <f t="shared" si="3378"/>
        <v>0</v>
      </c>
      <c r="AG948" s="805">
        <f t="shared" si="3378"/>
        <v>0</v>
      </c>
      <c r="AH948" s="805">
        <f t="shared" si="3378"/>
        <v>0</v>
      </c>
      <c r="AI948" s="805">
        <f t="shared" si="3378"/>
        <v>0</v>
      </c>
      <c r="AJ948" s="805">
        <f t="shared" si="3378"/>
        <v>0</v>
      </c>
      <c r="AK948" s="804"/>
      <c r="AL948" s="805">
        <f t="shared" ref="AL948:BB948" si="3379">SUM(AL379)</f>
        <v>0</v>
      </c>
      <c r="AM948" s="805">
        <f t="shared" si="3379"/>
        <v>0</v>
      </c>
      <c r="AN948" s="805">
        <f t="shared" si="3379"/>
        <v>0</v>
      </c>
      <c r="AO948" s="805">
        <f t="shared" si="3379"/>
        <v>0</v>
      </c>
      <c r="AP948" s="805">
        <f t="shared" si="3379"/>
        <v>0</v>
      </c>
      <c r="AQ948" s="805">
        <f t="shared" si="3379"/>
        <v>0</v>
      </c>
      <c r="AR948" s="805">
        <f t="shared" si="3379"/>
        <v>0</v>
      </c>
      <c r="AS948" s="805">
        <f t="shared" si="3379"/>
        <v>0</v>
      </c>
      <c r="AT948" s="805">
        <f t="shared" si="3379"/>
        <v>0</v>
      </c>
      <c r="AU948" s="805">
        <f t="shared" si="3379"/>
        <v>0</v>
      </c>
      <c r="AV948" s="805">
        <f t="shared" si="3379"/>
        <v>0</v>
      </c>
      <c r="AW948" s="805">
        <f t="shared" si="3379"/>
        <v>0</v>
      </c>
      <c r="AX948" s="805">
        <f t="shared" si="3379"/>
        <v>0</v>
      </c>
      <c r="AY948" s="805">
        <f t="shared" si="3379"/>
        <v>0</v>
      </c>
      <c r="AZ948" s="805">
        <f t="shared" si="3379"/>
        <v>0</v>
      </c>
      <c r="BA948" s="805">
        <f t="shared" si="3379"/>
        <v>0</v>
      </c>
      <c r="BB948" s="805">
        <f t="shared" si="3379"/>
        <v>0</v>
      </c>
      <c r="BC948" s="804"/>
      <c r="BD948" s="805">
        <f t="shared" ref="BD948:BT948" si="3380">SUM(BD379)</f>
        <v>0</v>
      </c>
      <c r="BE948" s="805">
        <f t="shared" si="3380"/>
        <v>0</v>
      </c>
      <c r="BF948" s="805">
        <f t="shared" si="3380"/>
        <v>0</v>
      </c>
      <c r="BG948" s="805">
        <f t="shared" si="3380"/>
        <v>0</v>
      </c>
      <c r="BH948" s="805">
        <f t="shared" si="3380"/>
        <v>0</v>
      </c>
      <c r="BI948" s="805">
        <f t="shared" si="3380"/>
        <v>0</v>
      </c>
      <c r="BJ948" s="805">
        <f t="shared" si="3380"/>
        <v>0</v>
      </c>
      <c r="BK948" s="805">
        <f t="shared" si="3380"/>
        <v>0</v>
      </c>
      <c r="BL948" s="805">
        <f t="shared" si="3380"/>
        <v>0</v>
      </c>
      <c r="BM948" s="805">
        <f t="shared" si="3380"/>
        <v>0</v>
      </c>
      <c r="BN948" s="805">
        <f t="shared" si="3380"/>
        <v>0</v>
      </c>
      <c r="BO948" s="805">
        <f t="shared" si="3380"/>
        <v>0</v>
      </c>
      <c r="BP948" s="805">
        <f t="shared" si="3380"/>
        <v>0</v>
      </c>
      <c r="BQ948" s="805">
        <f t="shared" si="3380"/>
        <v>0</v>
      </c>
      <c r="BR948" s="805">
        <f t="shared" si="3380"/>
        <v>0</v>
      </c>
      <c r="BS948" s="805">
        <f t="shared" si="3380"/>
        <v>0</v>
      </c>
      <c r="BT948" s="805">
        <f t="shared" si="3380"/>
        <v>0</v>
      </c>
      <c r="BU948" s="804"/>
      <c r="BV948" s="805">
        <f>SUM(BV379)</f>
        <v>225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84"/>
        <v>0</v>
      </c>
      <c r="CA948" s="602">
        <f t="shared" si="3285"/>
        <v>0</v>
      </c>
      <c r="CB948" s="602">
        <f t="shared" si="3286"/>
        <v>0</v>
      </c>
      <c r="CC948" s="602">
        <f t="shared" si="3287"/>
        <v>0</v>
      </c>
      <c r="CD948" s="1348">
        <f t="shared" si="3315"/>
        <v>0</v>
      </c>
      <c r="CE948" s="1349">
        <f t="shared" si="3376"/>
        <v>0</v>
      </c>
      <c r="CF948" s="1350">
        <f t="shared" si="3376"/>
        <v>0</v>
      </c>
      <c r="CG948" s="1350">
        <f t="shared" si="3376"/>
        <v>0</v>
      </c>
      <c r="CH948" s="1350">
        <f t="shared" si="3376"/>
        <v>0</v>
      </c>
      <c r="CI948" s="1350">
        <f t="shared" si="3376"/>
        <v>0</v>
      </c>
      <c r="CJ948" s="1350">
        <f t="shared" si="3376"/>
        <v>0</v>
      </c>
      <c r="CK948" s="1351">
        <f t="shared" si="3376"/>
        <v>0</v>
      </c>
      <c r="CL948" s="1351">
        <f t="shared" si="3376"/>
        <v>0</v>
      </c>
      <c r="CM948" s="1351">
        <f t="shared" si="3376"/>
        <v>0</v>
      </c>
      <c r="CN948" s="1350">
        <f t="shared" si="3376"/>
        <v>0</v>
      </c>
      <c r="CO948" s="1350">
        <f t="shared" si="3376"/>
        <v>0</v>
      </c>
      <c r="CP948" s="1350">
        <f t="shared" si="3376"/>
        <v>0</v>
      </c>
      <c r="CQ948" s="1350">
        <f t="shared" si="3376"/>
        <v>0</v>
      </c>
      <c r="CR948" s="1350">
        <f t="shared" si="3376"/>
        <v>0</v>
      </c>
      <c r="CS948" s="1349">
        <f t="shared" si="3376"/>
        <v>0</v>
      </c>
      <c r="CT948" s="1352">
        <f t="shared" si="3376"/>
        <v>249.75</v>
      </c>
      <c r="CU948" s="553">
        <f t="shared" si="3290"/>
        <v>0</v>
      </c>
      <c r="CV948" s="554">
        <f t="shared" si="3291"/>
        <v>0</v>
      </c>
      <c r="CW948" s="555">
        <f t="shared" si="3292"/>
        <v>0</v>
      </c>
      <c r="CX948" s="555">
        <f t="shared" si="3293"/>
        <v>0</v>
      </c>
      <c r="CY948" s="555">
        <f t="shared" si="3294"/>
        <v>0</v>
      </c>
      <c r="CZ948" s="555">
        <f t="shared" si="3295"/>
        <v>0</v>
      </c>
      <c r="DA948" s="555">
        <f t="shared" si="3296"/>
        <v>0</v>
      </c>
      <c r="DB948" s="556">
        <f t="shared" si="3297"/>
        <v>0</v>
      </c>
      <c r="DC948" s="556">
        <f t="shared" si="3298"/>
        <v>0</v>
      </c>
      <c r="DD948" s="556">
        <f t="shared" si="3299"/>
        <v>0</v>
      </c>
      <c r="DE948" s="555">
        <f t="shared" si="3300"/>
        <v>0</v>
      </c>
      <c r="DF948" s="555">
        <f t="shared" si="3301"/>
        <v>0</v>
      </c>
      <c r="DG948" s="555">
        <f t="shared" si="3302"/>
        <v>0</v>
      </c>
      <c r="DH948" s="555">
        <f t="shared" si="3303"/>
        <v>0</v>
      </c>
      <c r="DI948" s="555">
        <f t="shared" si="3304"/>
        <v>0</v>
      </c>
      <c r="DJ948" s="554">
        <f t="shared" si="3305"/>
        <v>0</v>
      </c>
      <c r="DK948" s="553">
        <f t="shared" si="3306"/>
        <v>0</v>
      </c>
      <c r="DL948" s="658">
        <f t="shared" si="3307"/>
        <v>17</v>
      </c>
      <c r="DM948" s="106">
        <f t="shared" si="3308"/>
        <v>17</v>
      </c>
      <c r="DN948" s="106">
        <f t="shared" si="3309"/>
        <v>17</v>
      </c>
      <c r="DO948" s="106">
        <f t="shared" si="3310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81">SUM(B389)</f>
        <v>0</v>
      </c>
      <c r="C949" s="805">
        <f t="shared" si="3381"/>
        <v>0</v>
      </c>
      <c r="D949" s="805">
        <f t="shared" si="3381"/>
        <v>0</v>
      </c>
      <c r="E949" s="805">
        <f t="shared" si="3381"/>
        <v>20</v>
      </c>
      <c r="F949" s="805">
        <f t="shared" si="3381"/>
        <v>0</v>
      </c>
      <c r="G949" s="805">
        <f t="shared" si="3381"/>
        <v>0</v>
      </c>
      <c r="H949" s="805">
        <f t="shared" si="3381"/>
        <v>0</v>
      </c>
      <c r="I949" s="805">
        <f t="shared" si="3381"/>
        <v>100</v>
      </c>
      <c r="J949" s="805">
        <f t="shared" si="3381"/>
        <v>0</v>
      </c>
      <c r="K949" s="805">
        <f t="shared" si="3381"/>
        <v>0</v>
      </c>
      <c r="L949" s="805">
        <f t="shared" si="3381"/>
        <v>0</v>
      </c>
      <c r="M949" s="805">
        <f t="shared" si="3381"/>
        <v>0</v>
      </c>
      <c r="N949" s="805">
        <f t="shared" si="3381"/>
        <v>0</v>
      </c>
      <c r="O949" s="805">
        <f t="shared" si="3381"/>
        <v>0</v>
      </c>
      <c r="P949" s="805">
        <f t="shared" si="3381"/>
        <v>0</v>
      </c>
      <c r="Q949" s="805">
        <f t="shared" si="3381"/>
        <v>0</v>
      </c>
      <c r="R949" s="805">
        <f t="shared" si="3381"/>
        <v>0</v>
      </c>
      <c r="S949" s="804"/>
      <c r="T949" s="805">
        <f t="shared" ref="T949:AJ949" si="3382">SUM(T389)</f>
        <v>0</v>
      </c>
      <c r="U949" s="805">
        <f t="shared" si="3382"/>
        <v>0</v>
      </c>
      <c r="V949" s="805">
        <f t="shared" si="3382"/>
        <v>540</v>
      </c>
      <c r="W949" s="805">
        <f t="shared" si="3382"/>
        <v>0</v>
      </c>
      <c r="X949" s="805">
        <f t="shared" si="3382"/>
        <v>0</v>
      </c>
      <c r="Y949" s="805">
        <f t="shared" si="3382"/>
        <v>0</v>
      </c>
      <c r="Z949" s="805">
        <f t="shared" si="3382"/>
        <v>0</v>
      </c>
      <c r="AA949" s="805">
        <f t="shared" si="3382"/>
        <v>0</v>
      </c>
      <c r="AB949" s="805">
        <f t="shared" si="3382"/>
        <v>0</v>
      </c>
      <c r="AC949" s="805">
        <f t="shared" si="3382"/>
        <v>0</v>
      </c>
      <c r="AD949" s="805">
        <f t="shared" si="3382"/>
        <v>0</v>
      </c>
      <c r="AE949" s="805">
        <f t="shared" si="3382"/>
        <v>0</v>
      </c>
      <c r="AF949" s="805">
        <f t="shared" si="3382"/>
        <v>0</v>
      </c>
      <c r="AG949" s="805">
        <f t="shared" si="3382"/>
        <v>0</v>
      </c>
      <c r="AH949" s="805">
        <f t="shared" si="3382"/>
        <v>0</v>
      </c>
      <c r="AI949" s="805">
        <f t="shared" si="3382"/>
        <v>0</v>
      </c>
      <c r="AJ949" s="805">
        <f t="shared" si="3382"/>
        <v>0</v>
      </c>
      <c r="AK949" s="804"/>
      <c r="AL949" s="805">
        <f t="shared" ref="AL949:BB949" si="3383">SUM(AL389)</f>
        <v>0</v>
      </c>
      <c r="AM949" s="805">
        <f t="shared" si="3383"/>
        <v>0</v>
      </c>
      <c r="AN949" s="805">
        <f t="shared" si="3383"/>
        <v>0</v>
      </c>
      <c r="AO949" s="805">
        <f t="shared" si="3383"/>
        <v>0</v>
      </c>
      <c r="AP949" s="805">
        <f t="shared" si="3383"/>
        <v>0</v>
      </c>
      <c r="AQ949" s="805">
        <f t="shared" si="3383"/>
        <v>0</v>
      </c>
      <c r="AR949" s="805">
        <f t="shared" si="3383"/>
        <v>0</v>
      </c>
      <c r="AS949" s="805">
        <f t="shared" si="3383"/>
        <v>0</v>
      </c>
      <c r="AT949" s="805">
        <f t="shared" si="3383"/>
        <v>0</v>
      </c>
      <c r="AU949" s="805">
        <f t="shared" si="3383"/>
        <v>0</v>
      </c>
      <c r="AV949" s="805">
        <f t="shared" si="3383"/>
        <v>0</v>
      </c>
      <c r="AW949" s="805">
        <f t="shared" si="3383"/>
        <v>0</v>
      </c>
      <c r="AX949" s="805">
        <f t="shared" si="3383"/>
        <v>0</v>
      </c>
      <c r="AY949" s="805">
        <f t="shared" si="3383"/>
        <v>0</v>
      </c>
      <c r="AZ949" s="805">
        <f t="shared" si="3383"/>
        <v>0</v>
      </c>
      <c r="BA949" s="805">
        <f t="shared" si="3383"/>
        <v>0</v>
      </c>
      <c r="BB949" s="805">
        <f t="shared" si="3383"/>
        <v>0</v>
      </c>
      <c r="BC949" s="804"/>
      <c r="BD949" s="805">
        <f t="shared" ref="BD949:BT949" si="3384">SUM(BD389)</f>
        <v>0</v>
      </c>
      <c r="BE949" s="805">
        <f t="shared" si="3384"/>
        <v>0</v>
      </c>
      <c r="BF949" s="805">
        <f t="shared" si="3384"/>
        <v>0</v>
      </c>
      <c r="BG949" s="805">
        <f t="shared" si="3384"/>
        <v>0</v>
      </c>
      <c r="BH949" s="805">
        <f t="shared" si="3384"/>
        <v>0</v>
      </c>
      <c r="BI949" s="805">
        <f t="shared" si="3384"/>
        <v>0</v>
      </c>
      <c r="BJ949" s="805">
        <f t="shared" si="3384"/>
        <v>0</v>
      </c>
      <c r="BK949" s="805">
        <f t="shared" si="3384"/>
        <v>0</v>
      </c>
      <c r="BL949" s="805">
        <f t="shared" si="3384"/>
        <v>0</v>
      </c>
      <c r="BM949" s="805">
        <f t="shared" si="3384"/>
        <v>0</v>
      </c>
      <c r="BN949" s="805">
        <f t="shared" si="3384"/>
        <v>0</v>
      </c>
      <c r="BO949" s="805">
        <f t="shared" si="3384"/>
        <v>0</v>
      </c>
      <c r="BP949" s="805">
        <f t="shared" si="3384"/>
        <v>0</v>
      </c>
      <c r="BQ949" s="805">
        <f t="shared" si="3384"/>
        <v>0</v>
      </c>
      <c r="BR949" s="805">
        <f t="shared" si="3384"/>
        <v>0</v>
      </c>
      <c r="BS949" s="805">
        <f t="shared" si="3384"/>
        <v>0</v>
      </c>
      <c r="BT949" s="805">
        <f t="shared" si="3384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84"/>
        <v>1.3333333333333333</v>
      </c>
      <c r="CA949" s="602">
        <f t="shared" si="3285"/>
        <v>0</v>
      </c>
      <c r="CB949" s="602">
        <f t="shared" si="3286"/>
        <v>0</v>
      </c>
      <c r="CC949" s="602">
        <f t="shared" si="3287"/>
        <v>0</v>
      </c>
      <c r="CD949" s="1348">
        <f t="shared" si="3315"/>
        <v>0</v>
      </c>
      <c r="CE949" s="1349">
        <f t="shared" si="3376"/>
        <v>0</v>
      </c>
      <c r="CF949" s="1350">
        <f t="shared" si="3376"/>
        <v>0</v>
      </c>
      <c r="CG949" s="1350">
        <f t="shared" si="3376"/>
        <v>0</v>
      </c>
      <c r="CH949" s="1350">
        <f t="shared" si="3376"/>
        <v>0</v>
      </c>
      <c r="CI949" s="1350">
        <f t="shared" si="3376"/>
        <v>0</v>
      </c>
      <c r="CJ949" s="1350">
        <f t="shared" si="3376"/>
        <v>0</v>
      </c>
      <c r="CK949" s="1351">
        <f t="shared" si="3376"/>
        <v>0</v>
      </c>
      <c r="CL949" s="1351">
        <f t="shared" si="3376"/>
        <v>0</v>
      </c>
      <c r="CM949" s="1351">
        <f t="shared" si="3376"/>
        <v>0</v>
      </c>
      <c r="CN949" s="1350">
        <f t="shared" si="3376"/>
        <v>0</v>
      </c>
      <c r="CO949" s="1350">
        <f t="shared" si="3376"/>
        <v>0</v>
      </c>
      <c r="CP949" s="1350">
        <f t="shared" si="3376"/>
        <v>0</v>
      </c>
      <c r="CQ949" s="1350">
        <f t="shared" si="3376"/>
        <v>0</v>
      </c>
      <c r="CR949" s="1350">
        <f t="shared" si="3376"/>
        <v>0</v>
      </c>
      <c r="CS949" s="1349">
        <f t="shared" si="3376"/>
        <v>20</v>
      </c>
      <c r="CT949" s="1352">
        <f t="shared" si="3376"/>
        <v>100</v>
      </c>
      <c r="CU949" s="553">
        <f t="shared" si="3290"/>
        <v>0</v>
      </c>
      <c r="CV949" s="554">
        <f t="shared" si="3291"/>
        <v>0</v>
      </c>
      <c r="CW949" s="555">
        <f t="shared" si="3292"/>
        <v>0</v>
      </c>
      <c r="CX949" s="555">
        <f t="shared" si="3293"/>
        <v>0</v>
      </c>
      <c r="CY949" s="555">
        <f t="shared" si="3294"/>
        <v>0</v>
      </c>
      <c r="CZ949" s="555">
        <f t="shared" si="3295"/>
        <v>0</v>
      </c>
      <c r="DA949" s="555">
        <f t="shared" si="3296"/>
        <v>0</v>
      </c>
      <c r="DB949" s="556">
        <f t="shared" si="3297"/>
        <v>0</v>
      </c>
      <c r="DC949" s="556">
        <f t="shared" si="3298"/>
        <v>0</v>
      </c>
      <c r="DD949" s="556">
        <f t="shared" si="3299"/>
        <v>0</v>
      </c>
      <c r="DE949" s="555">
        <f t="shared" si="3300"/>
        <v>0</v>
      </c>
      <c r="DF949" s="555">
        <f t="shared" si="3301"/>
        <v>0</v>
      </c>
      <c r="DG949" s="555">
        <f t="shared" si="3302"/>
        <v>0</v>
      </c>
      <c r="DH949" s="555">
        <f t="shared" si="3303"/>
        <v>0</v>
      </c>
      <c r="DI949" s="555">
        <f t="shared" si="3304"/>
        <v>0</v>
      </c>
      <c r="DJ949" s="554">
        <f t="shared" si="3305"/>
        <v>0</v>
      </c>
      <c r="DK949" s="553">
        <f t="shared" si="3306"/>
        <v>540</v>
      </c>
      <c r="DL949" s="658">
        <f t="shared" si="3307"/>
        <v>17</v>
      </c>
      <c r="DM949" s="106">
        <f t="shared" si="3308"/>
        <v>17</v>
      </c>
      <c r="DN949" s="106">
        <f t="shared" si="3309"/>
        <v>17</v>
      </c>
      <c r="DO949" s="106">
        <f t="shared" si="3310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85">SUM(B394)</f>
        <v>0</v>
      </c>
      <c r="C950" s="805">
        <f t="shared" si="3385"/>
        <v>0</v>
      </c>
      <c r="D950" s="805">
        <f t="shared" si="3385"/>
        <v>0</v>
      </c>
      <c r="E950" s="805">
        <f t="shared" si="3385"/>
        <v>0</v>
      </c>
      <c r="F950" s="805">
        <f t="shared" si="3385"/>
        <v>0</v>
      </c>
      <c r="G950" s="805">
        <f t="shared" si="3385"/>
        <v>0</v>
      </c>
      <c r="H950" s="805">
        <f t="shared" si="3385"/>
        <v>0</v>
      </c>
      <c r="I950" s="805">
        <f t="shared" si="3385"/>
        <v>0</v>
      </c>
      <c r="J950" s="805">
        <f t="shared" si="3385"/>
        <v>0</v>
      </c>
      <c r="K950" s="805">
        <f t="shared" si="3385"/>
        <v>0</v>
      </c>
      <c r="L950" s="805">
        <f t="shared" si="3385"/>
        <v>0</v>
      </c>
      <c r="M950" s="805">
        <f t="shared" si="3385"/>
        <v>0</v>
      </c>
      <c r="N950" s="805">
        <f t="shared" si="3385"/>
        <v>0</v>
      </c>
      <c r="O950" s="805">
        <f t="shared" si="3385"/>
        <v>0</v>
      </c>
      <c r="P950" s="805">
        <f t="shared" si="3385"/>
        <v>0</v>
      </c>
      <c r="Q950" s="805">
        <f t="shared" si="3385"/>
        <v>0</v>
      </c>
      <c r="R950" s="805">
        <f t="shared" si="3385"/>
        <v>0</v>
      </c>
      <c r="S950" s="804"/>
      <c r="T950" s="805">
        <f t="shared" ref="T950:AJ950" si="3386">SUM(T394)</f>
        <v>0</v>
      </c>
      <c r="U950" s="805">
        <f t="shared" si="3386"/>
        <v>0</v>
      </c>
      <c r="V950" s="805">
        <f t="shared" si="3386"/>
        <v>0</v>
      </c>
      <c r="W950" s="805">
        <f t="shared" si="3386"/>
        <v>0</v>
      </c>
      <c r="X950" s="805">
        <f t="shared" si="3386"/>
        <v>0</v>
      </c>
      <c r="Y950" s="805">
        <f t="shared" si="3386"/>
        <v>0</v>
      </c>
      <c r="Z950" s="805">
        <f t="shared" si="3386"/>
        <v>0</v>
      </c>
      <c r="AA950" s="805">
        <f t="shared" si="3386"/>
        <v>0</v>
      </c>
      <c r="AB950" s="805">
        <f t="shared" si="3386"/>
        <v>0</v>
      </c>
      <c r="AC950" s="805">
        <f t="shared" si="3386"/>
        <v>0</v>
      </c>
      <c r="AD950" s="805">
        <f t="shared" si="3386"/>
        <v>0</v>
      </c>
      <c r="AE950" s="805">
        <f t="shared" si="3386"/>
        <v>0</v>
      </c>
      <c r="AF950" s="805">
        <f t="shared" si="3386"/>
        <v>0</v>
      </c>
      <c r="AG950" s="805">
        <f t="shared" si="3386"/>
        <v>0</v>
      </c>
      <c r="AH950" s="805">
        <f t="shared" si="3386"/>
        <v>0</v>
      </c>
      <c r="AI950" s="805">
        <f t="shared" si="3386"/>
        <v>0</v>
      </c>
      <c r="AJ950" s="805">
        <f t="shared" si="3386"/>
        <v>0</v>
      </c>
      <c r="AK950" s="804"/>
      <c r="AL950" s="805">
        <f t="shared" ref="AL950:BB950" si="3387">SUM(AL394)</f>
        <v>0</v>
      </c>
      <c r="AM950" s="805">
        <f t="shared" si="3387"/>
        <v>0</v>
      </c>
      <c r="AN950" s="805">
        <f t="shared" si="3387"/>
        <v>0</v>
      </c>
      <c r="AO950" s="805">
        <f t="shared" si="3387"/>
        <v>0</v>
      </c>
      <c r="AP950" s="805">
        <f t="shared" si="3387"/>
        <v>0</v>
      </c>
      <c r="AQ950" s="805">
        <f t="shared" si="3387"/>
        <v>0</v>
      </c>
      <c r="AR950" s="805">
        <f t="shared" si="3387"/>
        <v>0</v>
      </c>
      <c r="AS950" s="805">
        <f t="shared" si="3387"/>
        <v>0</v>
      </c>
      <c r="AT950" s="805">
        <f t="shared" si="3387"/>
        <v>0</v>
      </c>
      <c r="AU950" s="805">
        <f t="shared" si="3387"/>
        <v>0</v>
      </c>
      <c r="AV950" s="805">
        <f t="shared" si="3387"/>
        <v>0</v>
      </c>
      <c r="AW950" s="805">
        <f t="shared" si="3387"/>
        <v>0</v>
      </c>
      <c r="AX950" s="805">
        <f t="shared" si="3387"/>
        <v>0</v>
      </c>
      <c r="AY950" s="805">
        <f t="shared" si="3387"/>
        <v>0</v>
      </c>
      <c r="AZ950" s="805">
        <f t="shared" si="3387"/>
        <v>0</v>
      </c>
      <c r="BA950" s="805">
        <f t="shared" si="3387"/>
        <v>0</v>
      </c>
      <c r="BB950" s="805">
        <f t="shared" si="3387"/>
        <v>0</v>
      </c>
      <c r="BC950" s="804"/>
      <c r="BD950" s="805">
        <f t="shared" ref="BD950:BT950" si="3388">SUM(BD394)</f>
        <v>0</v>
      </c>
      <c r="BE950" s="805">
        <f t="shared" si="3388"/>
        <v>0</v>
      </c>
      <c r="BF950" s="805">
        <f t="shared" si="3388"/>
        <v>0</v>
      </c>
      <c r="BG950" s="805">
        <f t="shared" si="3388"/>
        <v>0</v>
      </c>
      <c r="BH950" s="805">
        <f t="shared" si="3388"/>
        <v>0</v>
      </c>
      <c r="BI950" s="805">
        <f t="shared" si="3388"/>
        <v>0</v>
      </c>
      <c r="BJ950" s="805">
        <f t="shared" si="3388"/>
        <v>0</v>
      </c>
      <c r="BK950" s="805">
        <f t="shared" si="3388"/>
        <v>0</v>
      </c>
      <c r="BL950" s="805">
        <f t="shared" si="3388"/>
        <v>0</v>
      </c>
      <c r="BM950" s="805">
        <f t="shared" si="3388"/>
        <v>0</v>
      </c>
      <c r="BN950" s="805">
        <f t="shared" si="3388"/>
        <v>0</v>
      </c>
      <c r="BO950" s="805">
        <f t="shared" si="3388"/>
        <v>0</v>
      </c>
      <c r="BP950" s="805">
        <f t="shared" si="3388"/>
        <v>0</v>
      </c>
      <c r="BQ950" s="805">
        <f t="shared" si="3388"/>
        <v>0</v>
      </c>
      <c r="BR950" s="805">
        <f t="shared" si="3388"/>
        <v>0</v>
      </c>
      <c r="BS950" s="805">
        <f t="shared" si="3388"/>
        <v>0</v>
      </c>
      <c r="BT950" s="805">
        <f t="shared" si="3388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84"/>
        <v>0</v>
      </c>
      <c r="CA950" s="602">
        <f t="shared" si="3285"/>
        <v>0</v>
      </c>
      <c r="CB950" s="602">
        <f t="shared" si="3286"/>
        <v>0</v>
      </c>
      <c r="CC950" s="602">
        <f t="shared" si="3287"/>
        <v>0</v>
      </c>
      <c r="CD950" s="1348">
        <f t="shared" si="3315"/>
        <v>0</v>
      </c>
      <c r="CE950" s="1349">
        <f t="shared" si="3376"/>
        <v>0</v>
      </c>
      <c r="CF950" s="1350">
        <f t="shared" si="3376"/>
        <v>0</v>
      </c>
      <c r="CG950" s="1350">
        <f t="shared" si="3376"/>
        <v>0</v>
      </c>
      <c r="CH950" s="1350">
        <f t="shared" si="3376"/>
        <v>0</v>
      </c>
      <c r="CI950" s="1350">
        <f t="shared" si="3376"/>
        <v>0</v>
      </c>
      <c r="CJ950" s="1350">
        <f t="shared" si="3376"/>
        <v>0</v>
      </c>
      <c r="CK950" s="1351">
        <f t="shared" si="3376"/>
        <v>0</v>
      </c>
      <c r="CL950" s="1351">
        <f t="shared" si="3376"/>
        <v>0</v>
      </c>
      <c r="CM950" s="1351">
        <f t="shared" si="3376"/>
        <v>0</v>
      </c>
      <c r="CN950" s="1350">
        <f t="shared" si="3376"/>
        <v>0</v>
      </c>
      <c r="CO950" s="1350">
        <f t="shared" si="3376"/>
        <v>0</v>
      </c>
      <c r="CP950" s="1350">
        <f t="shared" si="3376"/>
        <v>0</v>
      </c>
      <c r="CQ950" s="1350">
        <f t="shared" si="3376"/>
        <v>0</v>
      </c>
      <c r="CR950" s="1350">
        <f t="shared" si="3376"/>
        <v>0</v>
      </c>
      <c r="CS950" s="1349">
        <f t="shared" si="3376"/>
        <v>0</v>
      </c>
      <c r="CT950" s="1352">
        <f t="shared" si="3376"/>
        <v>0</v>
      </c>
      <c r="CU950" s="553">
        <f t="shared" si="3290"/>
        <v>0</v>
      </c>
      <c r="CV950" s="554">
        <f t="shared" si="3291"/>
        <v>0</v>
      </c>
      <c r="CW950" s="555">
        <f t="shared" si="3292"/>
        <v>0</v>
      </c>
      <c r="CX950" s="555">
        <f t="shared" si="3293"/>
        <v>0</v>
      </c>
      <c r="CY950" s="555">
        <f t="shared" si="3294"/>
        <v>0</v>
      </c>
      <c r="CZ950" s="555">
        <f t="shared" si="3295"/>
        <v>0</v>
      </c>
      <c r="DA950" s="555">
        <f t="shared" si="3296"/>
        <v>0</v>
      </c>
      <c r="DB950" s="556">
        <f t="shared" si="3297"/>
        <v>0</v>
      </c>
      <c r="DC950" s="556">
        <f t="shared" si="3298"/>
        <v>0</v>
      </c>
      <c r="DD950" s="556">
        <f t="shared" si="3299"/>
        <v>0</v>
      </c>
      <c r="DE950" s="555">
        <f t="shared" si="3300"/>
        <v>0</v>
      </c>
      <c r="DF950" s="555">
        <f t="shared" si="3301"/>
        <v>0</v>
      </c>
      <c r="DG950" s="555">
        <f t="shared" si="3302"/>
        <v>0</v>
      </c>
      <c r="DH950" s="555">
        <f t="shared" si="3303"/>
        <v>0</v>
      </c>
      <c r="DI950" s="555">
        <f t="shared" si="3304"/>
        <v>0</v>
      </c>
      <c r="DJ950" s="554">
        <f t="shared" si="3305"/>
        <v>0</v>
      </c>
      <c r="DK950" s="553">
        <f t="shared" si="3306"/>
        <v>0</v>
      </c>
      <c r="DL950" s="658">
        <f t="shared" si="3307"/>
        <v>17</v>
      </c>
      <c r="DM950" s="106">
        <f t="shared" si="3308"/>
        <v>17</v>
      </c>
      <c r="DN950" s="106">
        <f t="shared" si="3309"/>
        <v>17</v>
      </c>
      <c r="DO950" s="106">
        <f t="shared" si="3310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9">SUM(B397)</f>
        <v>0</v>
      </c>
      <c r="C951" s="805">
        <f t="shared" si="3389"/>
        <v>0</v>
      </c>
      <c r="D951" s="805">
        <f t="shared" si="3389"/>
        <v>0</v>
      </c>
      <c r="E951" s="805">
        <f t="shared" si="3389"/>
        <v>0</v>
      </c>
      <c r="F951" s="805">
        <f t="shared" si="3389"/>
        <v>0</v>
      </c>
      <c r="G951" s="805">
        <f t="shared" si="3389"/>
        <v>0</v>
      </c>
      <c r="H951" s="805">
        <f t="shared" si="3389"/>
        <v>0</v>
      </c>
      <c r="I951" s="805">
        <f t="shared" si="3389"/>
        <v>0</v>
      </c>
      <c r="J951" s="805">
        <f t="shared" si="3389"/>
        <v>0</v>
      </c>
      <c r="K951" s="805">
        <f t="shared" si="3389"/>
        <v>0</v>
      </c>
      <c r="L951" s="805">
        <f t="shared" si="3389"/>
        <v>0</v>
      </c>
      <c r="M951" s="805">
        <f t="shared" si="3389"/>
        <v>0</v>
      </c>
      <c r="N951" s="805">
        <f t="shared" si="3389"/>
        <v>0</v>
      </c>
      <c r="O951" s="805">
        <f t="shared" si="3389"/>
        <v>0</v>
      </c>
      <c r="P951" s="805">
        <f t="shared" si="3389"/>
        <v>0</v>
      </c>
      <c r="Q951" s="805">
        <f t="shared" si="3389"/>
        <v>0</v>
      </c>
      <c r="R951" s="805">
        <f t="shared" si="3389"/>
        <v>0</v>
      </c>
      <c r="S951" s="804"/>
      <c r="T951" s="805">
        <f t="shared" ref="T951:AJ951" si="3390">SUM(T397)</f>
        <v>0</v>
      </c>
      <c r="U951" s="805">
        <f t="shared" si="3390"/>
        <v>0</v>
      </c>
      <c r="V951" s="805">
        <f t="shared" si="3390"/>
        <v>0</v>
      </c>
      <c r="W951" s="805">
        <f t="shared" si="3390"/>
        <v>0</v>
      </c>
      <c r="X951" s="805">
        <f t="shared" si="3390"/>
        <v>0</v>
      </c>
      <c r="Y951" s="805">
        <f t="shared" si="3390"/>
        <v>0</v>
      </c>
      <c r="Z951" s="805">
        <f t="shared" si="3390"/>
        <v>0</v>
      </c>
      <c r="AA951" s="805">
        <f t="shared" si="3390"/>
        <v>0</v>
      </c>
      <c r="AB951" s="805">
        <f t="shared" si="3390"/>
        <v>0</v>
      </c>
      <c r="AC951" s="805">
        <f t="shared" si="3390"/>
        <v>0</v>
      </c>
      <c r="AD951" s="805">
        <f t="shared" si="3390"/>
        <v>0</v>
      </c>
      <c r="AE951" s="805">
        <f t="shared" si="3390"/>
        <v>0</v>
      </c>
      <c r="AF951" s="805">
        <f t="shared" si="3390"/>
        <v>0</v>
      </c>
      <c r="AG951" s="805">
        <f t="shared" si="3390"/>
        <v>0</v>
      </c>
      <c r="AH951" s="805">
        <f t="shared" si="3390"/>
        <v>0</v>
      </c>
      <c r="AI951" s="805">
        <f t="shared" si="3390"/>
        <v>0</v>
      </c>
      <c r="AJ951" s="805">
        <f t="shared" si="3390"/>
        <v>0</v>
      </c>
      <c r="AK951" s="804"/>
      <c r="AL951" s="805">
        <f t="shared" ref="AL951:BB951" si="3391">SUM(AL397)</f>
        <v>0</v>
      </c>
      <c r="AM951" s="805">
        <f t="shared" si="3391"/>
        <v>0</v>
      </c>
      <c r="AN951" s="805">
        <f t="shared" si="3391"/>
        <v>0</v>
      </c>
      <c r="AO951" s="805">
        <f t="shared" si="3391"/>
        <v>0</v>
      </c>
      <c r="AP951" s="805">
        <f t="shared" si="3391"/>
        <v>0</v>
      </c>
      <c r="AQ951" s="805">
        <f t="shared" si="3391"/>
        <v>0</v>
      </c>
      <c r="AR951" s="805">
        <f t="shared" si="3391"/>
        <v>0</v>
      </c>
      <c r="AS951" s="805">
        <f t="shared" si="3391"/>
        <v>0</v>
      </c>
      <c r="AT951" s="805">
        <f t="shared" si="3391"/>
        <v>0</v>
      </c>
      <c r="AU951" s="805">
        <f t="shared" si="3391"/>
        <v>0</v>
      </c>
      <c r="AV951" s="805">
        <f t="shared" si="3391"/>
        <v>0</v>
      </c>
      <c r="AW951" s="805">
        <f t="shared" si="3391"/>
        <v>0</v>
      </c>
      <c r="AX951" s="805">
        <f t="shared" si="3391"/>
        <v>0</v>
      </c>
      <c r="AY951" s="805">
        <f t="shared" si="3391"/>
        <v>0</v>
      </c>
      <c r="AZ951" s="805">
        <f t="shared" si="3391"/>
        <v>0</v>
      </c>
      <c r="BA951" s="805">
        <f t="shared" si="3391"/>
        <v>0</v>
      </c>
      <c r="BB951" s="805">
        <f t="shared" si="3391"/>
        <v>0</v>
      </c>
      <c r="BC951" s="804"/>
      <c r="BD951" s="805">
        <f t="shared" ref="BD951:BT951" si="3392">SUM(BD397)</f>
        <v>0</v>
      </c>
      <c r="BE951" s="805">
        <f t="shared" si="3392"/>
        <v>0</v>
      </c>
      <c r="BF951" s="805">
        <f t="shared" si="3392"/>
        <v>0</v>
      </c>
      <c r="BG951" s="805">
        <f t="shared" si="3392"/>
        <v>0</v>
      </c>
      <c r="BH951" s="805">
        <f t="shared" si="3392"/>
        <v>0</v>
      </c>
      <c r="BI951" s="805">
        <f t="shared" si="3392"/>
        <v>0</v>
      </c>
      <c r="BJ951" s="805">
        <f t="shared" si="3392"/>
        <v>0</v>
      </c>
      <c r="BK951" s="805">
        <f t="shared" si="3392"/>
        <v>0</v>
      </c>
      <c r="BL951" s="805">
        <f t="shared" si="3392"/>
        <v>0</v>
      </c>
      <c r="BM951" s="805">
        <f t="shared" si="3392"/>
        <v>0</v>
      </c>
      <c r="BN951" s="805">
        <f t="shared" si="3392"/>
        <v>0</v>
      </c>
      <c r="BO951" s="805">
        <f t="shared" si="3392"/>
        <v>0</v>
      </c>
      <c r="BP951" s="805">
        <f t="shared" si="3392"/>
        <v>0</v>
      </c>
      <c r="BQ951" s="805">
        <f t="shared" si="3392"/>
        <v>0</v>
      </c>
      <c r="BR951" s="805">
        <f t="shared" si="3392"/>
        <v>0</v>
      </c>
      <c r="BS951" s="805">
        <f t="shared" si="3392"/>
        <v>0</v>
      </c>
      <c r="BT951" s="805">
        <f t="shared" si="3392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84"/>
        <v>0</v>
      </c>
      <c r="CA951" s="602">
        <f t="shared" si="3285"/>
        <v>0</v>
      </c>
      <c r="CB951" s="602">
        <f t="shared" si="3286"/>
        <v>0</v>
      </c>
      <c r="CC951" s="602">
        <f t="shared" si="3287"/>
        <v>0</v>
      </c>
      <c r="CD951" s="1348">
        <f t="shared" si="3315"/>
        <v>0</v>
      </c>
      <c r="CE951" s="1349">
        <f t="shared" si="3376"/>
        <v>0</v>
      </c>
      <c r="CF951" s="1350">
        <f t="shared" si="3376"/>
        <v>0</v>
      </c>
      <c r="CG951" s="1350">
        <f t="shared" si="3376"/>
        <v>0</v>
      </c>
      <c r="CH951" s="1350">
        <f t="shared" si="3376"/>
        <v>0</v>
      </c>
      <c r="CI951" s="1350">
        <f t="shared" si="3376"/>
        <v>0</v>
      </c>
      <c r="CJ951" s="1350">
        <f t="shared" si="3376"/>
        <v>0</v>
      </c>
      <c r="CK951" s="1351">
        <f t="shared" si="3376"/>
        <v>0</v>
      </c>
      <c r="CL951" s="1351">
        <f t="shared" si="3376"/>
        <v>0</v>
      </c>
      <c r="CM951" s="1351">
        <f t="shared" si="3376"/>
        <v>0</v>
      </c>
      <c r="CN951" s="1350">
        <f t="shared" si="3376"/>
        <v>0</v>
      </c>
      <c r="CO951" s="1350">
        <f t="shared" si="3376"/>
        <v>0</v>
      </c>
      <c r="CP951" s="1350">
        <f t="shared" si="3376"/>
        <v>0</v>
      </c>
      <c r="CQ951" s="1350">
        <f t="shared" si="3376"/>
        <v>0</v>
      </c>
      <c r="CR951" s="1350">
        <f t="shared" si="3376"/>
        <v>0</v>
      </c>
      <c r="CS951" s="1349">
        <f t="shared" si="3376"/>
        <v>0</v>
      </c>
      <c r="CT951" s="1352">
        <f t="shared" si="3376"/>
        <v>0</v>
      </c>
      <c r="CU951" s="553">
        <f t="shared" si="3290"/>
        <v>0</v>
      </c>
      <c r="CV951" s="554">
        <f t="shared" si="3291"/>
        <v>0</v>
      </c>
      <c r="CW951" s="555">
        <f t="shared" si="3292"/>
        <v>0</v>
      </c>
      <c r="CX951" s="555">
        <f t="shared" si="3293"/>
        <v>0</v>
      </c>
      <c r="CY951" s="555">
        <f t="shared" si="3294"/>
        <v>0</v>
      </c>
      <c r="CZ951" s="555">
        <f t="shared" si="3295"/>
        <v>0</v>
      </c>
      <c r="DA951" s="555">
        <f t="shared" si="3296"/>
        <v>0</v>
      </c>
      <c r="DB951" s="556">
        <f t="shared" si="3297"/>
        <v>0</v>
      </c>
      <c r="DC951" s="556">
        <f t="shared" si="3298"/>
        <v>0</v>
      </c>
      <c r="DD951" s="556">
        <f t="shared" si="3299"/>
        <v>0</v>
      </c>
      <c r="DE951" s="555">
        <f t="shared" si="3300"/>
        <v>0</v>
      </c>
      <c r="DF951" s="555">
        <f t="shared" si="3301"/>
        <v>0</v>
      </c>
      <c r="DG951" s="555">
        <f t="shared" si="3302"/>
        <v>0</v>
      </c>
      <c r="DH951" s="555">
        <f t="shared" si="3303"/>
        <v>0</v>
      </c>
      <c r="DI951" s="555">
        <f t="shared" si="3304"/>
        <v>0</v>
      </c>
      <c r="DJ951" s="554">
        <f t="shared" si="3305"/>
        <v>0</v>
      </c>
      <c r="DK951" s="553">
        <f t="shared" si="3306"/>
        <v>0</v>
      </c>
      <c r="DL951" s="658">
        <f t="shared" si="3307"/>
        <v>17</v>
      </c>
      <c r="DM951" s="106">
        <f t="shared" si="3308"/>
        <v>17</v>
      </c>
      <c r="DN951" s="106">
        <f t="shared" si="3309"/>
        <v>17</v>
      </c>
      <c r="DO951" s="106">
        <f t="shared" si="3310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93">SUM(B400)</f>
        <v>0</v>
      </c>
      <c r="C952" s="805">
        <f t="shared" si="3393"/>
        <v>0</v>
      </c>
      <c r="D952" s="805">
        <f t="shared" si="3393"/>
        <v>0</v>
      </c>
      <c r="E952" s="805">
        <f t="shared" si="3393"/>
        <v>0</v>
      </c>
      <c r="F952" s="805">
        <f t="shared" si="3393"/>
        <v>0</v>
      </c>
      <c r="G952" s="805">
        <f t="shared" si="3393"/>
        <v>0</v>
      </c>
      <c r="H952" s="805">
        <f t="shared" si="3393"/>
        <v>0</v>
      </c>
      <c r="I952" s="805">
        <f t="shared" si="3393"/>
        <v>0</v>
      </c>
      <c r="J952" s="805">
        <f t="shared" si="3393"/>
        <v>0</v>
      </c>
      <c r="K952" s="805">
        <f t="shared" si="3393"/>
        <v>0</v>
      </c>
      <c r="L952" s="805">
        <f t="shared" si="3393"/>
        <v>0</v>
      </c>
      <c r="M952" s="805">
        <f t="shared" si="3393"/>
        <v>0</v>
      </c>
      <c r="N952" s="805">
        <f t="shared" si="3393"/>
        <v>0</v>
      </c>
      <c r="O952" s="805">
        <f t="shared" si="3393"/>
        <v>0</v>
      </c>
      <c r="P952" s="805">
        <f t="shared" si="3393"/>
        <v>0</v>
      </c>
      <c r="Q952" s="805">
        <f t="shared" si="3393"/>
        <v>0</v>
      </c>
      <c r="R952" s="805">
        <f t="shared" si="3393"/>
        <v>0</v>
      </c>
      <c r="S952" s="804"/>
      <c r="T952" s="805">
        <f t="shared" ref="T952:AJ952" si="3394">SUM(T400)</f>
        <v>0</v>
      </c>
      <c r="U952" s="805">
        <f t="shared" si="3394"/>
        <v>0</v>
      </c>
      <c r="V952" s="805">
        <f t="shared" si="3394"/>
        <v>0</v>
      </c>
      <c r="W952" s="805">
        <f t="shared" si="3394"/>
        <v>0</v>
      </c>
      <c r="X952" s="805">
        <f t="shared" si="3394"/>
        <v>0</v>
      </c>
      <c r="Y952" s="805">
        <f t="shared" si="3394"/>
        <v>0</v>
      </c>
      <c r="Z952" s="805">
        <f t="shared" si="3394"/>
        <v>0</v>
      </c>
      <c r="AA952" s="805">
        <f t="shared" si="3394"/>
        <v>0</v>
      </c>
      <c r="AB952" s="805">
        <f t="shared" si="3394"/>
        <v>0</v>
      </c>
      <c r="AC952" s="805">
        <f t="shared" si="3394"/>
        <v>0</v>
      </c>
      <c r="AD952" s="805">
        <f t="shared" si="3394"/>
        <v>0</v>
      </c>
      <c r="AE952" s="805">
        <f t="shared" si="3394"/>
        <v>0</v>
      </c>
      <c r="AF952" s="805">
        <f t="shared" si="3394"/>
        <v>0</v>
      </c>
      <c r="AG952" s="805">
        <f t="shared" si="3394"/>
        <v>0</v>
      </c>
      <c r="AH952" s="805">
        <f t="shared" si="3394"/>
        <v>0</v>
      </c>
      <c r="AI952" s="805">
        <f t="shared" si="3394"/>
        <v>0</v>
      </c>
      <c r="AJ952" s="805">
        <f t="shared" si="3394"/>
        <v>0</v>
      </c>
      <c r="AK952" s="804"/>
      <c r="AL952" s="805">
        <f t="shared" ref="AL952:BB952" si="3395">SUM(AL400)</f>
        <v>0</v>
      </c>
      <c r="AM952" s="805">
        <f t="shared" si="3395"/>
        <v>0</v>
      </c>
      <c r="AN952" s="805">
        <f t="shared" si="3395"/>
        <v>0</v>
      </c>
      <c r="AO952" s="805">
        <f t="shared" si="3395"/>
        <v>0</v>
      </c>
      <c r="AP952" s="805">
        <f t="shared" si="3395"/>
        <v>0</v>
      </c>
      <c r="AQ952" s="805">
        <f t="shared" si="3395"/>
        <v>0</v>
      </c>
      <c r="AR952" s="805">
        <f t="shared" si="3395"/>
        <v>0</v>
      </c>
      <c r="AS952" s="805">
        <f t="shared" si="3395"/>
        <v>0</v>
      </c>
      <c r="AT952" s="805">
        <f t="shared" si="3395"/>
        <v>0</v>
      </c>
      <c r="AU952" s="805">
        <f t="shared" si="3395"/>
        <v>0</v>
      </c>
      <c r="AV952" s="805">
        <f t="shared" si="3395"/>
        <v>0</v>
      </c>
      <c r="AW952" s="805">
        <f t="shared" si="3395"/>
        <v>0</v>
      </c>
      <c r="AX952" s="805">
        <f t="shared" si="3395"/>
        <v>0</v>
      </c>
      <c r="AY952" s="805">
        <f t="shared" si="3395"/>
        <v>0</v>
      </c>
      <c r="AZ952" s="805">
        <f t="shared" si="3395"/>
        <v>0</v>
      </c>
      <c r="BA952" s="805">
        <f t="shared" si="3395"/>
        <v>0</v>
      </c>
      <c r="BB952" s="805">
        <f t="shared" si="3395"/>
        <v>0</v>
      </c>
      <c r="BC952" s="804"/>
      <c r="BD952" s="805">
        <f t="shared" ref="BD952:BT952" si="3396">SUM(BD400)</f>
        <v>0</v>
      </c>
      <c r="BE952" s="805">
        <f t="shared" si="3396"/>
        <v>0</v>
      </c>
      <c r="BF952" s="805">
        <f t="shared" si="3396"/>
        <v>0</v>
      </c>
      <c r="BG952" s="805">
        <f t="shared" si="3396"/>
        <v>0</v>
      </c>
      <c r="BH952" s="805">
        <f t="shared" si="3396"/>
        <v>0</v>
      </c>
      <c r="BI952" s="805">
        <f t="shared" si="3396"/>
        <v>0</v>
      </c>
      <c r="BJ952" s="805">
        <f t="shared" si="3396"/>
        <v>0</v>
      </c>
      <c r="BK952" s="805">
        <f t="shared" si="3396"/>
        <v>0</v>
      </c>
      <c r="BL952" s="805">
        <f t="shared" si="3396"/>
        <v>0</v>
      </c>
      <c r="BM952" s="805">
        <f t="shared" si="3396"/>
        <v>0</v>
      </c>
      <c r="BN952" s="805">
        <f t="shared" si="3396"/>
        <v>0</v>
      </c>
      <c r="BO952" s="805">
        <f t="shared" si="3396"/>
        <v>0</v>
      </c>
      <c r="BP952" s="805">
        <f t="shared" si="3396"/>
        <v>0</v>
      </c>
      <c r="BQ952" s="805">
        <f t="shared" si="3396"/>
        <v>0</v>
      </c>
      <c r="BR952" s="805">
        <f t="shared" si="3396"/>
        <v>0</v>
      </c>
      <c r="BS952" s="805">
        <f t="shared" si="3396"/>
        <v>0</v>
      </c>
      <c r="BT952" s="805">
        <f t="shared" si="3396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84"/>
        <v>0</v>
      </c>
      <c r="CA952" s="602">
        <f t="shared" si="3285"/>
        <v>0</v>
      </c>
      <c r="CB952" s="602">
        <f t="shared" si="3286"/>
        <v>0</v>
      </c>
      <c r="CC952" s="602">
        <f t="shared" si="3287"/>
        <v>0</v>
      </c>
      <c r="CD952" s="1348">
        <f t="shared" si="3315"/>
        <v>0</v>
      </c>
      <c r="CE952" s="1349">
        <f t="shared" si="3376"/>
        <v>0</v>
      </c>
      <c r="CF952" s="1350">
        <f t="shared" si="3376"/>
        <v>0</v>
      </c>
      <c r="CG952" s="1350">
        <f t="shared" si="3376"/>
        <v>0</v>
      </c>
      <c r="CH952" s="1350">
        <f t="shared" si="3376"/>
        <v>0</v>
      </c>
      <c r="CI952" s="1350">
        <f t="shared" si="3376"/>
        <v>0</v>
      </c>
      <c r="CJ952" s="1350">
        <f t="shared" si="3376"/>
        <v>0</v>
      </c>
      <c r="CK952" s="1351">
        <f t="shared" si="3376"/>
        <v>0</v>
      </c>
      <c r="CL952" s="1351">
        <f t="shared" si="3376"/>
        <v>0</v>
      </c>
      <c r="CM952" s="1351">
        <f t="shared" si="3376"/>
        <v>0</v>
      </c>
      <c r="CN952" s="1350">
        <f t="shared" si="3376"/>
        <v>0</v>
      </c>
      <c r="CO952" s="1350">
        <f t="shared" si="3376"/>
        <v>0</v>
      </c>
      <c r="CP952" s="1350">
        <f t="shared" si="3376"/>
        <v>0</v>
      </c>
      <c r="CQ952" s="1350">
        <f t="shared" si="3376"/>
        <v>0</v>
      </c>
      <c r="CR952" s="1350">
        <f t="shared" si="3376"/>
        <v>0</v>
      </c>
      <c r="CS952" s="1349">
        <f t="shared" si="3376"/>
        <v>0</v>
      </c>
      <c r="CT952" s="1352">
        <f t="shared" si="3376"/>
        <v>0</v>
      </c>
      <c r="CU952" s="553">
        <f t="shared" si="3290"/>
        <v>0</v>
      </c>
      <c r="CV952" s="554">
        <f t="shared" si="3291"/>
        <v>0</v>
      </c>
      <c r="CW952" s="555">
        <f t="shared" si="3292"/>
        <v>0</v>
      </c>
      <c r="CX952" s="555">
        <f t="shared" si="3293"/>
        <v>0</v>
      </c>
      <c r="CY952" s="555">
        <f t="shared" si="3294"/>
        <v>0</v>
      </c>
      <c r="CZ952" s="555">
        <f t="shared" si="3295"/>
        <v>0</v>
      </c>
      <c r="DA952" s="555">
        <f t="shared" si="3296"/>
        <v>0</v>
      </c>
      <c r="DB952" s="556">
        <f t="shared" si="3297"/>
        <v>0</v>
      </c>
      <c r="DC952" s="556">
        <f t="shared" si="3298"/>
        <v>0</v>
      </c>
      <c r="DD952" s="556">
        <f t="shared" si="3299"/>
        <v>0</v>
      </c>
      <c r="DE952" s="555">
        <f t="shared" si="3300"/>
        <v>0</v>
      </c>
      <c r="DF952" s="555">
        <f t="shared" si="3301"/>
        <v>0</v>
      </c>
      <c r="DG952" s="555">
        <f t="shared" si="3302"/>
        <v>0</v>
      </c>
      <c r="DH952" s="555">
        <f t="shared" si="3303"/>
        <v>0</v>
      </c>
      <c r="DI952" s="555">
        <f t="shared" si="3304"/>
        <v>0</v>
      </c>
      <c r="DJ952" s="554">
        <f t="shared" si="3305"/>
        <v>0</v>
      </c>
      <c r="DK952" s="553">
        <f t="shared" si="3306"/>
        <v>0</v>
      </c>
      <c r="DL952" s="658">
        <f t="shared" si="3307"/>
        <v>17</v>
      </c>
      <c r="DM952" s="106">
        <f t="shared" si="3308"/>
        <v>17</v>
      </c>
      <c r="DN952" s="106">
        <f t="shared" si="3309"/>
        <v>17</v>
      </c>
      <c r="DO952" s="106">
        <f t="shared" si="3310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97">SUM(B403)</f>
        <v>0</v>
      </c>
      <c r="C953" s="805">
        <f t="shared" si="3397"/>
        <v>0</v>
      </c>
      <c r="D953" s="805">
        <f t="shared" si="3397"/>
        <v>0</v>
      </c>
      <c r="E953" s="805">
        <f t="shared" si="3397"/>
        <v>0</v>
      </c>
      <c r="F953" s="805">
        <f t="shared" si="3397"/>
        <v>0</v>
      </c>
      <c r="G953" s="805">
        <f t="shared" si="3397"/>
        <v>0</v>
      </c>
      <c r="H953" s="805">
        <f t="shared" si="3397"/>
        <v>0</v>
      </c>
      <c r="I953" s="805">
        <f t="shared" si="3397"/>
        <v>0</v>
      </c>
      <c r="J953" s="805">
        <f t="shared" si="3397"/>
        <v>0</v>
      </c>
      <c r="K953" s="805">
        <f t="shared" si="3397"/>
        <v>0</v>
      </c>
      <c r="L953" s="805">
        <f t="shared" si="3397"/>
        <v>0</v>
      </c>
      <c r="M953" s="805">
        <f t="shared" si="3397"/>
        <v>0</v>
      </c>
      <c r="N953" s="805">
        <f t="shared" si="3397"/>
        <v>0</v>
      </c>
      <c r="O953" s="805">
        <f t="shared" si="3397"/>
        <v>0</v>
      </c>
      <c r="P953" s="805">
        <f t="shared" si="3397"/>
        <v>0</v>
      </c>
      <c r="Q953" s="805">
        <f t="shared" si="3397"/>
        <v>0</v>
      </c>
      <c r="R953" s="805">
        <f t="shared" si="3397"/>
        <v>0</v>
      </c>
      <c r="S953" s="804"/>
      <c r="T953" s="805">
        <f t="shared" ref="T953:AJ953" si="3398">SUM(T403)</f>
        <v>0</v>
      </c>
      <c r="U953" s="805">
        <f t="shared" si="3398"/>
        <v>0</v>
      </c>
      <c r="V953" s="805">
        <f t="shared" si="3398"/>
        <v>0</v>
      </c>
      <c r="W953" s="805">
        <f t="shared" si="3398"/>
        <v>0</v>
      </c>
      <c r="X953" s="805">
        <f t="shared" si="3398"/>
        <v>0</v>
      </c>
      <c r="Y953" s="805">
        <f t="shared" si="3398"/>
        <v>0</v>
      </c>
      <c r="Z953" s="805">
        <f t="shared" si="3398"/>
        <v>0</v>
      </c>
      <c r="AA953" s="805">
        <f t="shared" si="3398"/>
        <v>0</v>
      </c>
      <c r="AB953" s="805">
        <f t="shared" si="3398"/>
        <v>0</v>
      </c>
      <c r="AC953" s="805">
        <f t="shared" si="3398"/>
        <v>0</v>
      </c>
      <c r="AD953" s="805">
        <f t="shared" si="3398"/>
        <v>0</v>
      </c>
      <c r="AE953" s="805">
        <f t="shared" si="3398"/>
        <v>0</v>
      </c>
      <c r="AF953" s="805">
        <f t="shared" si="3398"/>
        <v>0</v>
      </c>
      <c r="AG953" s="805">
        <f t="shared" si="3398"/>
        <v>0</v>
      </c>
      <c r="AH953" s="805">
        <f t="shared" si="3398"/>
        <v>0</v>
      </c>
      <c r="AI953" s="805">
        <f t="shared" si="3398"/>
        <v>0</v>
      </c>
      <c r="AJ953" s="805">
        <f t="shared" si="3398"/>
        <v>0</v>
      </c>
      <c r="AK953" s="804"/>
      <c r="AL953" s="805">
        <f t="shared" ref="AL953:BB953" si="3399">SUM(AL403)</f>
        <v>0</v>
      </c>
      <c r="AM953" s="805">
        <f t="shared" si="3399"/>
        <v>0</v>
      </c>
      <c r="AN953" s="805">
        <f t="shared" si="3399"/>
        <v>0</v>
      </c>
      <c r="AO953" s="805">
        <f t="shared" si="3399"/>
        <v>0</v>
      </c>
      <c r="AP953" s="805">
        <f t="shared" si="3399"/>
        <v>0</v>
      </c>
      <c r="AQ953" s="805">
        <f t="shared" si="3399"/>
        <v>0</v>
      </c>
      <c r="AR953" s="805">
        <f t="shared" si="3399"/>
        <v>0</v>
      </c>
      <c r="AS953" s="805">
        <f t="shared" si="3399"/>
        <v>0</v>
      </c>
      <c r="AT953" s="805">
        <f t="shared" si="3399"/>
        <v>0</v>
      </c>
      <c r="AU953" s="805">
        <f t="shared" si="3399"/>
        <v>0</v>
      </c>
      <c r="AV953" s="805">
        <f t="shared" si="3399"/>
        <v>0</v>
      </c>
      <c r="AW953" s="805">
        <f t="shared" si="3399"/>
        <v>0</v>
      </c>
      <c r="AX953" s="805">
        <f t="shared" si="3399"/>
        <v>0</v>
      </c>
      <c r="AY953" s="805">
        <f t="shared" si="3399"/>
        <v>0</v>
      </c>
      <c r="AZ953" s="805">
        <f t="shared" si="3399"/>
        <v>0</v>
      </c>
      <c r="BA953" s="805">
        <f t="shared" si="3399"/>
        <v>0</v>
      </c>
      <c r="BB953" s="805">
        <f t="shared" si="3399"/>
        <v>0</v>
      </c>
      <c r="BC953" s="804"/>
      <c r="BD953" s="805">
        <f t="shared" ref="BD953:BT953" si="3400">SUM(BD403)</f>
        <v>0</v>
      </c>
      <c r="BE953" s="805">
        <f t="shared" si="3400"/>
        <v>0</v>
      </c>
      <c r="BF953" s="805">
        <f t="shared" si="3400"/>
        <v>0</v>
      </c>
      <c r="BG953" s="805">
        <f t="shared" si="3400"/>
        <v>0</v>
      </c>
      <c r="BH953" s="805">
        <f t="shared" si="3400"/>
        <v>0</v>
      </c>
      <c r="BI953" s="805">
        <f t="shared" si="3400"/>
        <v>0</v>
      </c>
      <c r="BJ953" s="805">
        <f t="shared" si="3400"/>
        <v>0</v>
      </c>
      <c r="BK953" s="805">
        <f t="shared" si="3400"/>
        <v>0</v>
      </c>
      <c r="BL953" s="805">
        <f t="shared" si="3400"/>
        <v>0</v>
      </c>
      <c r="BM953" s="805">
        <f t="shared" si="3400"/>
        <v>0</v>
      </c>
      <c r="BN953" s="805">
        <f t="shared" si="3400"/>
        <v>0</v>
      </c>
      <c r="BO953" s="805">
        <f t="shared" si="3400"/>
        <v>0</v>
      </c>
      <c r="BP953" s="805">
        <f t="shared" si="3400"/>
        <v>0</v>
      </c>
      <c r="BQ953" s="805">
        <f t="shared" si="3400"/>
        <v>0</v>
      </c>
      <c r="BR953" s="805">
        <f t="shared" si="3400"/>
        <v>0</v>
      </c>
      <c r="BS953" s="805">
        <f t="shared" si="3400"/>
        <v>0</v>
      </c>
      <c r="BT953" s="805">
        <f t="shared" si="3400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84"/>
        <v>0</v>
      </c>
      <c r="CA953" s="602">
        <f t="shared" si="3285"/>
        <v>0</v>
      </c>
      <c r="CB953" s="602">
        <f t="shared" si="3286"/>
        <v>0</v>
      </c>
      <c r="CC953" s="602">
        <f t="shared" si="3287"/>
        <v>0</v>
      </c>
      <c r="CD953" s="1348">
        <f t="shared" si="3315"/>
        <v>0</v>
      </c>
      <c r="CE953" s="1349">
        <f t="shared" si="3376"/>
        <v>0</v>
      </c>
      <c r="CF953" s="1350">
        <f t="shared" si="3376"/>
        <v>0</v>
      </c>
      <c r="CG953" s="1350">
        <f t="shared" si="3376"/>
        <v>0</v>
      </c>
      <c r="CH953" s="1350">
        <f t="shared" si="3376"/>
        <v>0</v>
      </c>
      <c r="CI953" s="1350">
        <f t="shared" si="3376"/>
        <v>0</v>
      </c>
      <c r="CJ953" s="1350">
        <f t="shared" si="3376"/>
        <v>0</v>
      </c>
      <c r="CK953" s="1351">
        <f t="shared" si="3376"/>
        <v>0</v>
      </c>
      <c r="CL953" s="1351">
        <f t="shared" si="3376"/>
        <v>0</v>
      </c>
      <c r="CM953" s="1351">
        <f t="shared" si="3376"/>
        <v>0</v>
      </c>
      <c r="CN953" s="1350">
        <f t="shared" si="3376"/>
        <v>0</v>
      </c>
      <c r="CO953" s="1350">
        <f t="shared" si="3376"/>
        <v>0</v>
      </c>
      <c r="CP953" s="1350">
        <f t="shared" si="3376"/>
        <v>0</v>
      </c>
      <c r="CQ953" s="1350">
        <f t="shared" si="3376"/>
        <v>0</v>
      </c>
      <c r="CR953" s="1350">
        <f t="shared" si="3376"/>
        <v>0</v>
      </c>
      <c r="CS953" s="1349">
        <f t="shared" si="3376"/>
        <v>0</v>
      </c>
      <c r="CT953" s="1352">
        <f t="shared" si="3376"/>
        <v>0</v>
      </c>
      <c r="CU953" s="553">
        <f t="shared" si="3290"/>
        <v>0</v>
      </c>
      <c r="CV953" s="554">
        <f t="shared" si="3291"/>
        <v>0</v>
      </c>
      <c r="CW953" s="555">
        <f t="shared" si="3292"/>
        <v>0</v>
      </c>
      <c r="CX953" s="555">
        <f t="shared" si="3293"/>
        <v>0</v>
      </c>
      <c r="CY953" s="555">
        <f t="shared" si="3294"/>
        <v>0</v>
      </c>
      <c r="CZ953" s="555">
        <f t="shared" si="3295"/>
        <v>0</v>
      </c>
      <c r="DA953" s="555">
        <f t="shared" si="3296"/>
        <v>0</v>
      </c>
      <c r="DB953" s="556">
        <f t="shared" si="3297"/>
        <v>0</v>
      </c>
      <c r="DC953" s="556">
        <f t="shared" si="3298"/>
        <v>0</v>
      </c>
      <c r="DD953" s="556">
        <f t="shared" si="3299"/>
        <v>0</v>
      </c>
      <c r="DE953" s="555">
        <f t="shared" si="3300"/>
        <v>0</v>
      </c>
      <c r="DF953" s="555">
        <f t="shared" si="3301"/>
        <v>0</v>
      </c>
      <c r="DG953" s="555">
        <f t="shared" si="3302"/>
        <v>0</v>
      </c>
      <c r="DH953" s="555">
        <f t="shared" si="3303"/>
        <v>0</v>
      </c>
      <c r="DI953" s="555">
        <f t="shared" si="3304"/>
        <v>0</v>
      </c>
      <c r="DJ953" s="554">
        <f t="shared" si="3305"/>
        <v>0</v>
      </c>
      <c r="DK953" s="553">
        <f t="shared" si="3306"/>
        <v>0</v>
      </c>
      <c r="DL953" s="658">
        <f t="shared" si="3307"/>
        <v>17</v>
      </c>
      <c r="DM953" s="106">
        <f t="shared" si="3308"/>
        <v>17</v>
      </c>
      <c r="DN953" s="106">
        <f t="shared" si="3309"/>
        <v>17</v>
      </c>
      <c r="DO953" s="106">
        <f t="shared" si="3310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401">SUM(B406)</f>
        <v>0</v>
      </c>
      <c r="C954" s="805">
        <f t="shared" si="3401"/>
        <v>0</v>
      </c>
      <c r="D954" s="805">
        <f t="shared" si="3401"/>
        <v>0</v>
      </c>
      <c r="E954" s="805">
        <f t="shared" si="3401"/>
        <v>0</v>
      </c>
      <c r="F954" s="805">
        <f t="shared" si="3401"/>
        <v>0</v>
      </c>
      <c r="G954" s="805">
        <f t="shared" si="3401"/>
        <v>0</v>
      </c>
      <c r="H954" s="805">
        <f t="shared" si="3401"/>
        <v>0</v>
      </c>
      <c r="I954" s="805">
        <f t="shared" si="3401"/>
        <v>0</v>
      </c>
      <c r="J954" s="805">
        <f t="shared" si="3401"/>
        <v>0</v>
      </c>
      <c r="K954" s="805">
        <f t="shared" si="3401"/>
        <v>0</v>
      </c>
      <c r="L954" s="805">
        <f t="shared" si="3401"/>
        <v>0</v>
      </c>
      <c r="M954" s="805">
        <f t="shared" si="3401"/>
        <v>0</v>
      </c>
      <c r="N954" s="805">
        <f t="shared" si="3401"/>
        <v>0</v>
      </c>
      <c r="O954" s="805">
        <f t="shared" si="3401"/>
        <v>0</v>
      </c>
      <c r="P954" s="805">
        <f t="shared" si="3401"/>
        <v>0</v>
      </c>
      <c r="Q954" s="805">
        <f t="shared" si="3401"/>
        <v>0</v>
      </c>
      <c r="R954" s="805">
        <f t="shared" si="3401"/>
        <v>0</v>
      </c>
      <c r="S954" s="804"/>
      <c r="T954" s="805">
        <f t="shared" ref="T954:AJ954" si="3402">SUM(T406)</f>
        <v>0</v>
      </c>
      <c r="U954" s="805">
        <f t="shared" si="3402"/>
        <v>0</v>
      </c>
      <c r="V954" s="805">
        <f t="shared" si="3402"/>
        <v>0</v>
      </c>
      <c r="W954" s="805">
        <f t="shared" si="3402"/>
        <v>0</v>
      </c>
      <c r="X954" s="805">
        <f t="shared" si="3402"/>
        <v>0</v>
      </c>
      <c r="Y954" s="805">
        <f t="shared" si="3402"/>
        <v>0</v>
      </c>
      <c r="Z954" s="805">
        <f t="shared" si="3402"/>
        <v>0</v>
      </c>
      <c r="AA954" s="805">
        <f t="shared" si="3402"/>
        <v>0</v>
      </c>
      <c r="AB954" s="805">
        <f t="shared" si="3402"/>
        <v>0</v>
      </c>
      <c r="AC954" s="805">
        <f t="shared" si="3402"/>
        <v>0</v>
      </c>
      <c r="AD954" s="805">
        <f t="shared" si="3402"/>
        <v>0</v>
      </c>
      <c r="AE954" s="805">
        <f t="shared" si="3402"/>
        <v>0</v>
      </c>
      <c r="AF954" s="805">
        <f t="shared" si="3402"/>
        <v>0</v>
      </c>
      <c r="AG954" s="805">
        <f t="shared" si="3402"/>
        <v>0</v>
      </c>
      <c r="AH954" s="805">
        <f t="shared" si="3402"/>
        <v>0</v>
      </c>
      <c r="AI954" s="805">
        <f t="shared" si="3402"/>
        <v>0</v>
      </c>
      <c r="AJ954" s="805">
        <f t="shared" si="3402"/>
        <v>0</v>
      </c>
      <c r="AK954" s="804"/>
      <c r="AL954" s="805">
        <f t="shared" ref="AL954:BB954" si="3403">SUM(AL406)</f>
        <v>0</v>
      </c>
      <c r="AM954" s="805">
        <f t="shared" si="3403"/>
        <v>0</v>
      </c>
      <c r="AN954" s="805">
        <f t="shared" si="3403"/>
        <v>0</v>
      </c>
      <c r="AO954" s="805">
        <f t="shared" si="3403"/>
        <v>0</v>
      </c>
      <c r="AP954" s="805">
        <f t="shared" si="3403"/>
        <v>0</v>
      </c>
      <c r="AQ954" s="805">
        <f t="shared" si="3403"/>
        <v>0</v>
      </c>
      <c r="AR954" s="805">
        <f t="shared" si="3403"/>
        <v>0</v>
      </c>
      <c r="AS954" s="805">
        <f t="shared" si="3403"/>
        <v>0</v>
      </c>
      <c r="AT954" s="805">
        <f t="shared" si="3403"/>
        <v>0</v>
      </c>
      <c r="AU954" s="805">
        <f t="shared" si="3403"/>
        <v>0</v>
      </c>
      <c r="AV954" s="805">
        <f t="shared" si="3403"/>
        <v>0</v>
      </c>
      <c r="AW954" s="805">
        <f t="shared" si="3403"/>
        <v>0</v>
      </c>
      <c r="AX954" s="805">
        <f t="shared" si="3403"/>
        <v>0</v>
      </c>
      <c r="AY954" s="805">
        <f t="shared" si="3403"/>
        <v>0</v>
      </c>
      <c r="AZ954" s="805">
        <f t="shared" si="3403"/>
        <v>0</v>
      </c>
      <c r="BA954" s="805">
        <f t="shared" si="3403"/>
        <v>0</v>
      </c>
      <c r="BB954" s="805">
        <f t="shared" si="3403"/>
        <v>0</v>
      </c>
      <c r="BC954" s="804"/>
      <c r="BD954" s="805">
        <f t="shared" ref="BD954:BT954" si="3404">SUM(BD406)</f>
        <v>0</v>
      </c>
      <c r="BE954" s="805">
        <f t="shared" si="3404"/>
        <v>0</v>
      </c>
      <c r="BF954" s="805">
        <f t="shared" si="3404"/>
        <v>0</v>
      </c>
      <c r="BG954" s="805">
        <f t="shared" si="3404"/>
        <v>0</v>
      </c>
      <c r="BH954" s="805">
        <f t="shared" si="3404"/>
        <v>0</v>
      </c>
      <c r="BI954" s="805">
        <f t="shared" si="3404"/>
        <v>0</v>
      </c>
      <c r="BJ954" s="805">
        <f t="shared" si="3404"/>
        <v>0</v>
      </c>
      <c r="BK954" s="805">
        <f t="shared" si="3404"/>
        <v>0</v>
      </c>
      <c r="BL954" s="805">
        <f t="shared" si="3404"/>
        <v>0</v>
      </c>
      <c r="BM954" s="805">
        <f t="shared" si="3404"/>
        <v>0</v>
      </c>
      <c r="BN954" s="805">
        <f t="shared" si="3404"/>
        <v>0</v>
      </c>
      <c r="BO954" s="805">
        <f t="shared" si="3404"/>
        <v>0</v>
      </c>
      <c r="BP954" s="805">
        <f t="shared" si="3404"/>
        <v>0</v>
      </c>
      <c r="BQ954" s="805">
        <f t="shared" si="3404"/>
        <v>0</v>
      </c>
      <c r="BR954" s="805">
        <f t="shared" si="3404"/>
        <v>0</v>
      </c>
      <c r="BS954" s="805">
        <f t="shared" si="3404"/>
        <v>0</v>
      </c>
      <c r="BT954" s="805">
        <f t="shared" si="3404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84"/>
        <v>0</v>
      </c>
      <c r="CA954" s="602">
        <f t="shared" si="3285"/>
        <v>0</v>
      </c>
      <c r="CB954" s="602">
        <f t="shared" si="3286"/>
        <v>0</v>
      </c>
      <c r="CC954" s="602">
        <f t="shared" si="3287"/>
        <v>0</v>
      </c>
      <c r="CD954" s="1348">
        <f t="shared" si="3315"/>
        <v>0</v>
      </c>
      <c r="CE954" s="1349">
        <f t="shared" si="3376"/>
        <v>0</v>
      </c>
      <c r="CF954" s="1350">
        <f t="shared" si="3376"/>
        <v>0</v>
      </c>
      <c r="CG954" s="1350">
        <f t="shared" si="3376"/>
        <v>0</v>
      </c>
      <c r="CH954" s="1350">
        <f t="shared" si="3376"/>
        <v>0</v>
      </c>
      <c r="CI954" s="1350">
        <f t="shared" si="3376"/>
        <v>0</v>
      </c>
      <c r="CJ954" s="1350">
        <f t="shared" si="3376"/>
        <v>0</v>
      </c>
      <c r="CK954" s="1351">
        <f t="shared" si="3376"/>
        <v>0</v>
      </c>
      <c r="CL954" s="1351">
        <f t="shared" si="3376"/>
        <v>0</v>
      </c>
      <c r="CM954" s="1351">
        <f t="shared" si="3376"/>
        <v>0</v>
      </c>
      <c r="CN954" s="1350">
        <f t="shared" si="3376"/>
        <v>0</v>
      </c>
      <c r="CO954" s="1350">
        <f t="shared" si="3376"/>
        <v>0</v>
      </c>
      <c r="CP954" s="1350">
        <f t="shared" si="3376"/>
        <v>0</v>
      </c>
      <c r="CQ954" s="1350">
        <f t="shared" si="3376"/>
        <v>0</v>
      </c>
      <c r="CR954" s="1350">
        <f t="shared" si="3376"/>
        <v>0</v>
      </c>
      <c r="CS954" s="1349">
        <f t="shared" si="3376"/>
        <v>0</v>
      </c>
      <c r="CT954" s="1352">
        <f t="shared" si="3376"/>
        <v>0</v>
      </c>
      <c r="CU954" s="553">
        <f t="shared" si="3290"/>
        <v>0</v>
      </c>
      <c r="CV954" s="554">
        <f t="shared" si="3291"/>
        <v>0</v>
      </c>
      <c r="CW954" s="555">
        <f t="shared" si="3292"/>
        <v>0</v>
      </c>
      <c r="CX954" s="555">
        <f t="shared" si="3293"/>
        <v>0</v>
      </c>
      <c r="CY954" s="555">
        <f t="shared" si="3294"/>
        <v>0</v>
      </c>
      <c r="CZ954" s="555">
        <f t="shared" si="3295"/>
        <v>0</v>
      </c>
      <c r="DA954" s="555">
        <f t="shared" si="3296"/>
        <v>0</v>
      </c>
      <c r="DB954" s="556">
        <f t="shared" si="3297"/>
        <v>0</v>
      </c>
      <c r="DC954" s="556">
        <f t="shared" si="3298"/>
        <v>0</v>
      </c>
      <c r="DD954" s="556">
        <f t="shared" si="3299"/>
        <v>0</v>
      </c>
      <c r="DE954" s="555">
        <f t="shared" si="3300"/>
        <v>0</v>
      </c>
      <c r="DF954" s="555">
        <f t="shared" si="3301"/>
        <v>0</v>
      </c>
      <c r="DG954" s="555">
        <f t="shared" si="3302"/>
        <v>0</v>
      </c>
      <c r="DH954" s="555">
        <f t="shared" si="3303"/>
        <v>0</v>
      </c>
      <c r="DI954" s="555">
        <f t="shared" si="3304"/>
        <v>0</v>
      </c>
      <c r="DJ954" s="554">
        <f t="shared" si="3305"/>
        <v>0</v>
      </c>
      <c r="DK954" s="553">
        <f t="shared" si="3306"/>
        <v>0</v>
      </c>
      <c r="DL954" s="658">
        <f t="shared" si="3307"/>
        <v>17</v>
      </c>
      <c r="DM954" s="106">
        <f t="shared" si="3308"/>
        <v>17</v>
      </c>
      <c r="DN954" s="106">
        <f t="shared" si="3309"/>
        <v>17</v>
      </c>
      <c r="DO954" s="106">
        <f t="shared" si="3310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405">SUM(B409)</f>
        <v>0</v>
      </c>
      <c r="C955" s="805">
        <f t="shared" si="3405"/>
        <v>0</v>
      </c>
      <c r="D955" s="805">
        <f t="shared" si="3405"/>
        <v>0</v>
      </c>
      <c r="E955" s="805">
        <f t="shared" si="3405"/>
        <v>0</v>
      </c>
      <c r="F955" s="805">
        <f t="shared" si="3405"/>
        <v>0</v>
      </c>
      <c r="G955" s="805">
        <f t="shared" si="3405"/>
        <v>0</v>
      </c>
      <c r="H955" s="805">
        <f t="shared" si="3405"/>
        <v>0</v>
      </c>
      <c r="I955" s="805">
        <f t="shared" si="3405"/>
        <v>0</v>
      </c>
      <c r="J955" s="805">
        <f t="shared" si="3405"/>
        <v>0</v>
      </c>
      <c r="K955" s="805">
        <f t="shared" si="3405"/>
        <v>0</v>
      </c>
      <c r="L955" s="805">
        <f t="shared" si="3405"/>
        <v>0</v>
      </c>
      <c r="M955" s="805">
        <f t="shared" si="3405"/>
        <v>0</v>
      </c>
      <c r="N955" s="805">
        <f t="shared" si="3405"/>
        <v>0</v>
      </c>
      <c r="O955" s="805">
        <f t="shared" si="3405"/>
        <v>0</v>
      </c>
      <c r="P955" s="805">
        <f t="shared" si="3405"/>
        <v>0</v>
      </c>
      <c r="Q955" s="805">
        <f t="shared" si="3405"/>
        <v>0</v>
      </c>
      <c r="R955" s="805">
        <f t="shared" si="3405"/>
        <v>0</v>
      </c>
      <c r="S955" s="804"/>
      <c r="T955" s="805">
        <f t="shared" ref="T955:AJ955" si="3406">SUM(T409)</f>
        <v>0</v>
      </c>
      <c r="U955" s="805">
        <f t="shared" si="3406"/>
        <v>0</v>
      </c>
      <c r="V955" s="805">
        <f t="shared" si="3406"/>
        <v>0</v>
      </c>
      <c r="W955" s="805">
        <f t="shared" si="3406"/>
        <v>0</v>
      </c>
      <c r="X955" s="805">
        <f t="shared" si="3406"/>
        <v>0</v>
      </c>
      <c r="Y955" s="805">
        <f t="shared" si="3406"/>
        <v>0</v>
      </c>
      <c r="Z955" s="805">
        <f t="shared" si="3406"/>
        <v>0</v>
      </c>
      <c r="AA955" s="805">
        <f t="shared" si="3406"/>
        <v>0</v>
      </c>
      <c r="AB955" s="805">
        <f t="shared" si="3406"/>
        <v>0</v>
      </c>
      <c r="AC955" s="805">
        <f t="shared" si="3406"/>
        <v>0</v>
      </c>
      <c r="AD955" s="805">
        <f t="shared" si="3406"/>
        <v>0</v>
      </c>
      <c r="AE955" s="805">
        <f t="shared" si="3406"/>
        <v>0</v>
      </c>
      <c r="AF955" s="805">
        <f t="shared" si="3406"/>
        <v>0</v>
      </c>
      <c r="AG955" s="805">
        <f t="shared" si="3406"/>
        <v>0</v>
      </c>
      <c r="AH955" s="805">
        <f t="shared" si="3406"/>
        <v>0</v>
      </c>
      <c r="AI955" s="805">
        <f t="shared" si="3406"/>
        <v>0</v>
      </c>
      <c r="AJ955" s="805">
        <f t="shared" si="3406"/>
        <v>0</v>
      </c>
      <c r="AK955" s="804"/>
      <c r="AL955" s="805">
        <f t="shared" ref="AL955:BB955" si="3407">SUM(AL409)</f>
        <v>0</v>
      </c>
      <c r="AM955" s="805">
        <f t="shared" si="3407"/>
        <v>0</v>
      </c>
      <c r="AN955" s="805">
        <f t="shared" si="3407"/>
        <v>0</v>
      </c>
      <c r="AO955" s="805">
        <f t="shared" si="3407"/>
        <v>0</v>
      </c>
      <c r="AP955" s="805">
        <f t="shared" si="3407"/>
        <v>0</v>
      </c>
      <c r="AQ955" s="805">
        <f t="shared" si="3407"/>
        <v>0</v>
      </c>
      <c r="AR955" s="805">
        <f t="shared" si="3407"/>
        <v>0</v>
      </c>
      <c r="AS955" s="805">
        <f t="shared" si="3407"/>
        <v>0</v>
      </c>
      <c r="AT955" s="805">
        <f t="shared" si="3407"/>
        <v>0</v>
      </c>
      <c r="AU955" s="805">
        <f t="shared" si="3407"/>
        <v>0</v>
      </c>
      <c r="AV955" s="805">
        <f t="shared" si="3407"/>
        <v>0</v>
      </c>
      <c r="AW955" s="805">
        <f t="shared" si="3407"/>
        <v>0</v>
      </c>
      <c r="AX955" s="805">
        <f t="shared" si="3407"/>
        <v>0</v>
      </c>
      <c r="AY955" s="805">
        <f t="shared" si="3407"/>
        <v>0</v>
      </c>
      <c r="AZ955" s="805">
        <f t="shared" si="3407"/>
        <v>0</v>
      </c>
      <c r="BA955" s="805">
        <f t="shared" si="3407"/>
        <v>0</v>
      </c>
      <c r="BB955" s="805">
        <f t="shared" si="3407"/>
        <v>0</v>
      </c>
      <c r="BC955" s="804"/>
      <c r="BD955" s="805">
        <f t="shared" ref="BD955:BT955" si="3408">SUM(BD409)</f>
        <v>0</v>
      </c>
      <c r="BE955" s="805">
        <f t="shared" si="3408"/>
        <v>0</v>
      </c>
      <c r="BF955" s="805">
        <f t="shared" si="3408"/>
        <v>0</v>
      </c>
      <c r="BG955" s="805">
        <f t="shared" si="3408"/>
        <v>0</v>
      </c>
      <c r="BH955" s="805">
        <f t="shared" si="3408"/>
        <v>0</v>
      </c>
      <c r="BI955" s="805">
        <f t="shared" si="3408"/>
        <v>0</v>
      </c>
      <c r="BJ955" s="805">
        <f t="shared" si="3408"/>
        <v>0</v>
      </c>
      <c r="BK955" s="805">
        <f t="shared" si="3408"/>
        <v>0</v>
      </c>
      <c r="BL955" s="805">
        <f t="shared" si="3408"/>
        <v>0</v>
      </c>
      <c r="BM955" s="805">
        <f t="shared" si="3408"/>
        <v>0</v>
      </c>
      <c r="BN955" s="805">
        <f t="shared" si="3408"/>
        <v>0</v>
      </c>
      <c r="BO955" s="805">
        <f t="shared" si="3408"/>
        <v>0</v>
      </c>
      <c r="BP955" s="805">
        <f t="shared" si="3408"/>
        <v>0</v>
      </c>
      <c r="BQ955" s="805">
        <f t="shared" si="3408"/>
        <v>0</v>
      </c>
      <c r="BR955" s="805">
        <f t="shared" si="3408"/>
        <v>0</v>
      </c>
      <c r="BS955" s="805">
        <f t="shared" si="3408"/>
        <v>0</v>
      </c>
      <c r="BT955" s="805">
        <f t="shared" si="3408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84"/>
        <v>0</v>
      </c>
      <c r="CA955" s="602">
        <f t="shared" si="3285"/>
        <v>0</v>
      </c>
      <c r="CB955" s="602">
        <f t="shared" si="3286"/>
        <v>0</v>
      </c>
      <c r="CC955" s="602">
        <f t="shared" si="3287"/>
        <v>0</v>
      </c>
      <c r="CD955" s="1348">
        <f t="shared" si="3315"/>
        <v>0</v>
      </c>
      <c r="CE955" s="1349">
        <f t="shared" si="3376"/>
        <v>0</v>
      </c>
      <c r="CF955" s="1350">
        <f t="shared" si="3376"/>
        <v>0</v>
      </c>
      <c r="CG955" s="1350">
        <f t="shared" si="3376"/>
        <v>0</v>
      </c>
      <c r="CH955" s="1350">
        <f t="shared" si="3376"/>
        <v>0</v>
      </c>
      <c r="CI955" s="1350">
        <f t="shared" si="3376"/>
        <v>0</v>
      </c>
      <c r="CJ955" s="1350">
        <f t="shared" si="3376"/>
        <v>0</v>
      </c>
      <c r="CK955" s="1351">
        <f t="shared" si="3376"/>
        <v>0</v>
      </c>
      <c r="CL955" s="1351">
        <f t="shared" si="3376"/>
        <v>0</v>
      </c>
      <c r="CM955" s="1351">
        <f t="shared" si="3376"/>
        <v>0</v>
      </c>
      <c r="CN955" s="1350">
        <f t="shared" si="3376"/>
        <v>0</v>
      </c>
      <c r="CO955" s="1350">
        <f t="shared" si="3376"/>
        <v>0</v>
      </c>
      <c r="CP955" s="1350">
        <f t="shared" si="3376"/>
        <v>0</v>
      </c>
      <c r="CQ955" s="1350">
        <f t="shared" si="3376"/>
        <v>0</v>
      </c>
      <c r="CR955" s="1350">
        <f t="shared" si="3376"/>
        <v>0</v>
      </c>
      <c r="CS955" s="1349">
        <f t="shared" si="3376"/>
        <v>0</v>
      </c>
      <c r="CT955" s="1352">
        <f t="shared" si="3376"/>
        <v>0</v>
      </c>
      <c r="CU955" s="553">
        <f t="shared" si="3290"/>
        <v>0</v>
      </c>
      <c r="CV955" s="554">
        <f t="shared" si="3291"/>
        <v>0</v>
      </c>
      <c r="CW955" s="555">
        <f t="shared" si="3292"/>
        <v>0</v>
      </c>
      <c r="CX955" s="555">
        <f t="shared" si="3293"/>
        <v>0</v>
      </c>
      <c r="CY955" s="555">
        <f t="shared" si="3294"/>
        <v>0</v>
      </c>
      <c r="CZ955" s="555">
        <f t="shared" si="3295"/>
        <v>0</v>
      </c>
      <c r="DA955" s="555">
        <f t="shared" si="3296"/>
        <v>0</v>
      </c>
      <c r="DB955" s="556">
        <f t="shared" si="3297"/>
        <v>0</v>
      </c>
      <c r="DC955" s="556">
        <f t="shared" si="3298"/>
        <v>0</v>
      </c>
      <c r="DD955" s="556">
        <f t="shared" si="3299"/>
        <v>0</v>
      </c>
      <c r="DE955" s="555">
        <f t="shared" si="3300"/>
        <v>0</v>
      </c>
      <c r="DF955" s="555">
        <f t="shared" si="3301"/>
        <v>0</v>
      </c>
      <c r="DG955" s="555">
        <f t="shared" si="3302"/>
        <v>0</v>
      </c>
      <c r="DH955" s="555">
        <f t="shared" si="3303"/>
        <v>0</v>
      </c>
      <c r="DI955" s="555">
        <f t="shared" si="3304"/>
        <v>0</v>
      </c>
      <c r="DJ955" s="554">
        <f t="shared" si="3305"/>
        <v>0</v>
      </c>
      <c r="DK955" s="553">
        <f t="shared" si="3306"/>
        <v>0</v>
      </c>
      <c r="DL955" s="658">
        <f t="shared" si="3307"/>
        <v>17</v>
      </c>
      <c r="DM955" s="106">
        <f t="shared" si="3308"/>
        <v>17</v>
      </c>
      <c r="DN955" s="106">
        <f t="shared" si="3309"/>
        <v>17</v>
      </c>
      <c r="DO955" s="106">
        <f t="shared" si="3310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9">SUM(B412)</f>
        <v>0</v>
      </c>
      <c r="C956" s="805">
        <f t="shared" si="3409"/>
        <v>0</v>
      </c>
      <c r="D956" s="805">
        <f t="shared" si="3409"/>
        <v>0</v>
      </c>
      <c r="E956" s="805">
        <f t="shared" si="3409"/>
        <v>0</v>
      </c>
      <c r="F956" s="805">
        <f t="shared" si="3409"/>
        <v>0</v>
      </c>
      <c r="G956" s="805">
        <f t="shared" si="3409"/>
        <v>0</v>
      </c>
      <c r="H956" s="805">
        <f t="shared" si="3409"/>
        <v>0</v>
      </c>
      <c r="I956" s="805">
        <f t="shared" si="3409"/>
        <v>0</v>
      </c>
      <c r="J956" s="805">
        <f t="shared" si="3409"/>
        <v>0</v>
      </c>
      <c r="K956" s="805">
        <f t="shared" si="3409"/>
        <v>0</v>
      </c>
      <c r="L956" s="805">
        <f t="shared" si="3409"/>
        <v>0</v>
      </c>
      <c r="M956" s="805">
        <f t="shared" si="3409"/>
        <v>0</v>
      </c>
      <c r="N956" s="805">
        <f t="shared" si="3409"/>
        <v>0</v>
      </c>
      <c r="O956" s="805">
        <f t="shared" si="3409"/>
        <v>0</v>
      </c>
      <c r="P956" s="805">
        <f t="shared" si="3409"/>
        <v>0</v>
      </c>
      <c r="Q956" s="805">
        <f t="shared" si="3409"/>
        <v>0</v>
      </c>
      <c r="R956" s="805">
        <f t="shared" si="3409"/>
        <v>0</v>
      </c>
      <c r="S956" s="804"/>
      <c r="T956" s="805">
        <f t="shared" ref="T956:AJ956" si="3410">SUM(T412)</f>
        <v>0</v>
      </c>
      <c r="U956" s="805">
        <f t="shared" si="3410"/>
        <v>0</v>
      </c>
      <c r="V956" s="805">
        <f t="shared" si="3410"/>
        <v>0</v>
      </c>
      <c r="W956" s="805">
        <f t="shared" si="3410"/>
        <v>0</v>
      </c>
      <c r="X956" s="805">
        <f t="shared" si="3410"/>
        <v>0</v>
      </c>
      <c r="Y956" s="805">
        <f t="shared" si="3410"/>
        <v>0</v>
      </c>
      <c r="Z956" s="805">
        <f t="shared" si="3410"/>
        <v>0</v>
      </c>
      <c r="AA956" s="805">
        <f t="shared" si="3410"/>
        <v>0</v>
      </c>
      <c r="AB956" s="805">
        <f t="shared" si="3410"/>
        <v>0</v>
      </c>
      <c r="AC956" s="805">
        <f t="shared" si="3410"/>
        <v>0</v>
      </c>
      <c r="AD956" s="805">
        <f t="shared" si="3410"/>
        <v>0</v>
      </c>
      <c r="AE956" s="805">
        <f t="shared" si="3410"/>
        <v>0</v>
      </c>
      <c r="AF956" s="805">
        <f t="shared" si="3410"/>
        <v>0</v>
      </c>
      <c r="AG956" s="805">
        <f t="shared" si="3410"/>
        <v>0</v>
      </c>
      <c r="AH956" s="805">
        <f t="shared" si="3410"/>
        <v>0</v>
      </c>
      <c r="AI956" s="805">
        <f t="shared" si="3410"/>
        <v>0</v>
      </c>
      <c r="AJ956" s="805">
        <f t="shared" si="3410"/>
        <v>0</v>
      </c>
      <c r="AK956" s="804"/>
      <c r="AL956" s="805">
        <f t="shared" ref="AL956:BB956" si="3411">SUM(AL412)</f>
        <v>0</v>
      </c>
      <c r="AM956" s="805">
        <f t="shared" si="3411"/>
        <v>0</v>
      </c>
      <c r="AN956" s="805">
        <f t="shared" si="3411"/>
        <v>0</v>
      </c>
      <c r="AO956" s="805">
        <f t="shared" si="3411"/>
        <v>0</v>
      </c>
      <c r="AP956" s="805">
        <f t="shared" si="3411"/>
        <v>0</v>
      </c>
      <c r="AQ956" s="805">
        <f t="shared" si="3411"/>
        <v>0</v>
      </c>
      <c r="AR956" s="805">
        <f t="shared" si="3411"/>
        <v>0</v>
      </c>
      <c r="AS956" s="805">
        <f t="shared" si="3411"/>
        <v>0</v>
      </c>
      <c r="AT956" s="805">
        <f t="shared" si="3411"/>
        <v>0</v>
      </c>
      <c r="AU956" s="805">
        <f t="shared" si="3411"/>
        <v>0</v>
      </c>
      <c r="AV956" s="805">
        <f t="shared" si="3411"/>
        <v>0</v>
      </c>
      <c r="AW956" s="805">
        <f t="shared" si="3411"/>
        <v>0</v>
      </c>
      <c r="AX956" s="805">
        <f t="shared" si="3411"/>
        <v>0</v>
      </c>
      <c r="AY956" s="805">
        <f t="shared" si="3411"/>
        <v>0</v>
      </c>
      <c r="AZ956" s="805">
        <f t="shared" si="3411"/>
        <v>0</v>
      </c>
      <c r="BA956" s="805">
        <f t="shared" si="3411"/>
        <v>0</v>
      </c>
      <c r="BB956" s="805">
        <f t="shared" si="3411"/>
        <v>0</v>
      </c>
      <c r="BC956" s="804"/>
      <c r="BD956" s="805">
        <f t="shared" ref="BD956:BT956" si="3412">SUM(BD412)</f>
        <v>0</v>
      </c>
      <c r="BE956" s="805">
        <f t="shared" si="3412"/>
        <v>0</v>
      </c>
      <c r="BF956" s="805">
        <f t="shared" si="3412"/>
        <v>0</v>
      </c>
      <c r="BG956" s="805">
        <f t="shared" si="3412"/>
        <v>0</v>
      </c>
      <c r="BH956" s="805">
        <f t="shared" si="3412"/>
        <v>0</v>
      </c>
      <c r="BI956" s="805">
        <f t="shared" si="3412"/>
        <v>0</v>
      </c>
      <c r="BJ956" s="805">
        <f t="shared" si="3412"/>
        <v>0</v>
      </c>
      <c r="BK956" s="805">
        <f t="shared" si="3412"/>
        <v>0</v>
      </c>
      <c r="BL956" s="805">
        <f t="shared" si="3412"/>
        <v>0</v>
      </c>
      <c r="BM956" s="805">
        <f t="shared" si="3412"/>
        <v>0</v>
      </c>
      <c r="BN956" s="805">
        <f t="shared" si="3412"/>
        <v>0</v>
      </c>
      <c r="BO956" s="805">
        <f t="shared" si="3412"/>
        <v>0</v>
      </c>
      <c r="BP956" s="805">
        <f t="shared" si="3412"/>
        <v>0</v>
      </c>
      <c r="BQ956" s="805">
        <f t="shared" si="3412"/>
        <v>0</v>
      </c>
      <c r="BR956" s="805">
        <f t="shared" si="3412"/>
        <v>0</v>
      </c>
      <c r="BS956" s="805">
        <f t="shared" si="3412"/>
        <v>0</v>
      </c>
      <c r="BT956" s="805">
        <f t="shared" si="3412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84"/>
        <v>0</v>
      </c>
      <c r="CA956" s="602">
        <f t="shared" si="3285"/>
        <v>0</v>
      </c>
      <c r="CB956" s="602">
        <f t="shared" si="3286"/>
        <v>0</v>
      </c>
      <c r="CC956" s="602">
        <f t="shared" si="3287"/>
        <v>0</v>
      </c>
      <c r="CD956" s="1348">
        <f t="shared" si="3315"/>
        <v>0</v>
      </c>
      <c r="CE956" s="1349">
        <f t="shared" si="3376"/>
        <v>0</v>
      </c>
      <c r="CF956" s="1350">
        <f t="shared" si="3376"/>
        <v>0</v>
      </c>
      <c r="CG956" s="1350">
        <f t="shared" si="3376"/>
        <v>0</v>
      </c>
      <c r="CH956" s="1350">
        <f t="shared" si="3376"/>
        <v>0</v>
      </c>
      <c r="CI956" s="1350">
        <f t="shared" si="3376"/>
        <v>0</v>
      </c>
      <c r="CJ956" s="1350">
        <f t="shared" si="3376"/>
        <v>0</v>
      </c>
      <c r="CK956" s="1351">
        <f t="shared" si="3376"/>
        <v>0</v>
      </c>
      <c r="CL956" s="1351">
        <f t="shared" si="3376"/>
        <v>0</v>
      </c>
      <c r="CM956" s="1351">
        <f t="shared" si="3376"/>
        <v>0</v>
      </c>
      <c r="CN956" s="1350">
        <f t="shared" si="3376"/>
        <v>0</v>
      </c>
      <c r="CO956" s="1350">
        <f t="shared" si="3376"/>
        <v>0</v>
      </c>
      <c r="CP956" s="1350">
        <f t="shared" si="3376"/>
        <v>0</v>
      </c>
      <c r="CQ956" s="1350">
        <f t="shared" si="3376"/>
        <v>0</v>
      </c>
      <c r="CR956" s="1350">
        <f t="shared" si="3376"/>
        <v>0</v>
      </c>
      <c r="CS956" s="1349">
        <f t="shared" si="3376"/>
        <v>0</v>
      </c>
      <c r="CT956" s="1352">
        <f t="shared" si="3376"/>
        <v>0</v>
      </c>
      <c r="CU956" s="553">
        <f t="shared" si="3290"/>
        <v>0</v>
      </c>
      <c r="CV956" s="554">
        <f t="shared" si="3291"/>
        <v>0</v>
      </c>
      <c r="CW956" s="555">
        <f t="shared" si="3292"/>
        <v>0</v>
      </c>
      <c r="CX956" s="555">
        <f t="shared" si="3293"/>
        <v>0</v>
      </c>
      <c r="CY956" s="555">
        <f t="shared" si="3294"/>
        <v>0</v>
      </c>
      <c r="CZ956" s="555">
        <f t="shared" si="3295"/>
        <v>0</v>
      </c>
      <c r="DA956" s="555">
        <f t="shared" si="3296"/>
        <v>0</v>
      </c>
      <c r="DB956" s="556">
        <f t="shared" si="3297"/>
        <v>0</v>
      </c>
      <c r="DC956" s="556">
        <f t="shared" si="3298"/>
        <v>0</v>
      </c>
      <c r="DD956" s="556">
        <f t="shared" si="3299"/>
        <v>0</v>
      </c>
      <c r="DE956" s="555">
        <f t="shared" si="3300"/>
        <v>0</v>
      </c>
      <c r="DF956" s="555">
        <f t="shared" si="3301"/>
        <v>0</v>
      </c>
      <c r="DG956" s="555">
        <f t="shared" si="3302"/>
        <v>0</v>
      </c>
      <c r="DH956" s="555">
        <f t="shared" si="3303"/>
        <v>0</v>
      </c>
      <c r="DI956" s="555">
        <f t="shared" si="3304"/>
        <v>0</v>
      </c>
      <c r="DJ956" s="554">
        <f t="shared" si="3305"/>
        <v>0</v>
      </c>
      <c r="DK956" s="553">
        <f t="shared" si="3306"/>
        <v>0</v>
      </c>
      <c r="DL956" s="658">
        <f t="shared" si="3307"/>
        <v>17</v>
      </c>
      <c r="DM956" s="106">
        <f t="shared" si="3308"/>
        <v>17</v>
      </c>
      <c r="DN956" s="106">
        <f t="shared" si="3309"/>
        <v>17</v>
      </c>
      <c r="DO956" s="106">
        <f t="shared" si="3310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13">SUM(B415)</f>
        <v>0</v>
      </c>
      <c r="C957" s="805">
        <f t="shared" si="3413"/>
        <v>0</v>
      </c>
      <c r="D957" s="805">
        <f t="shared" si="3413"/>
        <v>0</v>
      </c>
      <c r="E957" s="805">
        <f t="shared" si="3413"/>
        <v>0</v>
      </c>
      <c r="F957" s="805">
        <f t="shared" si="3413"/>
        <v>0</v>
      </c>
      <c r="G957" s="805">
        <f t="shared" si="3413"/>
        <v>0</v>
      </c>
      <c r="H957" s="805">
        <f t="shared" si="3413"/>
        <v>0</v>
      </c>
      <c r="I957" s="805">
        <f t="shared" si="3413"/>
        <v>0</v>
      </c>
      <c r="J957" s="805">
        <f t="shared" si="3413"/>
        <v>0</v>
      </c>
      <c r="K957" s="805">
        <f t="shared" si="3413"/>
        <v>0</v>
      </c>
      <c r="L957" s="805">
        <f t="shared" si="3413"/>
        <v>0</v>
      </c>
      <c r="M957" s="805">
        <f t="shared" si="3413"/>
        <v>0</v>
      </c>
      <c r="N957" s="805">
        <f t="shared" si="3413"/>
        <v>0</v>
      </c>
      <c r="O957" s="805">
        <f t="shared" si="3413"/>
        <v>0</v>
      </c>
      <c r="P957" s="805">
        <f t="shared" si="3413"/>
        <v>0</v>
      </c>
      <c r="Q957" s="805">
        <f t="shared" si="3413"/>
        <v>0</v>
      </c>
      <c r="R957" s="805">
        <f t="shared" si="3413"/>
        <v>0</v>
      </c>
      <c r="S957" s="804"/>
      <c r="T957" s="805">
        <f t="shared" ref="T957:AJ957" si="3414">SUM(T415)</f>
        <v>0</v>
      </c>
      <c r="U957" s="805">
        <f t="shared" si="3414"/>
        <v>0</v>
      </c>
      <c r="V957" s="805">
        <f t="shared" si="3414"/>
        <v>0</v>
      </c>
      <c r="W957" s="805">
        <f t="shared" si="3414"/>
        <v>0</v>
      </c>
      <c r="X957" s="805">
        <f t="shared" si="3414"/>
        <v>0</v>
      </c>
      <c r="Y957" s="805">
        <f t="shared" si="3414"/>
        <v>0</v>
      </c>
      <c r="Z957" s="805">
        <f t="shared" si="3414"/>
        <v>0</v>
      </c>
      <c r="AA957" s="805">
        <f t="shared" si="3414"/>
        <v>0</v>
      </c>
      <c r="AB957" s="805">
        <f t="shared" si="3414"/>
        <v>0</v>
      </c>
      <c r="AC957" s="805">
        <f t="shared" si="3414"/>
        <v>0</v>
      </c>
      <c r="AD957" s="805">
        <f t="shared" si="3414"/>
        <v>0</v>
      </c>
      <c r="AE957" s="805">
        <f t="shared" si="3414"/>
        <v>0</v>
      </c>
      <c r="AF957" s="805">
        <f t="shared" si="3414"/>
        <v>0</v>
      </c>
      <c r="AG957" s="805">
        <f t="shared" si="3414"/>
        <v>0</v>
      </c>
      <c r="AH957" s="805">
        <f t="shared" si="3414"/>
        <v>0</v>
      </c>
      <c r="AI957" s="805">
        <f t="shared" si="3414"/>
        <v>0</v>
      </c>
      <c r="AJ957" s="805">
        <f t="shared" si="3414"/>
        <v>0</v>
      </c>
      <c r="AK957" s="804"/>
      <c r="AL957" s="805">
        <f t="shared" ref="AL957:BB957" si="3415">SUM(AL415)</f>
        <v>0</v>
      </c>
      <c r="AM957" s="805">
        <f t="shared" si="3415"/>
        <v>0</v>
      </c>
      <c r="AN957" s="805">
        <f t="shared" si="3415"/>
        <v>0</v>
      </c>
      <c r="AO957" s="805">
        <f t="shared" si="3415"/>
        <v>0</v>
      </c>
      <c r="AP957" s="805">
        <f t="shared" si="3415"/>
        <v>0</v>
      </c>
      <c r="AQ957" s="805">
        <f t="shared" si="3415"/>
        <v>0</v>
      </c>
      <c r="AR957" s="805">
        <f t="shared" si="3415"/>
        <v>0</v>
      </c>
      <c r="AS957" s="805">
        <f t="shared" si="3415"/>
        <v>0</v>
      </c>
      <c r="AT957" s="805">
        <f t="shared" si="3415"/>
        <v>0</v>
      </c>
      <c r="AU957" s="805">
        <f t="shared" si="3415"/>
        <v>0</v>
      </c>
      <c r="AV957" s="805">
        <f t="shared" si="3415"/>
        <v>0</v>
      </c>
      <c r="AW957" s="805">
        <f t="shared" si="3415"/>
        <v>0</v>
      </c>
      <c r="AX957" s="805">
        <f t="shared" si="3415"/>
        <v>0</v>
      </c>
      <c r="AY957" s="805">
        <f t="shared" si="3415"/>
        <v>0</v>
      </c>
      <c r="AZ957" s="805">
        <f t="shared" si="3415"/>
        <v>0</v>
      </c>
      <c r="BA957" s="805">
        <f t="shared" si="3415"/>
        <v>0</v>
      </c>
      <c r="BB957" s="805">
        <f t="shared" si="3415"/>
        <v>0</v>
      </c>
      <c r="BC957" s="804"/>
      <c r="BD957" s="805">
        <f t="shared" ref="BD957:BT957" si="3416">SUM(BD415)</f>
        <v>0</v>
      </c>
      <c r="BE957" s="805">
        <f t="shared" si="3416"/>
        <v>0</v>
      </c>
      <c r="BF957" s="805">
        <f t="shared" si="3416"/>
        <v>0</v>
      </c>
      <c r="BG957" s="805">
        <f t="shared" si="3416"/>
        <v>0</v>
      </c>
      <c r="BH957" s="805">
        <f t="shared" si="3416"/>
        <v>0</v>
      </c>
      <c r="BI957" s="805">
        <f t="shared" si="3416"/>
        <v>0</v>
      </c>
      <c r="BJ957" s="805">
        <f t="shared" si="3416"/>
        <v>0</v>
      </c>
      <c r="BK957" s="805">
        <f t="shared" si="3416"/>
        <v>0</v>
      </c>
      <c r="BL957" s="805">
        <f t="shared" si="3416"/>
        <v>0</v>
      </c>
      <c r="BM957" s="805">
        <f t="shared" si="3416"/>
        <v>0</v>
      </c>
      <c r="BN957" s="805">
        <f t="shared" si="3416"/>
        <v>0</v>
      </c>
      <c r="BO957" s="805">
        <f t="shared" si="3416"/>
        <v>0</v>
      </c>
      <c r="BP957" s="805">
        <f t="shared" si="3416"/>
        <v>0</v>
      </c>
      <c r="BQ957" s="805">
        <f t="shared" si="3416"/>
        <v>0</v>
      </c>
      <c r="BR957" s="805">
        <f t="shared" si="3416"/>
        <v>0</v>
      </c>
      <c r="BS957" s="805">
        <f t="shared" si="3416"/>
        <v>0</v>
      </c>
      <c r="BT957" s="805">
        <f t="shared" si="3416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84"/>
        <v>0</v>
      </c>
      <c r="CA957" s="602">
        <f t="shared" si="3285"/>
        <v>0</v>
      </c>
      <c r="CB957" s="602">
        <f t="shared" si="3286"/>
        <v>0</v>
      </c>
      <c r="CC957" s="602">
        <f t="shared" si="3287"/>
        <v>0</v>
      </c>
      <c r="CD957" s="1348">
        <f t="shared" si="3315"/>
        <v>0</v>
      </c>
      <c r="CE957" s="1349">
        <f t="shared" si="3376"/>
        <v>0</v>
      </c>
      <c r="CF957" s="1350">
        <f t="shared" si="3376"/>
        <v>0</v>
      </c>
      <c r="CG957" s="1350">
        <f t="shared" si="3376"/>
        <v>0</v>
      </c>
      <c r="CH957" s="1350">
        <f t="shared" si="3376"/>
        <v>0</v>
      </c>
      <c r="CI957" s="1350">
        <f t="shared" si="3376"/>
        <v>0</v>
      </c>
      <c r="CJ957" s="1350">
        <f t="shared" si="3376"/>
        <v>0</v>
      </c>
      <c r="CK957" s="1351">
        <f t="shared" si="3376"/>
        <v>0</v>
      </c>
      <c r="CL957" s="1351">
        <f t="shared" si="3376"/>
        <v>0</v>
      </c>
      <c r="CM957" s="1351">
        <f t="shared" si="3376"/>
        <v>0</v>
      </c>
      <c r="CN957" s="1350">
        <f t="shared" si="3376"/>
        <v>0</v>
      </c>
      <c r="CO957" s="1350">
        <f t="shared" si="3376"/>
        <v>0</v>
      </c>
      <c r="CP957" s="1350">
        <f t="shared" si="3376"/>
        <v>0</v>
      </c>
      <c r="CQ957" s="1350">
        <f t="shared" si="3376"/>
        <v>0</v>
      </c>
      <c r="CR957" s="1350">
        <f t="shared" si="3376"/>
        <v>0</v>
      </c>
      <c r="CS957" s="1349">
        <f t="shared" si="3376"/>
        <v>0</v>
      </c>
      <c r="CT957" s="1352">
        <f t="shared" si="3376"/>
        <v>0</v>
      </c>
      <c r="CU957" s="553">
        <f t="shared" si="3290"/>
        <v>0</v>
      </c>
      <c r="CV957" s="554">
        <f t="shared" si="3291"/>
        <v>0</v>
      </c>
      <c r="CW957" s="555">
        <f t="shared" si="3292"/>
        <v>0</v>
      </c>
      <c r="CX957" s="555">
        <f t="shared" si="3293"/>
        <v>0</v>
      </c>
      <c r="CY957" s="555">
        <f t="shared" si="3294"/>
        <v>0</v>
      </c>
      <c r="CZ957" s="555">
        <f t="shared" si="3295"/>
        <v>0</v>
      </c>
      <c r="DA957" s="555">
        <f t="shared" si="3296"/>
        <v>0</v>
      </c>
      <c r="DB957" s="556">
        <f t="shared" si="3297"/>
        <v>0</v>
      </c>
      <c r="DC957" s="556">
        <f t="shared" si="3298"/>
        <v>0</v>
      </c>
      <c r="DD957" s="556">
        <f t="shared" si="3299"/>
        <v>0</v>
      </c>
      <c r="DE957" s="555">
        <f t="shared" si="3300"/>
        <v>0</v>
      </c>
      <c r="DF957" s="555">
        <f t="shared" si="3301"/>
        <v>0</v>
      </c>
      <c r="DG957" s="555">
        <f t="shared" si="3302"/>
        <v>0</v>
      </c>
      <c r="DH957" s="555">
        <f t="shared" si="3303"/>
        <v>0</v>
      </c>
      <c r="DI957" s="555">
        <f t="shared" si="3304"/>
        <v>0</v>
      </c>
      <c r="DJ957" s="554">
        <f t="shared" si="3305"/>
        <v>0</v>
      </c>
      <c r="DK957" s="553">
        <f t="shared" si="3306"/>
        <v>0</v>
      </c>
      <c r="DL957" s="658">
        <f t="shared" si="3307"/>
        <v>17</v>
      </c>
      <c r="DM957" s="106">
        <f t="shared" si="3308"/>
        <v>17</v>
      </c>
      <c r="DN957" s="106">
        <f t="shared" si="3309"/>
        <v>17</v>
      </c>
      <c r="DO957" s="106">
        <f t="shared" si="3310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17">SUM(B418)</f>
        <v>0</v>
      </c>
      <c r="C958" s="805">
        <f t="shared" si="3417"/>
        <v>0</v>
      </c>
      <c r="D958" s="805">
        <f t="shared" si="3417"/>
        <v>0</v>
      </c>
      <c r="E958" s="805">
        <f t="shared" si="3417"/>
        <v>0</v>
      </c>
      <c r="F958" s="805">
        <f t="shared" si="3417"/>
        <v>0</v>
      </c>
      <c r="G958" s="805">
        <f t="shared" si="3417"/>
        <v>0</v>
      </c>
      <c r="H958" s="805">
        <f t="shared" si="3417"/>
        <v>0</v>
      </c>
      <c r="I958" s="805">
        <f t="shared" si="3417"/>
        <v>0</v>
      </c>
      <c r="J958" s="805">
        <f t="shared" si="3417"/>
        <v>0</v>
      </c>
      <c r="K958" s="805">
        <f t="shared" si="3417"/>
        <v>0</v>
      </c>
      <c r="L958" s="805">
        <f t="shared" si="3417"/>
        <v>0</v>
      </c>
      <c r="M958" s="805">
        <f t="shared" si="3417"/>
        <v>0</v>
      </c>
      <c r="N958" s="805">
        <f t="shared" si="3417"/>
        <v>0</v>
      </c>
      <c r="O958" s="805">
        <f t="shared" si="3417"/>
        <v>0</v>
      </c>
      <c r="P958" s="805">
        <f t="shared" si="3417"/>
        <v>0</v>
      </c>
      <c r="Q958" s="805">
        <f t="shared" si="3417"/>
        <v>0</v>
      </c>
      <c r="R958" s="805">
        <f t="shared" si="3417"/>
        <v>0</v>
      </c>
      <c r="S958" s="804"/>
      <c r="T958" s="805">
        <f t="shared" ref="T958:AJ958" si="3418">SUM(T418)</f>
        <v>0</v>
      </c>
      <c r="U958" s="805">
        <f t="shared" si="3418"/>
        <v>0</v>
      </c>
      <c r="V958" s="805">
        <f t="shared" si="3418"/>
        <v>0</v>
      </c>
      <c r="W958" s="805">
        <f t="shared" si="3418"/>
        <v>0</v>
      </c>
      <c r="X958" s="805">
        <f t="shared" si="3418"/>
        <v>0</v>
      </c>
      <c r="Y958" s="805">
        <f t="shared" si="3418"/>
        <v>0</v>
      </c>
      <c r="Z958" s="805">
        <f t="shared" si="3418"/>
        <v>0</v>
      </c>
      <c r="AA958" s="805">
        <f t="shared" si="3418"/>
        <v>0</v>
      </c>
      <c r="AB958" s="805">
        <f t="shared" si="3418"/>
        <v>0</v>
      </c>
      <c r="AC958" s="805">
        <f t="shared" si="3418"/>
        <v>0</v>
      </c>
      <c r="AD958" s="805">
        <f t="shared" si="3418"/>
        <v>0</v>
      </c>
      <c r="AE958" s="805">
        <f t="shared" si="3418"/>
        <v>0</v>
      </c>
      <c r="AF958" s="805">
        <f t="shared" si="3418"/>
        <v>0</v>
      </c>
      <c r="AG958" s="805">
        <f t="shared" si="3418"/>
        <v>0</v>
      </c>
      <c r="AH958" s="805">
        <f t="shared" si="3418"/>
        <v>0</v>
      </c>
      <c r="AI958" s="805">
        <f t="shared" si="3418"/>
        <v>0</v>
      </c>
      <c r="AJ958" s="805">
        <f t="shared" si="3418"/>
        <v>0</v>
      </c>
      <c r="AK958" s="804"/>
      <c r="AL958" s="805">
        <f t="shared" ref="AL958:BB958" si="3419">SUM(AL418)</f>
        <v>0</v>
      </c>
      <c r="AM958" s="805">
        <f t="shared" si="3419"/>
        <v>0</v>
      </c>
      <c r="AN958" s="805">
        <f t="shared" si="3419"/>
        <v>0</v>
      </c>
      <c r="AO958" s="805">
        <f t="shared" si="3419"/>
        <v>0</v>
      </c>
      <c r="AP958" s="805">
        <f t="shared" si="3419"/>
        <v>0</v>
      </c>
      <c r="AQ958" s="805">
        <f t="shared" si="3419"/>
        <v>0</v>
      </c>
      <c r="AR958" s="805">
        <f t="shared" si="3419"/>
        <v>0</v>
      </c>
      <c r="AS958" s="805">
        <f t="shared" si="3419"/>
        <v>0</v>
      </c>
      <c r="AT958" s="805">
        <f t="shared" si="3419"/>
        <v>0</v>
      </c>
      <c r="AU958" s="805">
        <f t="shared" si="3419"/>
        <v>0</v>
      </c>
      <c r="AV958" s="805">
        <f t="shared" si="3419"/>
        <v>0</v>
      </c>
      <c r="AW958" s="805">
        <f t="shared" si="3419"/>
        <v>0</v>
      </c>
      <c r="AX958" s="805">
        <f t="shared" si="3419"/>
        <v>0</v>
      </c>
      <c r="AY958" s="805">
        <f t="shared" si="3419"/>
        <v>0</v>
      </c>
      <c r="AZ958" s="805">
        <f t="shared" si="3419"/>
        <v>0</v>
      </c>
      <c r="BA958" s="805">
        <f t="shared" si="3419"/>
        <v>0</v>
      </c>
      <c r="BB958" s="805">
        <f t="shared" si="3419"/>
        <v>0</v>
      </c>
      <c r="BC958" s="804"/>
      <c r="BD958" s="805">
        <f t="shared" ref="BD958:BT958" si="3420">SUM(BD418)</f>
        <v>0</v>
      </c>
      <c r="BE958" s="805">
        <f t="shared" si="3420"/>
        <v>0</v>
      </c>
      <c r="BF958" s="805">
        <f t="shared" si="3420"/>
        <v>0</v>
      </c>
      <c r="BG958" s="805">
        <f t="shared" si="3420"/>
        <v>0</v>
      </c>
      <c r="BH958" s="805">
        <f t="shared" si="3420"/>
        <v>0</v>
      </c>
      <c r="BI958" s="805">
        <f t="shared" si="3420"/>
        <v>0</v>
      </c>
      <c r="BJ958" s="805">
        <f t="shared" si="3420"/>
        <v>0</v>
      </c>
      <c r="BK958" s="805">
        <f t="shared" si="3420"/>
        <v>0</v>
      </c>
      <c r="BL958" s="805">
        <f t="shared" si="3420"/>
        <v>0</v>
      </c>
      <c r="BM958" s="805">
        <f t="shared" si="3420"/>
        <v>0</v>
      </c>
      <c r="BN958" s="805">
        <f t="shared" si="3420"/>
        <v>0</v>
      </c>
      <c r="BO958" s="805">
        <f t="shared" si="3420"/>
        <v>0</v>
      </c>
      <c r="BP958" s="805">
        <f t="shared" si="3420"/>
        <v>0</v>
      </c>
      <c r="BQ958" s="805">
        <f t="shared" si="3420"/>
        <v>0</v>
      </c>
      <c r="BR958" s="805">
        <f t="shared" si="3420"/>
        <v>0</v>
      </c>
      <c r="BS958" s="805">
        <f t="shared" si="3420"/>
        <v>0</v>
      </c>
      <c r="BT958" s="805">
        <f t="shared" si="3420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84"/>
        <v>0</v>
      </c>
      <c r="CA958" s="602">
        <f t="shared" si="3285"/>
        <v>0</v>
      </c>
      <c r="CB958" s="602">
        <f t="shared" si="3286"/>
        <v>0</v>
      </c>
      <c r="CC958" s="602">
        <f t="shared" si="3287"/>
        <v>0</v>
      </c>
      <c r="CD958" s="1348">
        <f t="shared" si="3315"/>
        <v>0</v>
      </c>
      <c r="CE958" s="1349">
        <f t="shared" si="3376"/>
        <v>0</v>
      </c>
      <c r="CF958" s="1350">
        <f t="shared" si="3376"/>
        <v>0</v>
      </c>
      <c r="CG958" s="1350">
        <f t="shared" si="3376"/>
        <v>0</v>
      </c>
      <c r="CH958" s="1350">
        <f t="shared" si="3376"/>
        <v>0</v>
      </c>
      <c r="CI958" s="1350">
        <f t="shared" si="3376"/>
        <v>0</v>
      </c>
      <c r="CJ958" s="1350">
        <f t="shared" si="3376"/>
        <v>0</v>
      </c>
      <c r="CK958" s="1351">
        <f t="shared" si="3376"/>
        <v>0</v>
      </c>
      <c r="CL958" s="1351">
        <f t="shared" si="3376"/>
        <v>0</v>
      </c>
      <c r="CM958" s="1351">
        <f t="shared" si="3376"/>
        <v>0</v>
      </c>
      <c r="CN958" s="1350">
        <f t="shared" si="3376"/>
        <v>0</v>
      </c>
      <c r="CO958" s="1350">
        <f t="shared" si="3376"/>
        <v>0</v>
      </c>
      <c r="CP958" s="1350">
        <f t="shared" si="3376"/>
        <v>0</v>
      </c>
      <c r="CQ958" s="1350">
        <f t="shared" si="3376"/>
        <v>0</v>
      </c>
      <c r="CR958" s="1350">
        <f t="shared" si="3376"/>
        <v>0</v>
      </c>
      <c r="CS958" s="1349">
        <f t="shared" si="3376"/>
        <v>0</v>
      </c>
      <c r="CT958" s="1352">
        <f t="shared" si="3376"/>
        <v>0</v>
      </c>
      <c r="CU958" s="553">
        <f t="shared" si="3290"/>
        <v>0</v>
      </c>
      <c r="CV958" s="554">
        <f t="shared" si="3291"/>
        <v>0</v>
      </c>
      <c r="CW958" s="555">
        <f t="shared" si="3292"/>
        <v>0</v>
      </c>
      <c r="CX958" s="555">
        <f t="shared" si="3293"/>
        <v>0</v>
      </c>
      <c r="CY958" s="555">
        <f t="shared" si="3294"/>
        <v>0</v>
      </c>
      <c r="CZ958" s="555">
        <f t="shared" si="3295"/>
        <v>0</v>
      </c>
      <c r="DA958" s="555">
        <f t="shared" si="3296"/>
        <v>0</v>
      </c>
      <c r="DB958" s="556">
        <f t="shared" si="3297"/>
        <v>0</v>
      </c>
      <c r="DC958" s="556">
        <f t="shared" si="3298"/>
        <v>0</v>
      </c>
      <c r="DD958" s="556">
        <f t="shared" si="3299"/>
        <v>0</v>
      </c>
      <c r="DE958" s="555">
        <f t="shared" si="3300"/>
        <v>0</v>
      </c>
      <c r="DF958" s="555">
        <f t="shared" si="3301"/>
        <v>0</v>
      </c>
      <c r="DG958" s="555">
        <f t="shared" si="3302"/>
        <v>0</v>
      </c>
      <c r="DH958" s="555">
        <f t="shared" si="3303"/>
        <v>0</v>
      </c>
      <c r="DI958" s="555">
        <f t="shared" si="3304"/>
        <v>0</v>
      </c>
      <c r="DJ958" s="554">
        <f t="shared" si="3305"/>
        <v>0</v>
      </c>
      <c r="DK958" s="553">
        <f t="shared" si="3306"/>
        <v>0</v>
      </c>
      <c r="DL958" s="658">
        <f t="shared" si="3307"/>
        <v>17</v>
      </c>
      <c r="DM958" s="106">
        <f t="shared" si="3308"/>
        <v>17</v>
      </c>
      <c r="DN958" s="106">
        <f t="shared" si="3309"/>
        <v>17</v>
      </c>
      <c r="DO958" s="106">
        <f t="shared" si="3310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21">SUM(B422)</f>
        <v>0</v>
      </c>
      <c r="C959" s="805">
        <f t="shared" si="3421"/>
        <v>0</v>
      </c>
      <c r="D959" s="805">
        <f t="shared" si="3421"/>
        <v>0</v>
      </c>
      <c r="E959" s="805">
        <f t="shared" si="3421"/>
        <v>0</v>
      </c>
      <c r="F959" s="805">
        <f t="shared" si="3421"/>
        <v>0</v>
      </c>
      <c r="G959" s="805">
        <f t="shared" si="3421"/>
        <v>0</v>
      </c>
      <c r="H959" s="805">
        <f t="shared" si="3421"/>
        <v>0</v>
      </c>
      <c r="I959" s="805">
        <f t="shared" si="3421"/>
        <v>0</v>
      </c>
      <c r="J959" s="805">
        <f t="shared" si="3421"/>
        <v>0</v>
      </c>
      <c r="K959" s="805">
        <f t="shared" si="3421"/>
        <v>0</v>
      </c>
      <c r="L959" s="805">
        <f t="shared" si="3421"/>
        <v>0</v>
      </c>
      <c r="M959" s="805">
        <f t="shared" si="3421"/>
        <v>0</v>
      </c>
      <c r="N959" s="805">
        <f t="shared" si="3421"/>
        <v>0</v>
      </c>
      <c r="O959" s="805">
        <f t="shared" si="3421"/>
        <v>0</v>
      </c>
      <c r="P959" s="805">
        <f t="shared" si="3421"/>
        <v>0</v>
      </c>
      <c r="Q959" s="805">
        <f t="shared" si="3421"/>
        <v>0</v>
      </c>
      <c r="R959" s="805">
        <f t="shared" si="3421"/>
        <v>0</v>
      </c>
      <c r="S959" s="804"/>
      <c r="T959" s="805">
        <f t="shared" ref="T959:AJ959" si="3422">SUM(T422)</f>
        <v>0</v>
      </c>
      <c r="U959" s="805">
        <f t="shared" si="3422"/>
        <v>0</v>
      </c>
      <c r="V959" s="805">
        <f t="shared" si="3422"/>
        <v>0</v>
      </c>
      <c r="W959" s="805">
        <f t="shared" si="3422"/>
        <v>0</v>
      </c>
      <c r="X959" s="805">
        <f t="shared" si="3422"/>
        <v>0</v>
      </c>
      <c r="Y959" s="805">
        <f t="shared" si="3422"/>
        <v>0</v>
      </c>
      <c r="Z959" s="805">
        <f t="shared" si="3422"/>
        <v>0</v>
      </c>
      <c r="AA959" s="805">
        <f t="shared" si="3422"/>
        <v>0</v>
      </c>
      <c r="AB959" s="805">
        <f t="shared" si="3422"/>
        <v>0</v>
      </c>
      <c r="AC959" s="805">
        <f t="shared" si="3422"/>
        <v>0</v>
      </c>
      <c r="AD959" s="805">
        <f t="shared" si="3422"/>
        <v>0</v>
      </c>
      <c r="AE959" s="805">
        <f t="shared" si="3422"/>
        <v>0</v>
      </c>
      <c r="AF959" s="805">
        <f t="shared" si="3422"/>
        <v>0</v>
      </c>
      <c r="AG959" s="805">
        <f t="shared" si="3422"/>
        <v>0</v>
      </c>
      <c r="AH959" s="805">
        <f t="shared" si="3422"/>
        <v>0</v>
      </c>
      <c r="AI959" s="805">
        <f t="shared" si="3422"/>
        <v>0</v>
      </c>
      <c r="AJ959" s="805">
        <f t="shared" si="3422"/>
        <v>0</v>
      </c>
      <c r="AK959" s="804"/>
      <c r="AL959" s="805">
        <f t="shared" ref="AL959:BB959" si="3423">SUM(AL422)</f>
        <v>0</v>
      </c>
      <c r="AM959" s="805">
        <f t="shared" si="3423"/>
        <v>0</v>
      </c>
      <c r="AN959" s="805">
        <f t="shared" si="3423"/>
        <v>0</v>
      </c>
      <c r="AO959" s="805">
        <f t="shared" si="3423"/>
        <v>0</v>
      </c>
      <c r="AP959" s="805">
        <f t="shared" si="3423"/>
        <v>0</v>
      </c>
      <c r="AQ959" s="805">
        <f t="shared" si="3423"/>
        <v>0</v>
      </c>
      <c r="AR959" s="805">
        <f t="shared" si="3423"/>
        <v>0</v>
      </c>
      <c r="AS959" s="805">
        <f t="shared" si="3423"/>
        <v>0</v>
      </c>
      <c r="AT959" s="805">
        <f t="shared" si="3423"/>
        <v>0</v>
      </c>
      <c r="AU959" s="805">
        <f t="shared" si="3423"/>
        <v>0</v>
      </c>
      <c r="AV959" s="805">
        <f t="shared" si="3423"/>
        <v>0</v>
      </c>
      <c r="AW959" s="805">
        <f t="shared" si="3423"/>
        <v>0</v>
      </c>
      <c r="AX959" s="805">
        <f t="shared" si="3423"/>
        <v>0</v>
      </c>
      <c r="AY959" s="805">
        <f t="shared" si="3423"/>
        <v>0</v>
      </c>
      <c r="AZ959" s="805">
        <f t="shared" si="3423"/>
        <v>0</v>
      </c>
      <c r="BA959" s="805">
        <f t="shared" si="3423"/>
        <v>0</v>
      </c>
      <c r="BB959" s="805">
        <f t="shared" si="3423"/>
        <v>0</v>
      </c>
      <c r="BC959" s="804"/>
      <c r="BD959" s="805">
        <f t="shared" ref="BD959:BT959" si="3424">SUM(BD422)</f>
        <v>0</v>
      </c>
      <c r="BE959" s="805">
        <f t="shared" si="3424"/>
        <v>0</v>
      </c>
      <c r="BF959" s="805">
        <f t="shared" si="3424"/>
        <v>0</v>
      </c>
      <c r="BG959" s="805">
        <f t="shared" si="3424"/>
        <v>0</v>
      </c>
      <c r="BH959" s="805">
        <f t="shared" si="3424"/>
        <v>0</v>
      </c>
      <c r="BI959" s="805">
        <f t="shared" si="3424"/>
        <v>0</v>
      </c>
      <c r="BJ959" s="805">
        <f t="shared" si="3424"/>
        <v>0</v>
      </c>
      <c r="BK959" s="805">
        <f t="shared" si="3424"/>
        <v>0</v>
      </c>
      <c r="BL959" s="805">
        <f t="shared" si="3424"/>
        <v>0</v>
      </c>
      <c r="BM959" s="805">
        <f t="shared" si="3424"/>
        <v>0</v>
      </c>
      <c r="BN959" s="805">
        <f t="shared" si="3424"/>
        <v>0</v>
      </c>
      <c r="BO959" s="805">
        <f t="shared" si="3424"/>
        <v>0</v>
      </c>
      <c r="BP959" s="805">
        <f t="shared" si="3424"/>
        <v>0</v>
      </c>
      <c r="BQ959" s="805">
        <f t="shared" si="3424"/>
        <v>0</v>
      </c>
      <c r="BR959" s="805">
        <f t="shared" si="3424"/>
        <v>0</v>
      </c>
      <c r="BS959" s="805">
        <f t="shared" si="3424"/>
        <v>0</v>
      </c>
      <c r="BT959" s="805">
        <f t="shared" si="3424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84"/>
        <v>0</v>
      </c>
      <c r="CA959" s="602">
        <f t="shared" si="3285"/>
        <v>0</v>
      </c>
      <c r="CB959" s="602">
        <f t="shared" si="3286"/>
        <v>0</v>
      </c>
      <c r="CC959" s="602">
        <f t="shared" si="3287"/>
        <v>0</v>
      </c>
      <c r="CD959" s="1348">
        <f t="shared" si="3315"/>
        <v>0</v>
      </c>
      <c r="CE959" s="1349">
        <f t="shared" si="3376"/>
        <v>0</v>
      </c>
      <c r="CF959" s="1350">
        <f t="shared" si="3376"/>
        <v>0</v>
      </c>
      <c r="CG959" s="1350">
        <f t="shared" si="3376"/>
        <v>0</v>
      </c>
      <c r="CH959" s="1350">
        <f t="shared" si="3376"/>
        <v>0</v>
      </c>
      <c r="CI959" s="1350">
        <f t="shared" si="3376"/>
        <v>0</v>
      </c>
      <c r="CJ959" s="1350">
        <f t="shared" si="3376"/>
        <v>0</v>
      </c>
      <c r="CK959" s="1351">
        <f t="shared" si="3376"/>
        <v>0</v>
      </c>
      <c r="CL959" s="1351">
        <f t="shared" si="3376"/>
        <v>0</v>
      </c>
      <c r="CM959" s="1351">
        <f t="shared" si="3376"/>
        <v>0</v>
      </c>
      <c r="CN959" s="1350">
        <f t="shared" si="3376"/>
        <v>0</v>
      </c>
      <c r="CO959" s="1350">
        <f t="shared" si="3376"/>
        <v>0</v>
      </c>
      <c r="CP959" s="1350">
        <f t="shared" si="3376"/>
        <v>0</v>
      </c>
      <c r="CQ959" s="1350">
        <f t="shared" si="3376"/>
        <v>0</v>
      </c>
      <c r="CR959" s="1350">
        <f t="shared" si="3376"/>
        <v>0</v>
      </c>
      <c r="CS959" s="1349">
        <f t="shared" si="3376"/>
        <v>0</v>
      </c>
      <c r="CT959" s="1352">
        <f t="shared" si="3376"/>
        <v>0</v>
      </c>
      <c r="CU959" s="553">
        <f t="shared" si="3290"/>
        <v>0</v>
      </c>
      <c r="CV959" s="554">
        <f t="shared" si="3291"/>
        <v>0</v>
      </c>
      <c r="CW959" s="555">
        <f t="shared" si="3292"/>
        <v>0</v>
      </c>
      <c r="CX959" s="555">
        <f t="shared" si="3293"/>
        <v>0</v>
      </c>
      <c r="CY959" s="555">
        <f t="shared" si="3294"/>
        <v>0</v>
      </c>
      <c r="CZ959" s="555">
        <f t="shared" si="3295"/>
        <v>0</v>
      </c>
      <c r="DA959" s="555">
        <f t="shared" si="3296"/>
        <v>0</v>
      </c>
      <c r="DB959" s="556">
        <f t="shared" si="3297"/>
        <v>0</v>
      </c>
      <c r="DC959" s="556">
        <f t="shared" si="3298"/>
        <v>0</v>
      </c>
      <c r="DD959" s="556">
        <f t="shared" si="3299"/>
        <v>0</v>
      </c>
      <c r="DE959" s="555">
        <f t="shared" si="3300"/>
        <v>0</v>
      </c>
      <c r="DF959" s="555">
        <f t="shared" si="3301"/>
        <v>0</v>
      </c>
      <c r="DG959" s="555">
        <f t="shared" si="3302"/>
        <v>0</v>
      </c>
      <c r="DH959" s="555">
        <f t="shared" si="3303"/>
        <v>0</v>
      </c>
      <c r="DI959" s="555">
        <f t="shared" si="3304"/>
        <v>0</v>
      </c>
      <c r="DJ959" s="554">
        <f t="shared" si="3305"/>
        <v>0</v>
      </c>
      <c r="DK959" s="553">
        <f t="shared" si="3306"/>
        <v>0</v>
      </c>
      <c r="DL959" s="658">
        <f t="shared" si="3307"/>
        <v>17</v>
      </c>
      <c r="DM959" s="106">
        <f t="shared" si="3308"/>
        <v>17</v>
      </c>
      <c r="DN959" s="106">
        <f t="shared" si="3309"/>
        <v>17</v>
      </c>
      <c r="DO959" s="106">
        <f t="shared" si="3310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25">SUM(B426)</f>
        <v>0</v>
      </c>
      <c r="C960" s="805">
        <f t="shared" si="3425"/>
        <v>0</v>
      </c>
      <c r="D960" s="805">
        <f t="shared" si="3425"/>
        <v>0</v>
      </c>
      <c r="E960" s="805">
        <f t="shared" si="3425"/>
        <v>0</v>
      </c>
      <c r="F960" s="805">
        <f t="shared" si="3425"/>
        <v>0</v>
      </c>
      <c r="G960" s="805">
        <f t="shared" si="3425"/>
        <v>0</v>
      </c>
      <c r="H960" s="805">
        <f t="shared" si="3425"/>
        <v>0</v>
      </c>
      <c r="I960" s="805">
        <f t="shared" si="3425"/>
        <v>0</v>
      </c>
      <c r="J960" s="805">
        <f t="shared" si="3425"/>
        <v>0</v>
      </c>
      <c r="K960" s="805">
        <f t="shared" si="3425"/>
        <v>0</v>
      </c>
      <c r="L960" s="805">
        <f t="shared" si="3425"/>
        <v>0</v>
      </c>
      <c r="M960" s="805">
        <f t="shared" si="3425"/>
        <v>0</v>
      </c>
      <c r="N960" s="805">
        <f t="shared" si="3425"/>
        <v>0</v>
      </c>
      <c r="O960" s="805">
        <f t="shared" si="3425"/>
        <v>0</v>
      </c>
      <c r="P960" s="805">
        <f t="shared" si="3425"/>
        <v>0</v>
      </c>
      <c r="Q960" s="805">
        <f t="shared" si="3425"/>
        <v>0</v>
      </c>
      <c r="R960" s="805">
        <f t="shared" si="3425"/>
        <v>0</v>
      </c>
      <c r="S960" s="804"/>
      <c r="T960" s="805">
        <f t="shared" ref="T960:AJ960" si="3426">SUM(T426)</f>
        <v>0</v>
      </c>
      <c r="U960" s="805">
        <f t="shared" si="3426"/>
        <v>0</v>
      </c>
      <c r="V960" s="805">
        <f t="shared" si="3426"/>
        <v>0</v>
      </c>
      <c r="W960" s="805">
        <f t="shared" si="3426"/>
        <v>0</v>
      </c>
      <c r="X960" s="805">
        <f t="shared" si="3426"/>
        <v>0</v>
      </c>
      <c r="Y960" s="805">
        <f t="shared" si="3426"/>
        <v>0</v>
      </c>
      <c r="Z960" s="805">
        <f t="shared" si="3426"/>
        <v>0</v>
      </c>
      <c r="AA960" s="805">
        <f t="shared" si="3426"/>
        <v>0</v>
      </c>
      <c r="AB960" s="805">
        <f t="shared" si="3426"/>
        <v>0</v>
      </c>
      <c r="AC960" s="805">
        <f t="shared" si="3426"/>
        <v>0</v>
      </c>
      <c r="AD960" s="805">
        <f t="shared" si="3426"/>
        <v>0</v>
      </c>
      <c r="AE960" s="805">
        <f t="shared" si="3426"/>
        <v>0</v>
      </c>
      <c r="AF960" s="805">
        <f t="shared" si="3426"/>
        <v>0</v>
      </c>
      <c r="AG960" s="805">
        <f t="shared" si="3426"/>
        <v>0</v>
      </c>
      <c r="AH960" s="805">
        <f t="shared" si="3426"/>
        <v>0</v>
      </c>
      <c r="AI960" s="805">
        <f t="shared" si="3426"/>
        <v>0</v>
      </c>
      <c r="AJ960" s="805">
        <f t="shared" si="3426"/>
        <v>0</v>
      </c>
      <c r="AK960" s="804"/>
      <c r="AL960" s="805">
        <f t="shared" ref="AL960:BB960" si="3427">SUM(AL426)</f>
        <v>0</v>
      </c>
      <c r="AM960" s="805">
        <f t="shared" si="3427"/>
        <v>0</v>
      </c>
      <c r="AN960" s="805">
        <f t="shared" si="3427"/>
        <v>0</v>
      </c>
      <c r="AO960" s="805">
        <f t="shared" si="3427"/>
        <v>0</v>
      </c>
      <c r="AP960" s="805">
        <f t="shared" si="3427"/>
        <v>0</v>
      </c>
      <c r="AQ960" s="805">
        <f t="shared" si="3427"/>
        <v>0</v>
      </c>
      <c r="AR960" s="805">
        <f t="shared" si="3427"/>
        <v>0</v>
      </c>
      <c r="AS960" s="805">
        <f t="shared" si="3427"/>
        <v>0</v>
      </c>
      <c r="AT960" s="805">
        <f t="shared" si="3427"/>
        <v>0</v>
      </c>
      <c r="AU960" s="805">
        <f t="shared" si="3427"/>
        <v>0</v>
      </c>
      <c r="AV960" s="805">
        <f t="shared" si="3427"/>
        <v>0</v>
      </c>
      <c r="AW960" s="805">
        <f t="shared" si="3427"/>
        <v>0</v>
      </c>
      <c r="AX960" s="805">
        <f t="shared" si="3427"/>
        <v>0</v>
      </c>
      <c r="AY960" s="805">
        <f t="shared" si="3427"/>
        <v>0</v>
      </c>
      <c r="AZ960" s="805">
        <f t="shared" si="3427"/>
        <v>0</v>
      </c>
      <c r="BA960" s="805">
        <f t="shared" si="3427"/>
        <v>0</v>
      </c>
      <c r="BB960" s="805">
        <f t="shared" si="3427"/>
        <v>0</v>
      </c>
      <c r="BC960" s="804"/>
      <c r="BD960" s="805">
        <f t="shared" ref="BD960:BT960" si="3428">SUM(BD426)</f>
        <v>0</v>
      </c>
      <c r="BE960" s="805">
        <f t="shared" si="3428"/>
        <v>0</v>
      </c>
      <c r="BF960" s="805">
        <f t="shared" si="3428"/>
        <v>0</v>
      </c>
      <c r="BG960" s="805">
        <f t="shared" si="3428"/>
        <v>0</v>
      </c>
      <c r="BH960" s="805">
        <f t="shared" si="3428"/>
        <v>0</v>
      </c>
      <c r="BI960" s="805">
        <f t="shared" si="3428"/>
        <v>0</v>
      </c>
      <c r="BJ960" s="805">
        <f t="shared" si="3428"/>
        <v>0</v>
      </c>
      <c r="BK960" s="805">
        <f t="shared" si="3428"/>
        <v>0</v>
      </c>
      <c r="BL960" s="805">
        <f t="shared" si="3428"/>
        <v>0</v>
      </c>
      <c r="BM960" s="805">
        <f t="shared" si="3428"/>
        <v>0</v>
      </c>
      <c r="BN960" s="805">
        <f t="shared" si="3428"/>
        <v>0</v>
      </c>
      <c r="BO960" s="805">
        <f t="shared" si="3428"/>
        <v>0</v>
      </c>
      <c r="BP960" s="805">
        <f t="shared" si="3428"/>
        <v>0</v>
      </c>
      <c r="BQ960" s="805">
        <f t="shared" si="3428"/>
        <v>0</v>
      </c>
      <c r="BR960" s="805">
        <f t="shared" si="3428"/>
        <v>0</v>
      </c>
      <c r="BS960" s="805">
        <f t="shared" si="3428"/>
        <v>0</v>
      </c>
      <c r="BT960" s="805">
        <f t="shared" si="3428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84"/>
        <v>0</v>
      </c>
      <c r="CA960" s="602">
        <f t="shared" si="3285"/>
        <v>0</v>
      </c>
      <c r="CB960" s="602">
        <f t="shared" si="3286"/>
        <v>0</v>
      </c>
      <c r="CC960" s="602">
        <f t="shared" si="3287"/>
        <v>0</v>
      </c>
      <c r="CD960" s="1348">
        <f t="shared" si="3315"/>
        <v>0</v>
      </c>
      <c r="CE960" s="1349">
        <f t="shared" si="3376"/>
        <v>0</v>
      </c>
      <c r="CF960" s="1350">
        <f t="shared" si="3376"/>
        <v>0</v>
      </c>
      <c r="CG960" s="1350">
        <f t="shared" si="3376"/>
        <v>0</v>
      </c>
      <c r="CH960" s="1350">
        <f t="shared" si="3376"/>
        <v>0</v>
      </c>
      <c r="CI960" s="1350">
        <f t="shared" si="3376"/>
        <v>0</v>
      </c>
      <c r="CJ960" s="1350">
        <f t="shared" si="3376"/>
        <v>0</v>
      </c>
      <c r="CK960" s="1351">
        <f t="shared" si="3376"/>
        <v>0</v>
      </c>
      <c r="CL960" s="1351">
        <f t="shared" si="3376"/>
        <v>0</v>
      </c>
      <c r="CM960" s="1351">
        <f t="shared" si="3376"/>
        <v>0</v>
      </c>
      <c r="CN960" s="1350">
        <f t="shared" si="3376"/>
        <v>0</v>
      </c>
      <c r="CO960" s="1350">
        <f t="shared" si="3376"/>
        <v>0</v>
      </c>
      <c r="CP960" s="1350">
        <f t="shared" si="3376"/>
        <v>0</v>
      </c>
      <c r="CQ960" s="1350">
        <f t="shared" si="3376"/>
        <v>0</v>
      </c>
      <c r="CR960" s="1350">
        <f t="shared" si="3376"/>
        <v>0</v>
      </c>
      <c r="CS960" s="1349">
        <f t="shared" si="3376"/>
        <v>0</v>
      </c>
      <c r="CT960" s="1352">
        <f t="shared" si="3376"/>
        <v>0</v>
      </c>
      <c r="CU960" s="553">
        <f t="shared" si="3290"/>
        <v>0</v>
      </c>
      <c r="CV960" s="554">
        <f t="shared" si="3291"/>
        <v>0</v>
      </c>
      <c r="CW960" s="555">
        <f t="shared" si="3292"/>
        <v>0</v>
      </c>
      <c r="CX960" s="555">
        <f t="shared" si="3293"/>
        <v>0</v>
      </c>
      <c r="CY960" s="555">
        <f t="shared" si="3294"/>
        <v>0</v>
      </c>
      <c r="CZ960" s="555">
        <f t="shared" si="3295"/>
        <v>0</v>
      </c>
      <c r="DA960" s="555">
        <f t="shared" si="3296"/>
        <v>0</v>
      </c>
      <c r="DB960" s="556">
        <f t="shared" si="3297"/>
        <v>0</v>
      </c>
      <c r="DC960" s="556">
        <f t="shared" si="3298"/>
        <v>0</v>
      </c>
      <c r="DD960" s="556">
        <f t="shared" si="3299"/>
        <v>0</v>
      </c>
      <c r="DE960" s="555">
        <f t="shared" si="3300"/>
        <v>0</v>
      </c>
      <c r="DF960" s="555">
        <f t="shared" si="3301"/>
        <v>0</v>
      </c>
      <c r="DG960" s="555">
        <f t="shared" si="3302"/>
        <v>0</v>
      </c>
      <c r="DH960" s="555">
        <f t="shared" si="3303"/>
        <v>0</v>
      </c>
      <c r="DI960" s="555">
        <f t="shared" si="3304"/>
        <v>0</v>
      </c>
      <c r="DJ960" s="554">
        <f t="shared" si="3305"/>
        <v>0</v>
      </c>
      <c r="DK960" s="553">
        <f t="shared" si="3306"/>
        <v>0</v>
      </c>
      <c r="DL960" s="658">
        <f t="shared" si="3307"/>
        <v>17</v>
      </c>
      <c r="DM960" s="106">
        <f t="shared" si="3308"/>
        <v>17</v>
      </c>
      <c r="DN960" s="106">
        <f t="shared" si="3309"/>
        <v>17</v>
      </c>
      <c r="DO960" s="106">
        <f t="shared" si="3310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400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9">SUM(B435)</f>
        <v>0</v>
      </c>
      <c r="C962" s="805">
        <f t="shared" si="3429"/>
        <v>0</v>
      </c>
      <c r="D962" s="805">
        <f t="shared" si="3429"/>
        <v>0</v>
      </c>
      <c r="E962" s="805">
        <f t="shared" si="3429"/>
        <v>0</v>
      </c>
      <c r="F962" s="805">
        <f t="shared" si="3429"/>
        <v>0</v>
      </c>
      <c r="G962" s="805">
        <f t="shared" si="3429"/>
        <v>250</v>
      </c>
      <c r="H962" s="805">
        <f t="shared" si="3429"/>
        <v>0</v>
      </c>
      <c r="I962" s="805">
        <f t="shared" si="3429"/>
        <v>0</v>
      </c>
      <c r="J962" s="805">
        <f t="shared" si="3429"/>
        <v>0</v>
      </c>
      <c r="K962" s="805">
        <f t="shared" si="3429"/>
        <v>0</v>
      </c>
      <c r="L962" s="805">
        <f t="shared" si="3429"/>
        <v>0</v>
      </c>
      <c r="M962" s="805">
        <f t="shared" si="3429"/>
        <v>0</v>
      </c>
      <c r="N962" s="805">
        <f t="shared" si="3429"/>
        <v>0</v>
      </c>
      <c r="O962" s="805">
        <f t="shared" si="3429"/>
        <v>0</v>
      </c>
      <c r="P962" s="805">
        <f t="shared" si="3429"/>
        <v>0</v>
      </c>
      <c r="Q962" s="805">
        <f t="shared" si="3429"/>
        <v>0</v>
      </c>
      <c r="R962" s="805">
        <f t="shared" si="3429"/>
        <v>0</v>
      </c>
      <c r="S962" s="804"/>
      <c r="T962" s="805">
        <f t="shared" ref="T962:AJ962" si="3430">SUM(T435)</f>
        <v>600</v>
      </c>
      <c r="U962" s="805">
        <f t="shared" si="3430"/>
        <v>0</v>
      </c>
      <c r="V962" s="805">
        <f t="shared" si="3430"/>
        <v>0</v>
      </c>
      <c r="W962" s="805">
        <f t="shared" si="3430"/>
        <v>0</v>
      </c>
      <c r="X962" s="805">
        <f t="shared" si="3430"/>
        <v>0</v>
      </c>
      <c r="Y962" s="805">
        <f t="shared" si="3430"/>
        <v>0</v>
      </c>
      <c r="Z962" s="805">
        <f t="shared" si="3430"/>
        <v>300</v>
      </c>
      <c r="AA962" s="805">
        <f t="shared" si="3430"/>
        <v>600</v>
      </c>
      <c r="AB962" s="805">
        <f t="shared" si="3430"/>
        <v>0</v>
      </c>
      <c r="AC962" s="805">
        <f t="shared" si="3430"/>
        <v>0</v>
      </c>
      <c r="AD962" s="805">
        <f t="shared" si="3430"/>
        <v>0</v>
      </c>
      <c r="AE962" s="805">
        <f t="shared" si="3430"/>
        <v>0</v>
      </c>
      <c r="AF962" s="805">
        <f t="shared" si="3430"/>
        <v>0</v>
      </c>
      <c r="AG962" s="805">
        <f t="shared" si="3430"/>
        <v>0</v>
      </c>
      <c r="AH962" s="805">
        <f t="shared" si="3430"/>
        <v>0</v>
      </c>
      <c r="AI962" s="805">
        <f t="shared" si="3430"/>
        <v>0</v>
      </c>
      <c r="AJ962" s="805">
        <f t="shared" si="3430"/>
        <v>0</v>
      </c>
      <c r="AK962" s="804"/>
      <c r="AL962" s="805">
        <f t="shared" ref="AL962:BB962" si="3431">SUM(AL435)</f>
        <v>150</v>
      </c>
      <c r="AM962" s="805">
        <f t="shared" si="3431"/>
        <v>0</v>
      </c>
      <c r="AN962" s="805">
        <f t="shared" si="3431"/>
        <v>150</v>
      </c>
      <c r="AO962" s="805">
        <f t="shared" si="3431"/>
        <v>0</v>
      </c>
      <c r="AP962" s="805">
        <f t="shared" si="3431"/>
        <v>0</v>
      </c>
      <c r="AQ962" s="805">
        <f t="shared" si="3431"/>
        <v>0</v>
      </c>
      <c r="AR962" s="805">
        <f t="shared" si="3431"/>
        <v>0</v>
      </c>
      <c r="AS962" s="805">
        <f t="shared" si="3431"/>
        <v>200</v>
      </c>
      <c r="AT962" s="805">
        <f t="shared" si="3431"/>
        <v>0</v>
      </c>
      <c r="AU962" s="805">
        <f t="shared" si="3431"/>
        <v>0</v>
      </c>
      <c r="AV962" s="805">
        <f t="shared" si="3431"/>
        <v>0</v>
      </c>
      <c r="AW962" s="805">
        <f t="shared" si="3431"/>
        <v>0</v>
      </c>
      <c r="AX962" s="805">
        <f t="shared" si="3431"/>
        <v>0</v>
      </c>
      <c r="AY962" s="805">
        <f t="shared" si="3431"/>
        <v>0</v>
      </c>
      <c r="AZ962" s="805">
        <f t="shared" si="3431"/>
        <v>0</v>
      </c>
      <c r="BA962" s="805">
        <f t="shared" si="3431"/>
        <v>0</v>
      </c>
      <c r="BB962" s="805">
        <f t="shared" si="3431"/>
        <v>0</v>
      </c>
      <c r="BC962" s="804"/>
      <c r="BD962" s="805">
        <f t="shared" ref="BD962:BT962" si="3432">SUM(BD435)</f>
        <v>0</v>
      </c>
      <c r="BE962" s="805">
        <f t="shared" si="3432"/>
        <v>0</v>
      </c>
      <c r="BF962" s="805">
        <f t="shared" si="3432"/>
        <v>0</v>
      </c>
      <c r="BG962" s="805">
        <f t="shared" si="3432"/>
        <v>0</v>
      </c>
      <c r="BH962" s="805">
        <f t="shared" si="3432"/>
        <v>0</v>
      </c>
      <c r="BI962" s="805">
        <f t="shared" si="3432"/>
        <v>0</v>
      </c>
      <c r="BJ962" s="805">
        <f t="shared" si="3432"/>
        <v>0</v>
      </c>
      <c r="BK962" s="805">
        <f t="shared" si="3432"/>
        <v>0</v>
      </c>
      <c r="BL962" s="805">
        <f t="shared" si="3432"/>
        <v>0</v>
      </c>
      <c r="BM962" s="805">
        <f t="shared" si="3432"/>
        <v>0</v>
      </c>
      <c r="BN962" s="805">
        <f t="shared" si="3432"/>
        <v>0</v>
      </c>
      <c r="BO962" s="805">
        <f t="shared" si="3432"/>
        <v>0</v>
      </c>
      <c r="BP962" s="805">
        <f t="shared" si="3432"/>
        <v>0</v>
      </c>
      <c r="BQ962" s="805">
        <f t="shared" si="3432"/>
        <v>0</v>
      </c>
      <c r="BR962" s="805">
        <f t="shared" si="3432"/>
        <v>0</v>
      </c>
      <c r="BS962" s="805">
        <f t="shared" si="3432"/>
        <v>0</v>
      </c>
      <c r="BT962" s="805">
        <f t="shared" si="3432"/>
        <v>0</v>
      </c>
      <c r="BU962" s="804"/>
      <c r="BV962" s="805">
        <f>SUM(BV435)</f>
        <v>225</v>
      </c>
      <c r="BW962" s="805">
        <f>SUM(BW435)</f>
        <v>0</v>
      </c>
      <c r="BX962" s="805">
        <f>SUM(BX435)</f>
        <v>150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60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33"/>
        <v>0</v>
      </c>
      <c r="CF962" s="1350">
        <f t="shared" si="3433"/>
        <v>0</v>
      </c>
      <c r="CG962" s="1350">
        <f t="shared" si="3433"/>
        <v>0</v>
      </c>
      <c r="CH962" s="1350">
        <f t="shared" si="3433"/>
        <v>0</v>
      </c>
      <c r="CI962" s="1350">
        <f t="shared" si="3433"/>
        <v>0</v>
      </c>
      <c r="CJ962" s="1350">
        <f t="shared" si="3433"/>
        <v>0</v>
      </c>
      <c r="CK962" s="1351">
        <f t="shared" si="3433"/>
        <v>0</v>
      </c>
      <c r="CL962" s="1351">
        <f t="shared" si="3433"/>
        <v>0</v>
      </c>
      <c r="CM962" s="1351">
        <f t="shared" si="3433"/>
        <v>0</v>
      </c>
      <c r="CN962" s="1350">
        <f t="shared" si="3433"/>
        <v>0</v>
      </c>
      <c r="CO962" s="1350">
        <f t="shared" si="3433"/>
        <v>0</v>
      </c>
      <c r="CP962" s="1350">
        <f t="shared" si="3433"/>
        <v>0</v>
      </c>
      <c r="CQ962" s="1350">
        <f t="shared" si="3433"/>
        <v>0</v>
      </c>
      <c r="CR962" s="1350">
        <f t="shared" si="3433"/>
        <v>0</v>
      </c>
      <c r="CS962" s="1349">
        <f t="shared" si="3433"/>
        <v>0</v>
      </c>
      <c r="CT962" s="1352">
        <f t="shared" ref="CE962:CT963" si="343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250</v>
      </c>
      <c r="CU962" s="553">
        <f t="shared" ref="CU962:DD963" si="343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35"/>
        <v>0</v>
      </c>
      <c r="CW962" s="555">
        <f t="shared" si="3435"/>
        <v>0</v>
      </c>
      <c r="CX962" s="555">
        <f t="shared" si="3435"/>
        <v>0</v>
      </c>
      <c r="CY962" s="555">
        <f t="shared" si="3435"/>
        <v>0</v>
      </c>
      <c r="CZ962" s="555">
        <f t="shared" si="3435"/>
        <v>0</v>
      </c>
      <c r="DA962" s="555">
        <f t="shared" si="3435"/>
        <v>0</v>
      </c>
      <c r="DB962" s="556">
        <f t="shared" si="3435"/>
        <v>0</v>
      </c>
      <c r="DC962" s="556">
        <f t="shared" si="3435"/>
        <v>0</v>
      </c>
      <c r="DD962" s="556">
        <f t="shared" si="3435"/>
        <v>0</v>
      </c>
      <c r="DE962" s="555">
        <f t="shared" ref="DE962:DK963" si="343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36"/>
        <v>0</v>
      </c>
      <c r="DG962" s="555">
        <f t="shared" si="3436"/>
        <v>0</v>
      </c>
      <c r="DH962" s="555">
        <f t="shared" si="3436"/>
        <v>0</v>
      </c>
      <c r="DI962" s="555">
        <f t="shared" si="3436"/>
        <v>300</v>
      </c>
      <c r="DJ962" s="554">
        <f t="shared" si="3436"/>
        <v>600</v>
      </c>
      <c r="DK962" s="553">
        <f t="shared" si="3436"/>
        <v>600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37">SUM(B445)</f>
        <v>1110</v>
      </c>
      <c r="C963" s="805">
        <f t="shared" si="3437"/>
        <v>720</v>
      </c>
      <c r="D963" s="805">
        <f t="shared" si="3437"/>
        <v>660</v>
      </c>
      <c r="E963" s="805">
        <f t="shared" si="3437"/>
        <v>600</v>
      </c>
      <c r="F963" s="805">
        <f t="shared" si="3437"/>
        <v>300</v>
      </c>
      <c r="G963" s="805">
        <f t="shared" si="3437"/>
        <v>500</v>
      </c>
      <c r="H963" s="805">
        <f t="shared" si="3437"/>
        <v>375</v>
      </c>
      <c r="I963" s="805">
        <f t="shared" si="3437"/>
        <v>1150</v>
      </c>
      <c r="J963" s="805">
        <f t="shared" si="3437"/>
        <v>265</v>
      </c>
      <c r="K963" s="805">
        <f t="shared" si="3437"/>
        <v>0</v>
      </c>
      <c r="L963" s="805">
        <f t="shared" si="3437"/>
        <v>0</v>
      </c>
      <c r="M963" s="805">
        <f t="shared" si="3437"/>
        <v>0</v>
      </c>
      <c r="N963" s="805">
        <f t="shared" si="3437"/>
        <v>0</v>
      </c>
      <c r="O963" s="805">
        <f t="shared" si="3437"/>
        <v>0</v>
      </c>
      <c r="P963" s="805">
        <f t="shared" si="3437"/>
        <v>0</v>
      </c>
      <c r="Q963" s="805">
        <f t="shared" si="3437"/>
        <v>0</v>
      </c>
      <c r="R963" s="805">
        <f t="shared" si="3437"/>
        <v>0</v>
      </c>
      <c r="S963" s="804"/>
      <c r="T963" s="805">
        <f t="shared" ref="T963:AJ963" si="3438">SUM(T445)</f>
        <v>670</v>
      </c>
      <c r="U963" s="805">
        <f t="shared" si="3438"/>
        <v>890</v>
      </c>
      <c r="V963" s="805">
        <f t="shared" si="3438"/>
        <v>370</v>
      </c>
      <c r="W963" s="805">
        <f t="shared" si="3438"/>
        <v>350</v>
      </c>
      <c r="X963" s="805">
        <f t="shared" si="3438"/>
        <v>730</v>
      </c>
      <c r="Y963" s="805">
        <f t="shared" si="3438"/>
        <v>570</v>
      </c>
      <c r="Z963" s="805">
        <f t="shared" si="3438"/>
        <v>500</v>
      </c>
      <c r="AA963" s="805">
        <f t="shared" si="3438"/>
        <v>370</v>
      </c>
      <c r="AB963" s="805">
        <f t="shared" si="3438"/>
        <v>370</v>
      </c>
      <c r="AC963" s="805">
        <f t="shared" si="3438"/>
        <v>0</v>
      </c>
      <c r="AD963" s="805">
        <f t="shared" si="3438"/>
        <v>0</v>
      </c>
      <c r="AE963" s="805">
        <f t="shared" si="3438"/>
        <v>0</v>
      </c>
      <c r="AF963" s="805">
        <f t="shared" si="3438"/>
        <v>0</v>
      </c>
      <c r="AG963" s="805">
        <f t="shared" si="3438"/>
        <v>0</v>
      </c>
      <c r="AH963" s="805">
        <f t="shared" si="3438"/>
        <v>0</v>
      </c>
      <c r="AI963" s="805">
        <f t="shared" si="3438"/>
        <v>0</v>
      </c>
      <c r="AJ963" s="805">
        <f t="shared" si="3438"/>
        <v>0</v>
      </c>
      <c r="AK963" s="804"/>
      <c r="AL963" s="805">
        <f t="shared" ref="AL963:BB963" si="3439">SUM(AL445)</f>
        <v>400</v>
      </c>
      <c r="AM963" s="805">
        <f t="shared" si="3439"/>
        <v>1725</v>
      </c>
      <c r="AN963" s="805">
        <f t="shared" si="3439"/>
        <v>1170</v>
      </c>
      <c r="AO963" s="805">
        <f t="shared" si="3439"/>
        <v>200</v>
      </c>
      <c r="AP963" s="805">
        <f t="shared" si="3439"/>
        <v>120</v>
      </c>
      <c r="AQ963" s="805">
        <f t="shared" si="3439"/>
        <v>2310</v>
      </c>
      <c r="AR963" s="805">
        <f t="shared" si="3439"/>
        <v>280</v>
      </c>
      <c r="AS963" s="805">
        <f t="shared" si="3439"/>
        <v>0</v>
      </c>
      <c r="AT963" s="805">
        <f t="shared" si="3439"/>
        <v>0</v>
      </c>
      <c r="AU963" s="805">
        <f t="shared" si="3439"/>
        <v>0</v>
      </c>
      <c r="AV963" s="805">
        <f t="shared" si="3439"/>
        <v>0</v>
      </c>
      <c r="AW963" s="805">
        <f t="shared" si="3439"/>
        <v>0</v>
      </c>
      <c r="AX963" s="805">
        <f t="shared" si="3439"/>
        <v>0</v>
      </c>
      <c r="AY963" s="805">
        <f t="shared" si="3439"/>
        <v>0</v>
      </c>
      <c r="AZ963" s="805">
        <f t="shared" si="3439"/>
        <v>0</v>
      </c>
      <c r="BA963" s="805">
        <f t="shared" si="3439"/>
        <v>0</v>
      </c>
      <c r="BB963" s="805">
        <f t="shared" si="3439"/>
        <v>0</v>
      </c>
      <c r="BC963" s="804"/>
      <c r="BD963" s="805">
        <f t="shared" ref="BD963:BT963" si="3440">SUM(BD445)</f>
        <v>0</v>
      </c>
      <c r="BE963" s="805">
        <f t="shared" si="3440"/>
        <v>2777.75</v>
      </c>
      <c r="BF963" s="805">
        <f t="shared" si="3440"/>
        <v>0</v>
      </c>
      <c r="BG963" s="805">
        <f t="shared" si="3440"/>
        <v>5149.74</v>
      </c>
      <c r="BH963" s="805">
        <f t="shared" si="3440"/>
        <v>4099.8599999999997</v>
      </c>
      <c r="BI963" s="805">
        <f t="shared" si="3440"/>
        <v>9799.74</v>
      </c>
      <c r="BJ963" s="805">
        <f t="shared" si="3440"/>
        <v>3799.86</v>
      </c>
      <c r="BK963" s="805">
        <f t="shared" si="3440"/>
        <v>2133.15</v>
      </c>
      <c r="BL963" s="805">
        <f t="shared" si="3440"/>
        <v>2155.39</v>
      </c>
      <c r="BM963" s="805">
        <f t="shared" si="3440"/>
        <v>0</v>
      </c>
      <c r="BN963" s="805">
        <f t="shared" si="3440"/>
        <v>0</v>
      </c>
      <c r="BO963" s="805">
        <f t="shared" si="3440"/>
        <v>0</v>
      </c>
      <c r="BP963" s="805">
        <f t="shared" si="3440"/>
        <v>0</v>
      </c>
      <c r="BQ963" s="805">
        <f t="shared" si="3440"/>
        <v>0</v>
      </c>
      <c r="BR963" s="805">
        <f t="shared" si="3440"/>
        <v>0</v>
      </c>
      <c r="BS963" s="805">
        <f t="shared" si="3440"/>
        <v>0</v>
      </c>
      <c r="BT963" s="805">
        <f t="shared" si="3440"/>
        <v>0</v>
      </c>
      <c r="BU963" s="804"/>
      <c r="BV963" s="805">
        <f>SUM(BV445)</f>
        <v>785</v>
      </c>
      <c r="BW963" s="805">
        <f>SUM(BW445)</f>
        <v>820</v>
      </c>
      <c r="BX963" s="805">
        <f>SUM(BX445)</f>
        <v>1590</v>
      </c>
      <c r="BY963" s="805">
        <f>SUM(BY445)</f>
        <v>2740</v>
      </c>
      <c r="BZ963" s="602">
        <f>IF(DL963&lt;3,"",(SUM(B963:R963)-MIN(B963:R963)-MAX(B963:R963))/(DL963-2))</f>
        <v>302</v>
      </c>
      <c r="CA963" s="602">
        <f>IF(DM963&lt;3,"",(SUM(T963:AJ963)-MIN(T963:AJ963)-MAX(T963:AJ963))/(DM963-2))</f>
        <v>262</v>
      </c>
      <c r="CB963" s="602">
        <f>IF(DN963&lt;3,"",(SUM(AL963:BB963)-MIN(AL963:BB963)-MAX(AL963:BB963))/(DN963-2))</f>
        <v>259.66666666666669</v>
      </c>
      <c r="CC963" s="602">
        <f>IF(DO963&lt;3,"",(SUM(BD963:BT963)-MIN(BD963:BT963)-MAX(BD963:BT963))/(DO963-2))</f>
        <v>1341.05</v>
      </c>
      <c r="CD963" s="1348">
        <f t="shared" si="3433"/>
        <v>0</v>
      </c>
      <c r="CE963" s="1349">
        <f t="shared" si="3434"/>
        <v>0</v>
      </c>
      <c r="CF963" s="1350">
        <f t="shared" si="3434"/>
        <v>0</v>
      </c>
      <c r="CG963" s="1350">
        <f t="shared" si="3434"/>
        <v>0</v>
      </c>
      <c r="CH963" s="1350">
        <f t="shared" si="3434"/>
        <v>0</v>
      </c>
      <c r="CI963" s="1350">
        <f t="shared" si="3434"/>
        <v>0</v>
      </c>
      <c r="CJ963" s="1350">
        <f t="shared" si="3434"/>
        <v>0</v>
      </c>
      <c r="CK963" s="1351">
        <f t="shared" si="3434"/>
        <v>0</v>
      </c>
      <c r="CL963" s="1351">
        <f t="shared" si="3434"/>
        <v>265</v>
      </c>
      <c r="CM963" s="1351">
        <f t="shared" si="3434"/>
        <v>300</v>
      </c>
      <c r="CN963" s="1350">
        <f t="shared" si="3434"/>
        <v>375</v>
      </c>
      <c r="CO963" s="1350">
        <f t="shared" si="3434"/>
        <v>500</v>
      </c>
      <c r="CP963" s="1350">
        <f t="shared" si="3434"/>
        <v>600</v>
      </c>
      <c r="CQ963" s="1350">
        <f t="shared" si="3434"/>
        <v>660</v>
      </c>
      <c r="CR963" s="1350">
        <f t="shared" si="3434"/>
        <v>720</v>
      </c>
      <c r="CS963" s="1349">
        <f t="shared" si="3434"/>
        <v>1110</v>
      </c>
      <c r="CT963" s="1352">
        <f t="shared" si="3434"/>
        <v>1150</v>
      </c>
      <c r="CU963" s="553">
        <f t="shared" si="3435"/>
        <v>0</v>
      </c>
      <c r="CV963" s="554">
        <f t="shared" si="3435"/>
        <v>0</v>
      </c>
      <c r="CW963" s="555">
        <f t="shared" si="3435"/>
        <v>0</v>
      </c>
      <c r="CX963" s="555">
        <f t="shared" si="3435"/>
        <v>0</v>
      </c>
      <c r="CY963" s="555">
        <f t="shared" si="3435"/>
        <v>0</v>
      </c>
      <c r="CZ963" s="555">
        <f t="shared" si="3435"/>
        <v>0</v>
      </c>
      <c r="DA963" s="555">
        <f t="shared" si="3435"/>
        <v>0</v>
      </c>
      <c r="DB963" s="556">
        <f t="shared" si="3435"/>
        <v>0</v>
      </c>
      <c r="DC963" s="556">
        <f t="shared" si="3435"/>
        <v>350</v>
      </c>
      <c r="DD963" s="556">
        <f t="shared" si="3435"/>
        <v>370</v>
      </c>
      <c r="DE963" s="555">
        <f t="shared" si="3436"/>
        <v>370</v>
      </c>
      <c r="DF963" s="555">
        <f t="shared" si="3436"/>
        <v>370</v>
      </c>
      <c r="DG963" s="555">
        <f t="shared" si="3436"/>
        <v>500</v>
      </c>
      <c r="DH963" s="555">
        <f t="shared" si="3436"/>
        <v>570</v>
      </c>
      <c r="DI963" s="555">
        <f t="shared" si="3436"/>
        <v>670</v>
      </c>
      <c r="DJ963" s="554">
        <f t="shared" si="3436"/>
        <v>730</v>
      </c>
      <c r="DK963" s="553">
        <f t="shared" si="3436"/>
        <v>890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401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41">SUM(B708)</f>
        <v>25</v>
      </c>
      <c r="C965" s="805">
        <f t="shared" si="3441"/>
        <v>900</v>
      </c>
      <c r="D965" s="805">
        <f t="shared" si="3441"/>
        <v>250</v>
      </c>
      <c r="E965" s="805">
        <f t="shared" si="3441"/>
        <v>90</v>
      </c>
      <c r="F965" s="805">
        <f t="shared" si="3441"/>
        <v>165</v>
      </c>
      <c r="G965" s="805">
        <f t="shared" si="3441"/>
        <v>800</v>
      </c>
      <c r="H965" s="805">
        <f t="shared" si="3441"/>
        <v>560</v>
      </c>
      <c r="I965" s="805">
        <f t="shared" si="3441"/>
        <v>240</v>
      </c>
      <c r="J965" s="805">
        <f t="shared" si="3441"/>
        <v>0</v>
      </c>
      <c r="K965" s="805">
        <f t="shared" si="3441"/>
        <v>0</v>
      </c>
      <c r="L965" s="805">
        <f t="shared" si="3441"/>
        <v>0</v>
      </c>
      <c r="M965" s="805">
        <f t="shared" si="3441"/>
        <v>0</v>
      </c>
      <c r="N965" s="805">
        <f t="shared" si="3441"/>
        <v>0</v>
      </c>
      <c r="O965" s="805">
        <f t="shared" si="3441"/>
        <v>0</v>
      </c>
      <c r="P965" s="805">
        <f t="shared" si="3441"/>
        <v>0</v>
      </c>
      <c r="Q965" s="805">
        <f t="shared" si="3441"/>
        <v>0</v>
      </c>
      <c r="R965" s="805">
        <f t="shared" si="3441"/>
        <v>0</v>
      </c>
      <c r="S965" s="804"/>
      <c r="T965" s="805">
        <f t="shared" ref="T965:AJ965" si="3442">SUM(T708)</f>
        <v>0</v>
      </c>
      <c r="U965" s="805">
        <f t="shared" si="3442"/>
        <v>1000</v>
      </c>
      <c r="V965" s="805">
        <f t="shared" si="3442"/>
        <v>480</v>
      </c>
      <c r="W965" s="805">
        <f t="shared" si="3442"/>
        <v>520</v>
      </c>
      <c r="X965" s="805">
        <f t="shared" si="3442"/>
        <v>400</v>
      </c>
      <c r="Y965" s="805">
        <f t="shared" si="3442"/>
        <v>601.19999999999993</v>
      </c>
      <c r="Z965" s="805">
        <f t="shared" si="3442"/>
        <v>260</v>
      </c>
      <c r="AA965" s="805">
        <f t="shared" si="3442"/>
        <v>350</v>
      </c>
      <c r="AB965" s="805">
        <f t="shared" si="3442"/>
        <v>920</v>
      </c>
      <c r="AC965" s="805">
        <f t="shared" si="3442"/>
        <v>0</v>
      </c>
      <c r="AD965" s="805">
        <f t="shared" si="3442"/>
        <v>0</v>
      </c>
      <c r="AE965" s="805">
        <f t="shared" si="3442"/>
        <v>0</v>
      </c>
      <c r="AF965" s="805">
        <f t="shared" si="3442"/>
        <v>0</v>
      </c>
      <c r="AG965" s="805">
        <f t="shared" si="3442"/>
        <v>0</v>
      </c>
      <c r="AH965" s="805">
        <f t="shared" si="3442"/>
        <v>0</v>
      </c>
      <c r="AI965" s="805">
        <f t="shared" si="3442"/>
        <v>0</v>
      </c>
      <c r="AJ965" s="805">
        <f t="shared" si="3442"/>
        <v>0</v>
      </c>
      <c r="AK965" s="804"/>
      <c r="AL965" s="805">
        <f t="shared" ref="AL965:BB965" si="3443">SUM(AL708)</f>
        <v>0</v>
      </c>
      <c r="AM965" s="805">
        <f t="shared" si="3443"/>
        <v>0</v>
      </c>
      <c r="AN965" s="805">
        <f t="shared" si="3443"/>
        <v>300</v>
      </c>
      <c r="AO965" s="805">
        <f t="shared" si="3443"/>
        <v>400</v>
      </c>
      <c r="AP965" s="805">
        <f t="shared" si="3443"/>
        <v>360</v>
      </c>
      <c r="AQ965" s="805">
        <f t="shared" si="3443"/>
        <v>0</v>
      </c>
      <c r="AR965" s="805">
        <f t="shared" si="3443"/>
        <v>0</v>
      </c>
      <c r="AS965" s="805">
        <f t="shared" si="3443"/>
        <v>0</v>
      </c>
      <c r="AT965" s="805">
        <f t="shared" si="3443"/>
        <v>0</v>
      </c>
      <c r="AU965" s="805">
        <f t="shared" si="3443"/>
        <v>0</v>
      </c>
      <c r="AV965" s="805">
        <f t="shared" si="3443"/>
        <v>0</v>
      </c>
      <c r="AW965" s="805">
        <f t="shared" si="3443"/>
        <v>0</v>
      </c>
      <c r="AX965" s="805">
        <f t="shared" si="3443"/>
        <v>0</v>
      </c>
      <c r="AY965" s="805">
        <f t="shared" si="3443"/>
        <v>0</v>
      </c>
      <c r="AZ965" s="805">
        <f t="shared" si="3443"/>
        <v>0</v>
      </c>
      <c r="BA965" s="805">
        <f t="shared" si="3443"/>
        <v>0</v>
      </c>
      <c r="BB965" s="805">
        <f t="shared" si="3443"/>
        <v>0</v>
      </c>
      <c r="BC965" s="804"/>
      <c r="BD965" s="805">
        <f t="shared" ref="BD965:BT965" si="3444">SUM(BD708)</f>
        <v>0</v>
      </c>
      <c r="BE965" s="805">
        <f t="shared" si="3444"/>
        <v>0</v>
      </c>
      <c r="BF965" s="805">
        <f t="shared" si="3444"/>
        <v>0</v>
      </c>
      <c r="BG965" s="805">
        <f t="shared" si="3444"/>
        <v>0</v>
      </c>
      <c r="BH965" s="805">
        <f t="shared" si="3444"/>
        <v>0</v>
      </c>
      <c r="BI965" s="805">
        <f t="shared" si="3444"/>
        <v>0</v>
      </c>
      <c r="BJ965" s="805">
        <f t="shared" si="3444"/>
        <v>0</v>
      </c>
      <c r="BK965" s="805">
        <f t="shared" si="3444"/>
        <v>0</v>
      </c>
      <c r="BL965" s="805">
        <f t="shared" si="3444"/>
        <v>0</v>
      </c>
      <c r="BM965" s="805">
        <f t="shared" si="3444"/>
        <v>0</v>
      </c>
      <c r="BN965" s="805">
        <f t="shared" si="3444"/>
        <v>0</v>
      </c>
      <c r="BO965" s="805">
        <f t="shared" si="3444"/>
        <v>0</v>
      </c>
      <c r="BP965" s="805">
        <f t="shared" si="3444"/>
        <v>0</v>
      </c>
      <c r="BQ965" s="805">
        <f t="shared" si="3444"/>
        <v>0</v>
      </c>
      <c r="BR965" s="805">
        <f t="shared" si="3444"/>
        <v>0</v>
      </c>
      <c r="BS965" s="805">
        <f t="shared" si="3444"/>
        <v>0</v>
      </c>
      <c r="BT965" s="805">
        <f t="shared" si="3444"/>
        <v>0</v>
      </c>
      <c r="BU965" s="804"/>
      <c r="BV965" s="805">
        <f>SUM(BV708)</f>
        <v>150</v>
      </c>
      <c r="BW965" s="805">
        <f>SUM(BW708)</f>
        <v>800</v>
      </c>
      <c r="BX965" s="805">
        <f>SUM(BX708)</f>
        <v>300</v>
      </c>
      <c r="BY965" s="805">
        <f>SUM(BY708)</f>
        <v>0</v>
      </c>
      <c r="BZ965" s="602">
        <f>IF(DL965&lt;3,"",(SUM(B965:R965)-MIN(B965:R965)-MAX(B965:R965))/(DL965-2))</f>
        <v>142</v>
      </c>
      <c r="CA965" s="602">
        <f>IF(DM965&lt;3,"",(SUM(T965:AJ965)-MIN(T965:AJ965)-MAX(T965:AJ965))/(DM965-2))</f>
        <v>235.41333333333333</v>
      </c>
      <c r="CB965" s="602">
        <f>IF(DN965&lt;3,"",(SUM(AL965:BB965)-MIN(AL965:BB965)-MAX(AL965:BB965))/(DN965-2))</f>
        <v>44</v>
      </c>
      <c r="CC965" s="602">
        <f>IF(DO965&lt;3,"",(SUM(BD965:BT965)-MIN(BD965:BT965)-MAX(BD965:BT965))/(DO965-2))</f>
        <v>0</v>
      </c>
      <c r="CD965" s="1348">
        <f t="shared" ref="CD965:CS965" si="34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45"/>
        <v>0</v>
      </c>
      <c r="CF965" s="1350">
        <f t="shared" si="3445"/>
        <v>0</v>
      </c>
      <c r="CG965" s="1350">
        <f t="shared" si="3445"/>
        <v>0</v>
      </c>
      <c r="CH965" s="1350">
        <f t="shared" si="3445"/>
        <v>0</v>
      </c>
      <c r="CI965" s="1350">
        <f t="shared" si="3445"/>
        <v>0</v>
      </c>
      <c r="CJ965" s="1350">
        <f t="shared" si="3445"/>
        <v>0</v>
      </c>
      <c r="CK965" s="1351">
        <f t="shared" si="3445"/>
        <v>0</v>
      </c>
      <c r="CL965" s="1351">
        <f t="shared" si="3445"/>
        <v>0</v>
      </c>
      <c r="CM965" s="1351">
        <f t="shared" si="3445"/>
        <v>25</v>
      </c>
      <c r="CN965" s="1350">
        <f t="shared" si="3445"/>
        <v>90</v>
      </c>
      <c r="CO965" s="1350">
        <f t="shared" si="3445"/>
        <v>165</v>
      </c>
      <c r="CP965" s="1350">
        <f t="shared" si="3445"/>
        <v>240</v>
      </c>
      <c r="CQ965" s="1350">
        <f t="shared" si="3445"/>
        <v>250</v>
      </c>
      <c r="CR965" s="1350">
        <f t="shared" si="3445"/>
        <v>560</v>
      </c>
      <c r="CS965" s="1349">
        <f t="shared" si="3445"/>
        <v>800</v>
      </c>
      <c r="CT965" s="1352">
        <f t="shared" ref="CE965:CT967" si="344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900</v>
      </c>
      <c r="CU965" s="553">
        <f t="shared" ref="CU965:DD967" si="344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47"/>
        <v>0</v>
      </c>
      <c r="CW965" s="555">
        <f t="shared" si="3447"/>
        <v>0</v>
      </c>
      <c r="CX965" s="555">
        <f t="shared" si="3447"/>
        <v>0</v>
      </c>
      <c r="CY965" s="555">
        <f t="shared" si="3447"/>
        <v>0</v>
      </c>
      <c r="CZ965" s="555">
        <f t="shared" si="3447"/>
        <v>0</v>
      </c>
      <c r="DA965" s="555">
        <f t="shared" si="3447"/>
        <v>0</v>
      </c>
      <c r="DB965" s="556">
        <f t="shared" si="3447"/>
        <v>0</v>
      </c>
      <c r="DC965" s="556">
        <f t="shared" si="3447"/>
        <v>0</v>
      </c>
      <c r="DD965" s="556">
        <f t="shared" si="3447"/>
        <v>260</v>
      </c>
      <c r="DE965" s="555">
        <f t="shared" ref="DE965:DK967" si="344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350</v>
      </c>
      <c r="DF965" s="555">
        <f t="shared" si="3448"/>
        <v>400</v>
      </c>
      <c r="DG965" s="555">
        <f t="shared" si="3448"/>
        <v>480</v>
      </c>
      <c r="DH965" s="555">
        <f t="shared" si="3448"/>
        <v>520</v>
      </c>
      <c r="DI965" s="555">
        <f t="shared" si="3448"/>
        <v>601.19999999999993</v>
      </c>
      <c r="DJ965" s="554">
        <f t="shared" si="3448"/>
        <v>920</v>
      </c>
      <c r="DK965" s="553">
        <f t="shared" si="3448"/>
        <v>1000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9">SUM(B714)</f>
        <v>88</v>
      </c>
      <c r="C966" s="805">
        <f t="shared" si="3449"/>
        <v>200</v>
      </c>
      <c r="D966" s="805">
        <f t="shared" si="3449"/>
        <v>140</v>
      </c>
      <c r="E966" s="805">
        <f t="shared" si="3449"/>
        <v>0</v>
      </c>
      <c r="F966" s="805">
        <f t="shared" si="3449"/>
        <v>0</v>
      </c>
      <c r="G966" s="805">
        <f t="shared" si="3449"/>
        <v>0</v>
      </c>
      <c r="H966" s="805">
        <f t="shared" si="3449"/>
        <v>96</v>
      </c>
      <c r="I966" s="805">
        <f t="shared" si="3449"/>
        <v>500</v>
      </c>
      <c r="J966" s="805">
        <f t="shared" si="3449"/>
        <v>0</v>
      </c>
      <c r="K966" s="805">
        <f t="shared" si="3449"/>
        <v>0</v>
      </c>
      <c r="L966" s="805">
        <f t="shared" si="3449"/>
        <v>0</v>
      </c>
      <c r="M966" s="805">
        <f t="shared" si="3449"/>
        <v>0</v>
      </c>
      <c r="N966" s="805">
        <f t="shared" si="3449"/>
        <v>0</v>
      </c>
      <c r="O966" s="805">
        <f t="shared" si="3449"/>
        <v>0</v>
      </c>
      <c r="P966" s="805">
        <f t="shared" si="3449"/>
        <v>0</v>
      </c>
      <c r="Q966" s="805">
        <f t="shared" si="3449"/>
        <v>0</v>
      </c>
      <c r="R966" s="805">
        <f t="shared" si="3449"/>
        <v>0</v>
      </c>
      <c r="S966" s="804"/>
      <c r="T966" s="805">
        <f t="shared" ref="T966:AJ966" si="3450">SUM(T714)</f>
        <v>0</v>
      </c>
      <c r="U966" s="805">
        <f t="shared" si="3450"/>
        <v>400</v>
      </c>
      <c r="V966" s="805">
        <f t="shared" si="3450"/>
        <v>640</v>
      </c>
      <c r="W966" s="805">
        <f t="shared" si="3450"/>
        <v>600</v>
      </c>
      <c r="X966" s="805">
        <f t="shared" si="3450"/>
        <v>600</v>
      </c>
      <c r="Y966" s="805">
        <f t="shared" si="3450"/>
        <v>700</v>
      </c>
      <c r="Z966" s="805">
        <f t="shared" si="3450"/>
        <v>300</v>
      </c>
      <c r="AA966" s="805">
        <f t="shared" si="3450"/>
        <v>150</v>
      </c>
      <c r="AB966" s="805">
        <f t="shared" si="3450"/>
        <v>0</v>
      </c>
      <c r="AC966" s="805">
        <f t="shared" si="3450"/>
        <v>0</v>
      </c>
      <c r="AD966" s="805">
        <f t="shared" si="3450"/>
        <v>0</v>
      </c>
      <c r="AE966" s="805">
        <f t="shared" si="3450"/>
        <v>0</v>
      </c>
      <c r="AF966" s="805">
        <f t="shared" si="3450"/>
        <v>0</v>
      </c>
      <c r="AG966" s="805">
        <f t="shared" si="3450"/>
        <v>0</v>
      </c>
      <c r="AH966" s="805">
        <f t="shared" si="3450"/>
        <v>0</v>
      </c>
      <c r="AI966" s="805">
        <f t="shared" si="3450"/>
        <v>0</v>
      </c>
      <c r="AJ966" s="805">
        <f t="shared" si="3450"/>
        <v>0</v>
      </c>
      <c r="AK966" s="804"/>
      <c r="AL966" s="805">
        <f t="shared" ref="AL966:BB966" si="3451">SUM(AL714)</f>
        <v>0</v>
      </c>
      <c r="AM966" s="805">
        <f t="shared" si="3451"/>
        <v>0</v>
      </c>
      <c r="AN966" s="805">
        <f t="shared" si="3451"/>
        <v>0</v>
      </c>
      <c r="AO966" s="805">
        <f t="shared" si="3451"/>
        <v>600</v>
      </c>
      <c r="AP966" s="805">
        <f t="shared" si="3451"/>
        <v>0</v>
      </c>
      <c r="AQ966" s="805">
        <f t="shared" si="3451"/>
        <v>0</v>
      </c>
      <c r="AR966" s="805">
        <f t="shared" si="3451"/>
        <v>0</v>
      </c>
      <c r="AS966" s="805">
        <f t="shared" si="3451"/>
        <v>0</v>
      </c>
      <c r="AT966" s="805">
        <f t="shared" si="3451"/>
        <v>0</v>
      </c>
      <c r="AU966" s="805">
        <f t="shared" si="3451"/>
        <v>0</v>
      </c>
      <c r="AV966" s="805">
        <f t="shared" si="3451"/>
        <v>0</v>
      </c>
      <c r="AW966" s="805">
        <f t="shared" si="3451"/>
        <v>0</v>
      </c>
      <c r="AX966" s="805">
        <f t="shared" si="3451"/>
        <v>0</v>
      </c>
      <c r="AY966" s="805">
        <f t="shared" si="3451"/>
        <v>0</v>
      </c>
      <c r="AZ966" s="805">
        <f t="shared" si="3451"/>
        <v>0</v>
      </c>
      <c r="BA966" s="805">
        <f t="shared" si="3451"/>
        <v>0</v>
      </c>
      <c r="BB966" s="805">
        <f t="shared" si="3451"/>
        <v>0</v>
      </c>
      <c r="BC966" s="804"/>
      <c r="BD966" s="805">
        <f t="shared" ref="BD966:BT966" si="3452">SUM(BD714)</f>
        <v>0</v>
      </c>
      <c r="BE966" s="805">
        <f t="shared" si="3452"/>
        <v>0</v>
      </c>
      <c r="BF966" s="805">
        <f t="shared" si="3452"/>
        <v>0</v>
      </c>
      <c r="BG966" s="805">
        <f t="shared" si="3452"/>
        <v>0</v>
      </c>
      <c r="BH966" s="805">
        <f t="shared" si="3452"/>
        <v>0</v>
      </c>
      <c r="BI966" s="805">
        <f t="shared" si="3452"/>
        <v>0</v>
      </c>
      <c r="BJ966" s="805">
        <f t="shared" si="3452"/>
        <v>0</v>
      </c>
      <c r="BK966" s="805">
        <f t="shared" si="3452"/>
        <v>0</v>
      </c>
      <c r="BL966" s="805">
        <f t="shared" si="3452"/>
        <v>0</v>
      </c>
      <c r="BM966" s="805">
        <f t="shared" si="3452"/>
        <v>0</v>
      </c>
      <c r="BN966" s="805">
        <f t="shared" si="3452"/>
        <v>0</v>
      </c>
      <c r="BO966" s="805">
        <f t="shared" si="3452"/>
        <v>0</v>
      </c>
      <c r="BP966" s="805">
        <f t="shared" si="3452"/>
        <v>0</v>
      </c>
      <c r="BQ966" s="805">
        <f t="shared" si="3452"/>
        <v>0</v>
      </c>
      <c r="BR966" s="805">
        <f t="shared" si="3452"/>
        <v>0</v>
      </c>
      <c r="BS966" s="805">
        <f t="shared" si="3452"/>
        <v>0</v>
      </c>
      <c r="BT966" s="805">
        <f t="shared" si="3452"/>
        <v>0</v>
      </c>
      <c r="BU966" s="804"/>
      <c r="BV966" s="805">
        <f>SUM(BV714)</f>
        <v>400</v>
      </c>
      <c r="BW966" s="805">
        <f>SUM(BW714)</f>
        <v>750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34.93333333333333</v>
      </c>
      <c r="CA966" s="602">
        <f>IF(DM966&lt;3,"",(SUM(T966:AJ966)-MIN(T966:AJ966)-MAX(T966:AJ966))/(DM966-2))</f>
        <v>179.33333333333334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46"/>
        <v>0</v>
      </c>
      <c r="CF966" s="1350">
        <f t="shared" si="3446"/>
        <v>0</v>
      </c>
      <c r="CG966" s="1350">
        <f t="shared" si="3446"/>
        <v>0</v>
      </c>
      <c r="CH966" s="1350">
        <f t="shared" si="3446"/>
        <v>0</v>
      </c>
      <c r="CI966" s="1350">
        <f t="shared" si="3446"/>
        <v>0</v>
      </c>
      <c r="CJ966" s="1350">
        <f t="shared" si="3446"/>
        <v>0</v>
      </c>
      <c r="CK966" s="1351">
        <f t="shared" si="3446"/>
        <v>0</v>
      </c>
      <c r="CL966" s="1351">
        <f t="shared" si="3446"/>
        <v>0</v>
      </c>
      <c r="CM966" s="1351">
        <f t="shared" si="3446"/>
        <v>0</v>
      </c>
      <c r="CN966" s="1350">
        <f t="shared" si="3446"/>
        <v>0</v>
      </c>
      <c r="CO966" s="1350">
        <f t="shared" si="3446"/>
        <v>0</v>
      </c>
      <c r="CP966" s="1350">
        <f t="shared" si="3446"/>
        <v>88</v>
      </c>
      <c r="CQ966" s="1350">
        <f t="shared" si="3446"/>
        <v>96</v>
      </c>
      <c r="CR966" s="1350">
        <f t="shared" si="3446"/>
        <v>140</v>
      </c>
      <c r="CS966" s="1349">
        <f t="shared" si="3446"/>
        <v>200</v>
      </c>
      <c r="CT966" s="1352">
        <f t="shared" si="3446"/>
        <v>500</v>
      </c>
      <c r="CU966" s="553">
        <f t="shared" si="3447"/>
        <v>0</v>
      </c>
      <c r="CV966" s="554">
        <f t="shared" si="3447"/>
        <v>0</v>
      </c>
      <c r="CW966" s="555">
        <f t="shared" si="3447"/>
        <v>0</v>
      </c>
      <c r="CX966" s="555">
        <f t="shared" si="3447"/>
        <v>0</v>
      </c>
      <c r="CY966" s="555">
        <f t="shared" si="3447"/>
        <v>0</v>
      </c>
      <c r="CZ966" s="555">
        <f t="shared" si="3447"/>
        <v>0</v>
      </c>
      <c r="DA966" s="555">
        <f t="shared" si="3447"/>
        <v>0</v>
      </c>
      <c r="DB966" s="556">
        <f t="shared" si="3447"/>
        <v>0</v>
      </c>
      <c r="DC966" s="556">
        <f t="shared" si="3447"/>
        <v>0</v>
      </c>
      <c r="DD966" s="556">
        <f t="shared" si="3447"/>
        <v>0</v>
      </c>
      <c r="DE966" s="555">
        <f t="shared" si="3448"/>
        <v>150</v>
      </c>
      <c r="DF966" s="555">
        <f t="shared" si="3448"/>
        <v>300</v>
      </c>
      <c r="DG966" s="555">
        <f t="shared" si="3448"/>
        <v>400</v>
      </c>
      <c r="DH966" s="555">
        <f t="shared" si="3448"/>
        <v>600</v>
      </c>
      <c r="DI966" s="555">
        <f t="shared" si="3448"/>
        <v>600</v>
      </c>
      <c r="DJ966" s="554">
        <f t="shared" si="3448"/>
        <v>640</v>
      </c>
      <c r="DK966" s="553">
        <f t="shared" si="3448"/>
        <v>700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53">SUM(B720)</f>
        <v>0</v>
      </c>
      <c r="C967" s="805">
        <f t="shared" si="3453"/>
        <v>0</v>
      </c>
      <c r="D967" s="805">
        <f t="shared" si="3453"/>
        <v>0</v>
      </c>
      <c r="E967" s="805">
        <f t="shared" si="3453"/>
        <v>0</v>
      </c>
      <c r="F967" s="805">
        <f t="shared" si="3453"/>
        <v>0</v>
      </c>
      <c r="G967" s="805">
        <f t="shared" si="3453"/>
        <v>0</v>
      </c>
      <c r="H967" s="805">
        <f t="shared" si="3453"/>
        <v>0</v>
      </c>
      <c r="I967" s="805">
        <f t="shared" si="3453"/>
        <v>0</v>
      </c>
      <c r="J967" s="805">
        <f t="shared" si="3453"/>
        <v>0</v>
      </c>
      <c r="K967" s="805">
        <f t="shared" si="3453"/>
        <v>0</v>
      </c>
      <c r="L967" s="805">
        <f t="shared" si="3453"/>
        <v>0</v>
      </c>
      <c r="M967" s="805">
        <f t="shared" si="3453"/>
        <v>0</v>
      </c>
      <c r="N967" s="805">
        <f t="shared" si="3453"/>
        <v>0</v>
      </c>
      <c r="O967" s="805">
        <f t="shared" si="3453"/>
        <v>0</v>
      </c>
      <c r="P967" s="805">
        <f t="shared" si="3453"/>
        <v>0</v>
      </c>
      <c r="Q967" s="805">
        <f t="shared" si="3453"/>
        <v>0</v>
      </c>
      <c r="R967" s="805">
        <f t="shared" si="3453"/>
        <v>0</v>
      </c>
      <c r="S967" s="804"/>
      <c r="T967" s="805">
        <f t="shared" ref="T967:AJ967" si="3454">SUM(T720)</f>
        <v>0</v>
      </c>
      <c r="U967" s="805">
        <f t="shared" si="3454"/>
        <v>0</v>
      </c>
      <c r="V967" s="805">
        <f t="shared" si="3454"/>
        <v>0</v>
      </c>
      <c r="W967" s="805">
        <f t="shared" si="3454"/>
        <v>0</v>
      </c>
      <c r="X967" s="805">
        <f t="shared" si="3454"/>
        <v>0</v>
      </c>
      <c r="Y967" s="805">
        <f t="shared" si="3454"/>
        <v>0</v>
      </c>
      <c r="Z967" s="805">
        <f t="shared" si="3454"/>
        <v>0</v>
      </c>
      <c r="AA967" s="805">
        <f t="shared" si="3454"/>
        <v>0</v>
      </c>
      <c r="AB967" s="805">
        <f t="shared" si="3454"/>
        <v>0</v>
      </c>
      <c r="AC967" s="805">
        <f t="shared" si="3454"/>
        <v>0</v>
      </c>
      <c r="AD967" s="805">
        <f t="shared" si="3454"/>
        <v>0</v>
      </c>
      <c r="AE967" s="805">
        <f t="shared" si="3454"/>
        <v>0</v>
      </c>
      <c r="AF967" s="805">
        <f t="shared" si="3454"/>
        <v>0</v>
      </c>
      <c r="AG967" s="805">
        <f t="shared" si="3454"/>
        <v>0</v>
      </c>
      <c r="AH967" s="805">
        <f t="shared" si="3454"/>
        <v>0</v>
      </c>
      <c r="AI967" s="805">
        <f t="shared" si="3454"/>
        <v>0</v>
      </c>
      <c r="AJ967" s="805">
        <f t="shared" si="3454"/>
        <v>0</v>
      </c>
      <c r="AK967" s="804"/>
      <c r="AL967" s="805">
        <f t="shared" ref="AL967:BB967" si="3455">SUM(AL720)</f>
        <v>0</v>
      </c>
      <c r="AM967" s="805">
        <f t="shared" si="3455"/>
        <v>0</v>
      </c>
      <c r="AN967" s="805">
        <f t="shared" si="3455"/>
        <v>0</v>
      </c>
      <c r="AO967" s="805">
        <f t="shared" si="3455"/>
        <v>200</v>
      </c>
      <c r="AP967" s="805">
        <f t="shared" si="3455"/>
        <v>0</v>
      </c>
      <c r="AQ967" s="805">
        <f t="shared" si="3455"/>
        <v>0</v>
      </c>
      <c r="AR967" s="805">
        <f t="shared" si="3455"/>
        <v>0</v>
      </c>
      <c r="AS967" s="805">
        <f t="shared" si="3455"/>
        <v>0</v>
      </c>
      <c r="AT967" s="805">
        <f t="shared" si="3455"/>
        <v>0</v>
      </c>
      <c r="AU967" s="805">
        <f t="shared" si="3455"/>
        <v>0</v>
      </c>
      <c r="AV967" s="805">
        <f t="shared" si="3455"/>
        <v>0</v>
      </c>
      <c r="AW967" s="805">
        <f t="shared" si="3455"/>
        <v>0</v>
      </c>
      <c r="AX967" s="805">
        <f t="shared" si="3455"/>
        <v>0</v>
      </c>
      <c r="AY967" s="805">
        <f t="shared" si="3455"/>
        <v>0</v>
      </c>
      <c r="AZ967" s="805">
        <f t="shared" si="3455"/>
        <v>0</v>
      </c>
      <c r="BA967" s="805">
        <f t="shared" si="3455"/>
        <v>0</v>
      </c>
      <c r="BB967" s="805">
        <f t="shared" si="3455"/>
        <v>0</v>
      </c>
      <c r="BC967" s="804"/>
      <c r="BD967" s="805">
        <f t="shared" ref="BD967:BT967" si="3456">SUM(BD720)</f>
        <v>0</v>
      </c>
      <c r="BE967" s="805">
        <f t="shared" si="3456"/>
        <v>0</v>
      </c>
      <c r="BF967" s="805">
        <f t="shared" si="3456"/>
        <v>0</v>
      </c>
      <c r="BG967" s="805">
        <f t="shared" si="3456"/>
        <v>0</v>
      </c>
      <c r="BH967" s="805">
        <f t="shared" si="3456"/>
        <v>0</v>
      </c>
      <c r="BI967" s="805">
        <f t="shared" si="3456"/>
        <v>0</v>
      </c>
      <c r="BJ967" s="805">
        <f t="shared" si="3456"/>
        <v>0</v>
      </c>
      <c r="BK967" s="805">
        <f t="shared" si="3456"/>
        <v>0</v>
      </c>
      <c r="BL967" s="805">
        <f t="shared" si="3456"/>
        <v>0</v>
      </c>
      <c r="BM967" s="805">
        <f t="shared" si="3456"/>
        <v>0</v>
      </c>
      <c r="BN967" s="805">
        <f t="shared" si="3456"/>
        <v>0</v>
      </c>
      <c r="BO967" s="805">
        <f t="shared" si="3456"/>
        <v>0</v>
      </c>
      <c r="BP967" s="805">
        <f t="shared" si="3456"/>
        <v>0</v>
      </c>
      <c r="BQ967" s="805">
        <f t="shared" si="3456"/>
        <v>0</v>
      </c>
      <c r="BR967" s="805">
        <f t="shared" si="3456"/>
        <v>0</v>
      </c>
      <c r="BS967" s="805">
        <f t="shared" si="3456"/>
        <v>0</v>
      </c>
      <c r="BT967" s="805">
        <f t="shared" si="3456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46"/>
        <v>0</v>
      </c>
      <c r="CF967" s="1350">
        <f t="shared" si="3446"/>
        <v>0</v>
      </c>
      <c r="CG967" s="1350">
        <f t="shared" si="3446"/>
        <v>0</v>
      </c>
      <c r="CH967" s="1350">
        <f t="shared" si="3446"/>
        <v>0</v>
      </c>
      <c r="CI967" s="1350">
        <f t="shared" si="3446"/>
        <v>0</v>
      </c>
      <c r="CJ967" s="1350">
        <f t="shared" si="3446"/>
        <v>0</v>
      </c>
      <c r="CK967" s="1351">
        <f t="shared" si="3446"/>
        <v>0</v>
      </c>
      <c r="CL967" s="1351">
        <f t="shared" si="3446"/>
        <v>0</v>
      </c>
      <c r="CM967" s="1351">
        <f t="shared" si="3446"/>
        <v>0</v>
      </c>
      <c r="CN967" s="1350">
        <f t="shared" si="3446"/>
        <v>0</v>
      </c>
      <c r="CO967" s="1350">
        <f t="shared" si="3446"/>
        <v>0</v>
      </c>
      <c r="CP967" s="1350">
        <f t="shared" si="3446"/>
        <v>0</v>
      </c>
      <c r="CQ967" s="1350">
        <f t="shared" si="3446"/>
        <v>0</v>
      </c>
      <c r="CR967" s="1350">
        <f t="shared" si="3446"/>
        <v>0</v>
      </c>
      <c r="CS967" s="1349">
        <f t="shared" si="3446"/>
        <v>0</v>
      </c>
      <c r="CT967" s="1352">
        <f t="shared" si="3446"/>
        <v>0</v>
      </c>
      <c r="CU967" s="553">
        <f t="shared" si="3447"/>
        <v>0</v>
      </c>
      <c r="CV967" s="554">
        <f t="shared" si="3447"/>
        <v>0</v>
      </c>
      <c r="CW967" s="555">
        <f t="shared" si="3447"/>
        <v>0</v>
      </c>
      <c r="CX967" s="555">
        <f t="shared" si="3447"/>
        <v>0</v>
      </c>
      <c r="CY967" s="555">
        <f t="shared" si="3447"/>
        <v>0</v>
      </c>
      <c r="CZ967" s="555">
        <f t="shared" si="3447"/>
        <v>0</v>
      </c>
      <c r="DA967" s="555">
        <f t="shared" si="3447"/>
        <v>0</v>
      </c>
      <c r="DB967" s="556">
        <f t="shared" si="3447"/>
        <v>0</v>
      </c>
      <c r="DC967" s="556">
        <f t="shared" si="3447"/>
        <v>0</v>
      </c>
      <c r="DD967" s="556">
        <f t="shared" si="3447"/>
        <v>0</v>
      </c>
      <c r="DE967" s="555">
        <f t="shared" si="3448"/>
        <v>0</v>
      </c>
      <c r="DF967" s="555">
        <f t="shared" si="3448"/>
        <v>0</v>
      </c>
      <c r="DG967" s="555">
        <f t="shared" si="3448"/>
        <v>0</v>
      </c>
      <c r="DH967" s="555">
        <f t="shared" si="3448"/>
        <v>0</v>
      </c>
      <c r="DI967" s="555">
        <f t="shared" si="3448"/>
        <v>0</v>
      </c>
      <c r="DJ967" s="554">
        <f t="shared" si="3448"/>
        <v>0</v>
      </c>
      <c r="DK967" s="553">
        <f t="shared" si="3448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402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57">SUM(B724)</f>
        <v>0</v>
      </c>
      <c r="C969" s="805">
        <f t="shared" si="3457"/>
        <v>0</v>
      </c>
      <c r="D969" s="805">
        <f t="shared" si="3457"/>
        <v>0</v>
      </c>
      <c r="E969" s="805">
        <f t="shared" si="3457"/>
        <v>0</v>
      </c>
      <c r="F969" s="805">
        <f t="shared" si="3457"/>
        <v>0</v>
      </c>
      <c r="G969" s="805">
        <f t="shared" si="3457"/>
        <v>0</v>
      </c>
      <c r="H969" s="805">
        <f t="shared" si="3457"/>
        <v>0</v>
      </c>
      <c r="I969" s="805">
        <f t="shared" si="3457"/>
        <v>0</v>
      </c>
      <c r="J969" s="805">
        <f t="shared" si="3457"/>
        <v>0</v>
      </c>
      <c r="K969" s="805">
        <f t="shared" si="3457"/>
        <v>0</v>
      </c>
      <c r="L969" s="805">
        <f t="shared" si="3457"/>
        <v>0</v>
      </c>
      <c r="M969" s="805">
        <f t="shared" si="3457"/>
        <v>0</v>
      </c>
      <c r="N969" s="805">
        <f t="shared" si="3457"/>
        <v>0</v>
      </c>
      <c r="O969" s="805">
        <f t="shared" si="3457"/>
        <v>0</v>
      </c>
      <c r="P969" s="805">
        <f t="shared" si="3457"/>
        <v>0</v>
      </c>
      <c r="Q969" s="805">
        <f t="shared" si="3457"/>
        <v>0</v>
      </c>
      <c r="R969" s="805">
        <f t="shared" si="3457"/>
        <v>0</v>
      </c>
      <c r="S969" s="804"/>
      <c r="T969" s="805">
        <f t="shared" ref="T969:AJ969" si="3458">SUM(T724)</f>
        <v>0</v>
      </c>
      <c r="U969" s="805">
        <f t="shared" si="3458"/>
        <v>0</v>
      </c>
      <c r="V969" s="805">
        <f t="shared" si="3458"/>
        <v>0</v>
      </c>
      <c r="W969" s="805">
        <f t="shared" si="3458"/>
        <v>0</v>
      </c>
      <c r="X969" s="805">
        <f t="shared" si="3458"/>
        <v>0</v>
      </c>
      <c r="Y969" s="805">
        <f t="shared" si="3458"/>
        <v>0</v>
      </c>
      <c r="Z969" s="805">
        <f t="shared" si="3458"/>
        <v>0</v>
      </c>
      <c r="AA969" s="805">
        <f t="shared" si="3458"/>
        <v>0</v>
      </c>
      <c r="AB969" s="805">
        <f t="shared" si="3458"/>
        <v>0</v>
      </c>
      <c r="AC969" s="805">
        <f t="shared" si="3458"/>
        <v>0</v>
      </c>
      <c r="AD969" s="805">
        <f t="shared" si="3458"/>
        <v>0</v>
      </c>
      <c r="AE969" s="805">
        <f t="shared" si="3458"/>
        <v>0</v>
      </c>
      <c r="AF969" s="805">
        <f t="shared" si="3458"/>
        <v>0</v>
      </c>
      <c r="AG969" s="805">
        <f t="shared" si="3458"/>
        <v>0</v>
      </c>
      <c r="AH969" s="805">
        <f t="shared" si="3458"/>
        <v>0</v>
      </c>
      <c r="AI969" s="805">
        <f t="shared" si="3458"/>
        <v>0</v>
      </c>
      <c r="AJ969" s="805">
        <f t="shared" si="3458"/>
        <v>0</v>
      </c>
      <c r="AK969" s="804"/>
      <c r="AL969" s="805">
        <f t="shared" ref="AL969:BB969" si="3459">SUM(AL724)</f>
        <v>0</v>
      </c>
      <c r="AM969" s="805">
        <f t="shared" si="3459"/>
        <v>0</v>
      </c>
      <c r="AN969" s="805">
        <f t="shared" si="3459"/>
        <v>0</v>
      </c>
      <c r="AO969" s="805">
        <f t="shared" si="3459"/>
        <v>0</v>
      </c>
      <c r="AP969" s="805">
        <f t="shared" si="3459"/>
        <v>0</v>
      </c>
      <c r="AQ969" s="805">
        <f t="shared" si="3459"/>
        <v>0</v>
      </c>
      <c r="AR969" s="805">
        <f t="shared" si="3459"/>
        <v>0</v>
      </c>
      <c r="AS969" s="805">
        <f t="shared" si="3459"/>
        <v>0</v>
      </c>
      <c r="AT969" s="805">
        <f t="shared" si="3459"/>
        <v>0</v>
      </c>
      <c r="AU969" s="805">
        <f t="shared" si="3459"/>
        <v>0</v>
      </c>
      <c r="AV969" s="805">
        <f t="shared" si="3459"/>
        <v>0</v>
      </c>
      <c r="AW969" s="805">
        <f t="shared" si="3459"/>
        <v>0</v>
      </c>
      <c r="AX969" s="805">
        <f t="shared" si="3459"/>
        <v>0</v>
      </c>
      <c r="AY969" s="805">
        <f t="shared" si="3459"/>
        <v>0</v>
      </c>
      <c r="AZ969" s="805">
        <f t="shared" si="3459"/>
        <v>0</v>
      </c>
      <c r="BA969" s="805">
        <f t="shared" si="3459"/>
        <v>0</v>
      </c>
      <c r="BB969" s="805">
        <f t="shared" si="3459"/>
        <v>0</v>
      </c>
      <c r="BC969" s="804"/>
      <c r="BD969" s="805">
        <f t="shared" ref="BD969:BT969" si="3460">SUM(BD724)</f>
        <v>0</v>
      </c>
      <c r="BE969" s="805">
        <f t="shared" si="3460"/>
        <v>0</v>
      </c>
      <c r="BF969" s="805">
        <f t="shared" si="3460"/>
        <v>0</v>
      </c>
      <c r="BG969" s="805">
        <f t="shared" si="3460"/>
        <v>0</v>
      </c>
      <c r="BH969" s="805">
        <f t="shared" si="3460"/>
        <v>0</v>
      </c>
      <c r="BI969" s="805">
        <f t="shared" si="3460"/>
        <v>0</v>
      </c>
      <c r="BJ969" s="805">
        <f t="shared" si="3460"/>
        <v>0</v>
      </c>
      <c r="BK969" s="805">
        <f t="shared" si="3460"/>
        <v>0</v>
      </c>
      <c r="BL969" s="805">
        <f t="shared" si="3460"/>
        <v>0</v>
      </c>
      <c r="BM969" s="805">
        <f t="shared" si="3460"/>
        <v>0</v>
      </c>
      <c r="BN969" s="805">
        <f t="shared" si="3460"/>
        <v>0</v>
      </c>
      <c r="BO969" s="805">
        <f t="shared" si="3460"/>
        <v>0</v>
      </c>
      <c r="BP969" s="805">
        <f t="shared" si="3460"/>
        <v>0</v>
      </c>
      <c r="BQ969" s="805">
        <f t="shared" si="3460"/>
        <v>0</v>
      </c>
      <c r="BR969" s="805">
        <f t="shared" si="3460"/>
        <v>0</v>
      </c>
      <c r="BS969" s="805">
        <f t="shared" si="3460"/>
        <v>0</v>
      </c>
      <c r="BT969" s="805">
        <f t="shared" si="3460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61"/>
        <v>0</v>
      </c>
      <c r="CF969" s="1350">
        <f t="shared" si="3461"/>
        <v>0</v>
      </c>
      <c r="CG969" s="1350">
        <f t="shared" si="3461"/>
        <v>0</v>
      </c>
      <c r="CH969" s="1350">
        <f t="shared" si="3461"/>
        <v>0</v>
      </c>
      <c r="CI969" s="1350">
        <f t="shared" si="3461"/>
        <v>0</v>
      </c>
      <c r="CJ969" s="1350">
        <f t="shared" si="3461"/>
        <v>0</v>
      </c>
      <c r="CK969" s="1351">
        <f t="shared" si="3461"/>
        <v>0</v>
      </c>
      <c r="CL969" s="1351">
        <f t="shared" si="3461"/>
        <v>0</v>
      </c>
      <c r="CM969" s="1351">
        <f t="shared" si="3461"/>
        <v>0</v>
      </c>
      <c r="CN969" s="1350">
        <f t="shared" si="3461"/>
        <v>0</v>
      </c>
      <c r="CO969" s="1350">
        <f t="shared" si="3461"/>
        <v>0</v>
      </c>
      <c r="CP969" s="1350">
        <f t="shared" si="3461"/>
        <v>0</v>
      </c>
      <c r="CQ969" s="1350">
        <f t="shared" si="3461"/>
        <v>0</v>
      </c>
      <c r="CR969" s="1350">
        <f t="shared" si="3461"/>
        <v>0</v>
      </c>
      <c r="CS969" s="1349">
        <f t="shared" si="3461"/>
        <v>0</v>
      </c>
      <c r="CT969" s="1352">
        <f t="shared" ref="CE969:CT970" si="346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6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63"/>
        <v>0</v>
      </c>
      <c r="CW969" s="555">
        <f t="shared" si="3463"/>
        <v>0</v>
      </c>
      <c r="CX969" s="555">
        <f t="shared" si="3463"/>
        <v>0</v>
      </c>
      <c r="CY969" s="555">
        <f t="shared" si="3463"/>
        <v>0</v>
      </c>
      <c r="CZ969" s="555">
        <f t="shared" si="3463"/>
        <v>0</v>
      </c>
      <c r="DA969" s="555">
        <f t="shared" si="3463"/>
        <v>0</v>
      </c>
      <c r="DB969" s="556">
        <f t="shared" si="3463"/>
        <v>0</v>
      </c>
      <c r="DC969" s="556">
        <f t="shared" si="3463"/>
        <v>0</v>
      </c>
      <c r="DD969" s="556">
        <f t="shared" si="3463"/>
        <v>0</v>
      </c>
      <c r="DE969" s="555">
        <f t="shared" ref="DE969:DK970" si="346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64"/>
        <v>0</v>
      </c>
      <c r="DG969" s="555">
        <f t="shared" si="3464"/>
        <v>0</v>
      </c>
      <c r="DH969" s="555">
        <f t="shared" si="3464"/>
        <v>0</v>
      </c>
      <c r="DI969" s="555">
        <f t="shared" si="3464"/>
        <v>0</v>
      </c>
      <c r="DJ969" s="554">
        <f t="shared" si="3464"/>
        <v>0</v>
      </c>
      <c r="DK969" s="553">
        <f t="shared" si="3464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65">SUM(B737)</f>
        <v>0</v>
      </c>
      <c r="C970" s="805">
        <f t="shared" si="3465"/>
        <v>0</v>
      </c>
      <c r="D970" s="805">
        <f t="shared" si="3465"/>
        <v>0</v>
      </c>
      <c r="E970" s="805">
        <f t="shared" si="3465"/>
        <v>0</v>
      </c>
      <c r="F970" s="805">
        <f t="shared" si="3465"/>
        <v>0</v>
      </c>
      <c r="G970" s="805">
        <f t="shared" si="3465"/>
        <v>0</v>
      </c>
      <c r="H970" s="805">
        <f t="shared" si="3465"/>
        <v>0</v>
      </c>
      <c r="I970" s="805">
        <f t="shared" si="3465"/>
        <v>0</v>
      </c>
      <c r="J970" s="805">
        <f t="shared" si="3465"/>
        <v>0</v>
      </c>
      <c r="K970" s="805">
        <f t="shared" si="3465"/>
        <v>0</v>
      </c>
      <c r="L970" s="805">
        <f t="shared" si="3465"/>
        <v>0</v>
      </c>
      <c r="M970" s="805">
        <f t="shared" si="3465"/>
        <v>0</v>
      </c>
      <c r="N970" s="805">
        <f t="shared" si="3465"/>
        <v>0</v>
      </c>
      <c r="O970" s="805">
        <f t="shared" si="3465"/>
        <v>0</v>
      </c>
      <c r="P970" s="805">
        <f t="shared" si="3465"/>
        <v>0</v>
      </c>
      <c r="Q970" s="805">
        <f t="shared" si="3465"/>
        <v>0</v>
      </c>
      <c r="R970" s="805">
        <f t="shared" si="3465"/>
        <v>0</v>
      </c>
      <c r="S970" s="804"/>
      <c r="T970" s="805">
        <f t="shared" ref="T970:AJ970" si="3466">SUM(T737)</f>
        <v>0</v>
      </c>
      <c r="U970" s="805">
        <f t="shared" si="3466"/>
        <v>0</v>
      </c>
      <c r="V970" s="805">
        <f t="shared" si="3466"/>
        <v>0</v>
      </c>
      <c r="W970" s="805">
        <f t="shared" si="3466"/>
        <v>0</v>
      </c>
      <c r="X970" s="805">
        <f t="shared" si="3466"/>
        <v>0</v>
      </c>
      <c r="Y970" s="805">
        <f t="shared" si="3466"/>
        <v>0</v>
      </c>
      <c r="Z970" s="805">
        <f t="shared" si="3466"/>
        <v>0</v>
      </c>
      <c r="AA970" s="805">
        <f t="shared" si="3466"/>
        <v>0</v>
      </c>
      <c r="AB970" s="805">
        <f t="shared" si="3466"/>
        <v>0</v>
      </c>
      <c r="AC970" s="805">
        <f t="shared" si="3466"/>
        <v>0</v>
      </c>
      <c r="AD970" s="805">
        <f t="shared" si="3466"/>
        <v>0</v>
      </c>
      <c r="AE970" s="805">
        <f t="shared" si="3466"/>
        <v>0</v>
      </c>
      <c r="AF970" s="805">
        <f t="shared" si="3466"/>
        <v>0</v>
      </c>
      <c r="AG970" s="805">
        <f t="shared" si="3466"/>
        <v>0</v>
      </c>
      <c r="AH970" s="805">
        <f t="shared" si="3466"/>
        <v>0</v>
      </c>
      <c r="AI970" s="805">
        <f t="shared" si="3466"/>
        <v>0</v>
      </c>
      <c r="AJ970" s="805">
        <f t="shared" si="3466"/>
        <v>0</v>
      </c>
      <c r="AK970" s="804"/>
      <c r="AL970" s="805">
        <f t="shared" ref="AL970:BB970" si="3467">SUM(AL737)</f>
        <v>0</v>
      </c>
      <c r="AM970" s="805">
        <f t="shared" si="3467"/>
        <v>0</v>
      </c>
      <c r="AN970" s="805">
        <f t="shared" si="3467"/>
        <v>0</v>
      </c>
      <c r="AO970" s="805">
        <f t="shared" si="3467"/>
        <v>0</v>
      </c>
      <c r="AP970" s="805">
        <f t="shared" si="3467"/>
        <v>0</v>
      </c>
      <c r="AQ970" s="805">
        <f t="shared" si="3467"/>
        <v>0</v>
      </c>
      <c r="AR970" s="805">
        <f t="shared" si="3467"/>
        <v>0</v>
      </c>
      <c r="AS970" s="805">
        <f t="shared" si="3467"/>
        <v>0</v>
      </c>
      <c r="AT970" s="805">
        <f t="shared" si="3467"/>
        <v>0</v>
      </c>
      <c r="AU970" s="805">
        <f t="shared" si="3467"/>
        <v>0</v>
      </c>
      <c r="AV970" s="805">
        <f t="shared" si="3467"/>
        <v>0</v>
      </c>
      <c r="AW970" s="805">
        <f t="shared" si="3467"/>
        <v>0</v>
      </c>
      <c r="AX970" s="805">
        <f t="shared" si="3467"/>
        <v>0</v>
      </c>
      <c r="AY970" s="805">
        <f t="shared" si="3467"/>
        <v>0</v>
      </c>
      <c r="AZ970" s="805">
        <f t="shared" si="3467"/>
        <v>0</v>
      </c>
      <c r="BA970" s="805">
        <f t="shared" si="3467"/>
        <v>0</v>
      </c>
      <c r="BB970" s="805">
        <f t="shared" si="3467"/>
        <v>0</v>
      </c>
      <c r="BC970" s="804"/>
      <c r="BD970" s="805">
        <f t="shared" ref="BD970:BT970" si="3468">SUM(BD737)</f>
        <v>0</v>
      </c>
      <c r="BE970" s="805">
        <f t="shared" si="3468"/>
        <v>0</v>
      </c>
      <c r="BF970" s="805">
        <f t="shared" si="3468"/>
        <v>0</v>
      </c>
      <c r="BG970" s="805">
        <f t="shared" si="3468"/>
        <v>0</v>
      </c>
      <c r="BH970" s="805">
        <f t="shared" si="3468"/>
        <v>0</v>
      </c>
      <c r="BI970" s="805">
        <f t="shared" si="3468"/>
        <v>0</v>
      </c>
      <c r="BJ970" s="805">
        <f t="shared" si="3468"/>
        <v>0</v>
      </c>
      <c r="BK970" s="805">
        <f t="shared" si="3468"/>
        <v>0</v>
      </c>
      <c r="BL970" s="805">
        <f t="shared" si="3468"/>
        <v>0</v>
      </c>
      <c r="BM970" s="805">
        <f t="shared" si="3468"/>
        <v>0</v>
      </c>
      <c r="BN970" s="805">
        <f t="shared" si="3468"/>
        <v>0</v>
      </c>
      <c r="BO970" s="805">
        <f t="shared" si="3468"/>
        <v>0</v>
      </c>
      <c r="BP970" s="805">
        <f t="shared" si="3468"/>
        <v>0</v>
      </c>
      <c r="BQ970" s="805">
        <f t="shared" si="3468"/>
        <v>0</v>
      </c>
      <c r="BR970" s="805">
        <f t="shared" si="3468"/>
        <v>0</v>
      </c>
      <c r="BS970" s="805">
        <f t="shared" si="3468"/>
        <v>0</v>
      </c>
      <c r="BT970" s="805">
        <f t="shared" si="3468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61"/>
        <v>0</v>
      </c>
      <c r="CE970" s="1349">
        <f t="shared" si="3462"/>
        <v>0</v>
      </c>
      <c r="CF970" s="1350">
        <f t="shared" si="3462"/>
        <v>0</v>
      </c>
      <c r="CG970" s="1350">
        <f t="shared" si="3462"/>
        <v>0</v>
      </c>
      <c r="CH970" s="1350">
        <f t="shared" si="3462"/>
        <v>0</v>
      </c>
      <c r="CI970" s="1350">
        <f t="shared" si="3462"/>
        <v>0</v>
      </c>
      <c r="CJ970" s="1350">
        <f t="shared" si="3462"/>
        <v>0</v>
      </c>
      <c r="CK970" s="1351">
        <f t="shared" si="3462"/>
        <v>0</v>
      </c>
      <c r="CL970" s="1351">
        <f t="shared" si="3462"/>
        <v>0</v>
      </c>
      <c r="CM970" s="1351">
        <f t="shared" si="3462"/>
        <v>0</v>
      </c>
      <c r="CN970" s="1350">
        <f t="shared" si="3462"/>
        <v>0</v>
      </c>
      <c r="CO970" s="1350">
        <f t="shared" si="3462"/>
        <v>0</v>
      </c>
      <c r="CP970" s="1350">
        <f t="shared" si="3462"/>
        <v>0</v>
      </c>
      <c r="CQ970" s="1350">
        <f t="shared" si="3462"/>
        <v>0</v>
      </c>
      <c r="CR970" s="1350">
        <f t="shared" si="3462"/>
        <v>0</v>
      </c>
      <c r="CS970" s="1349">
        <f t="shared" si="3462"/>
        <v>0</v>
      </c>
      <c r="CT970" s="1352">
        <f t="shared" si="3462"/>
        <v>0</v>
      </c>
      <c r="CU970" s="553">
        <f t="shared" si="3463"/>
        <v>0</v>
      </c>
      <c r="CV970" s="554">
        <f t="shared" si="3463"/>
        <v>0</v>
      </c>
      <c r="CW970" s="555">
        <f t="shared" si="3463"/>
        <v>0</v>
      </c>
      <c r="CX970" s="555">
        <f t="shared" si="3463"/>
        <v>0</v>
      </c>
      <c r="CY970" s="555">
        <f t="shared" si="3463"/>
        <v>0</v>
      </c>
      <c r="CZ970" s="555">
        <f t="shared" si="3463"/>
        <v>0</v>
      </c>
      <c r="DA970" s="555">
        <f t="shared" si="3463"/>
        <v>0</v>
      </c>
      <c r="DB970" s="556">
        <f t="shared" si="3463"/>
        <v>0</v>
      </c>
      <c r="DC970" s="556">
        <f t="shared" si="3463"/>
        <v>0</v>
      </c>
      <c r="DD970" s="556">
        <f t="shared" si="3463"/>
        <v>0</v>
      </c>
      <c r="DE970" s="555">
        <f t="shared" si="3464"/>
        <v>0</v>
      </c>
      <c r="DF970" s="555">
        <f t="shared" si="3464"/>
        <v>0</v>
      </c>
      <c r="DG970" s="555">
        <f t="shared" si="3464"/>
        <v>0</v>
      </c>
      <c r="DH970" s="555">
        <f t="shared" si="3464"/>
        <v>0</v>
      </c>
      <c r="DI970" s="555">
        <f t="shared" si="3464"/>
        <v>0</v>
      </c>
      <c r="DJ970" s="554">
        <f t="shared" si="3464"/>
        <v>0</v>
      </c>
      <c r="DK970" s="553">
        <f t="shared" si="3464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403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9">SUM(B732)</f>
        <v>0</v>
      </c>
      <c r="C972" s="805">
        <f t="shared" si="3469"/>
        <v>0</v>
      </c>
      <c r="D972" s="805">
        <f t="shared" si="3469"/>
        <v>0</v>
      </c>
      <c r="E972" s="805">
        <f t="shared" si="3469"/>
        <v>0</v>
      </c>
      <c r="F972" s="805">
        <f t="shared" si="3469"/>
        <v>0</v>
      </c>
      <c r="G972" s="805">
        <f t="shared" si="3469"/>
        <v>0</v>
      </c>
      <c r="H972" s="805">
        <f t="shared" si="3469"/>
        <v>0</v>
      </c>
      <c r="I972" s="805">
        <f t="shared" si="3469"/>
        <v>0</v>
      </c>
      <c r="J972" s="805">
        <f t="shared" si="3469"/>
        <v>0</v>
      </c>
      <c r="K972" s="805">
        <f t="shared" si="3469"/>
        <v>0</v>
      </c>
      <c r="L972" s="805">
        <f t="shared" si="3469"/>
        <v>0</v>
      </c>
      <c r="M972" s="805">
        <f t="shared" si="3469"/>
        <v>0</v>
      </c>
      <c r="N972" s="805">
        <f t="shared" si="3469"/>
        <v>0</v>
      </c>
      <c r="O972" s="805">
        <f t="shared" si="3469"/>
        <v>0</v>
      </c>
      <c r="P972" s="805">
        <f t="shared" si="3469"/>
        <v>0</v>
      </c>
      <c r="Q972" s="805">
        <f t="shared" si="3469"/>
        <v>0</v>
      </c>
      <c r="R972" s="805">
        <f t="shared" si="3469"/>
        <v>0</v>
      </c>
      <c r="S972" s="804"/>
      <c r="T972" s="805">
        <f t="shared" ref="T972:AJ972" si="3470">SUM(T732)</f>
        <v>0</v>
      </c>
      <c r="U972" s="805">
        <f t="shared" si="3470"/>
        <v>0</v>
      </c>
      <c r="V972" s="805">
        <f t="shared" si="3470"/>
        <v>0</v>
      </c>
      <c r="W972" s="805">
        <f t="shared" si="3470"/>
        <v>0</v>
      </c>
      <c r="X972" s="805">
        <f t="shared" si="3470"/>
        <v>0</v>
      </c>
      <c r="Y972" s="805">
        <f t="shared" si="3470"/>
        <v>0</v>
      </c>
      <c r="Z972" s="805">
        <f t="shared" si="3470"/>
        <v>0</v>
      </c>
      <c r="AA972" s="805">
        <f t="shared" si="3470"/>
        <v>0</v>
      </c>
      <c r="AB972" s="805">
        <f t="shared" si="3470"/>
        <v>0</v>
      </c>
      <c r="AC972" s="805">
        <f t="shared" si="3470"/>
        <v>0</v>
      </c>
      <c r="AD972" s="805">
        <f t="shared" si="3470"/>
        <v>0</v>
      </c>
      <c r="AE972" s="805">
        <f t="shared" si="3470"/>
        <v>0</v>
      </c>
      <c r="AF972" s="805">
        <f t="shared" si="3470"/>
        <v>0</v>
      </c>
      <c r="AG972" s="805">
        <f t="shared" si="3470"/>
        <v>0</v>
      </c>
      <c r="AH972" s="805">
        <f t="shared" si="3470"/>
        <v>0</v>
      </c>
      <c r="AI972" s="805">
        <f t="shared" si="3470"/>
        <v>0</v>
      </c>
      <c r="AJ972" s="805">
        <f t="shared" si="3470"/>
        <v>0</v>
      </c>
      <c r="AK972" s="804"/>
      <c r="AL972" s="805">
        <f t="shared" ref="AL972:BB972" si="3471">SUM(AL732)</f>
        <v>0</v>
      </c>
      <c r="AM972" s="805">
        <f t="shared" si="3471"/>
        <v>0</v>
      </c>
      <c r="AN972" s="805">
        <f t="shared" si="3471"/>
        <v>0</v>
      </c>
      <c r="AO972" s="805">
        <f t="shared" si="3471"/>
        <v>0</v>
      </c>
      <c r="AP972" s="805">
        <f t="shared" si="3471"/>
        <v>0</v>
      </c>
      <c r="AQ972" s="805">
        <f t="shared" si="3471"/>
        <v>0</v>
      </c>
      <c r="AR972" s="805">
        <f t="shared" si="3471"/>
        <v>0</v>
      </c>
      <c r="AS972" s="805">
        <f t="shared" si="3471"/>
        <v>0</v>
      </c>
      <c r="AT972" s="805">
        <f t="shared" si="3471"/>
        <v>0</v>
      </c>
      <c r="AU972" s="805">
        <f t="shared" si="3471"/>
        <v>0</v>
      </c>
      <c r="AV972" s="805">
        <f t="shared" si="3471"/>
        <v>0</v>
      </c>
      <c r="AW972" s="805">
        <f t="shared" si="3471"/>
        <v>0</v>
      </c>
      <c r="AX972" s="805">
        <f t="shared" si="3471"/>
        <v>0</v>
      </c>
      <c r="AY972" s="805">
        <f t="shared" si="3471"/>
        <v>0</v>
      </c>
      <c r="AZ972" s="805">
        <f t="shared" si="3471"/>
        <v>0</v>
      </c>
      <c r="BA972" s="805">
        <f t="shared" si="3471"/>
        <v>0</v>
      </c>
      <c r="BB972" s="805">
        <f t="shared" si="3471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72">SUM(BJ732)</f>
        <v>0</v>
      </c>
      <c r="BK972" s="805">
        <f t="shared" si="3472"/>
        <v>0</v>
      </c>
      <c r="BL972" s="805">
        <f t="shared" si="3472"/>
        <v>0</v>
      </c>
      <c r="BM972" s="805">
        <f t="shared" si="3472"/>
        <v>0</v>
      </c>
      <c r="BN972" s="805">
        <f t="shared" si="3472"/>
        <v>0</v>
      </c>
      <c r="BO972" s="805">
        <f t="shared" si="3472"/>
        <v>0</v>
      </c>
      <c r="BP972" s="805">
        <f t="shared" si="3472"/>
        <v>0</v>
      </c>
      <c r="BQ972" s="805">
        <f t="shared" si="3472"/>
        <v>0</v>
      </c>
      <c r="BR972" s="805">
        <f t="shared" si="3472"/>
        <v>0</v>
      </c>
      <c r="BS972" s="805">
        <f t="shared" si="3472"/>
        <v>0</v>
      </c>
      <c r="BT972" s="805">
        <f t="shared" si="3472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73"/>
        <v>0</v>
      </c>
      <c r="CF972" s="1350">
        <f t="shared" si="3473"/>
        <v>0</v>
      </c>
      <c r="CG972" s="1350">
        <f t="shared" si="3473"/>
        <v>0</v>
      </c>
      <c r="CH972" s="1350">
        <f t="shared" si="3473"/>
        <v>0</v>
      </c>
      <c r="CI972" s="1350">
        <f t="shared" si="3473"/>
        <v>0</v>
      </c>
      <c r="CJ972" s="1350">
        <f t="shared" si="3473"/>
        <v>0</v>
      </c>
      <c r="CK972" s="1351">
        <f t="shared" si="3473"/>
        <v>0</v>
      </c>
      <c r="CL972" s="1351">
        <f t="shared" si="3473"/>
        <v>0</v>
      </c>
      <c r="CM972" s="1351">
        <f t="shared" si="3473"/>
        <v>0</v>
      </c>
      <c r="CN972" s="1350">
        <f t="shared" si="3473"/>
        <v>0</v>
      </c>
      <c r="CO972" s="1350">
        <f t="shared" si="3473"/>
        <v>0</v>
      </c>
      <c r="CP972" s="1350">
        <f t="shared" si="3473"/>
        <v>0</v>
      </c>
      <c r="CQ972" s="1350">
        <f t="shared" si="3473"/>
        <v>0</v>
      </c>
      <c r="CR972" s="1350">
        <f t="shared" si="3473"/>
        <v>0</v>
      </c>
      <c r="CS972" s="1349">
        <f t="shared" si="3473"/>
        <v>0</v>
      </c>
      <c r="CT972" s="1352">
        <f t="shared" ref="CE972:CT973" si="3474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>
        <f t="shared" ref="CU972:DD973" si="3475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4">
        <f t="shared" si="3475"/>
        <v>0</v>
      </c>
      <c r="CW972" s="555">
        <f t="shared" si="3475"/>
        <v>0</v>
      </c>
      <c r="CX972" s="555">
        <f t="shared" si="3475"/>
        <v>0</v>
      </c>
      <c r="CY972" s="555">
        <f t="shared" si="3475"/>
        <v>0</v>
      </c>
      <c r="CZ972" s="555">
        <f t="shared" si="3475"/>
        <v>0</v>
      </c>
      <c r="DA972" s="555">
        <f t="shared" si="3475"/>
        <v>0</v>
      </c>
      <c r="DB972" s="556">
        <f t="shared" si="3475"/>
        <v>0</v>
      </c>
      <c r="DC972" s="556">
        <f t="shared" si="3475"/>
        <v>0</v>
      </c>
      <c r="DD972" s="556">
        <f t="shared" si="3475"/>
        <v>0</v>
      </c>
      <c r="DE972" s="555">
        <f t="shared" ref="DE972:DK973" si="3476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76"/>
        <v>0</v>
      </c>
      <c r="DG972" s="555">
        <f t="shared" si="3476"/>
        <v>0</v>
      </c>
      <c r="DH972" s="555">
        <f t="shared" si="3476"/>
        <v>0</v>
      </c>
      <c r="DI972" s="555">
        <f t="shared" si="3476"/>
        <v>0</v>
      </c>
      <c r="DJ972" s="554">
        <f t="shared" si="3476"/>
        <v>0</v>
      </c>
      <c r="DK972" s="553">
        <f t="shared" si="3476"/>
        <v>0</v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77">SUM(B755)</f>
        <v>139</v>
      </c>
      <c r="C973" s="805">
        <f t="shared" si="3477"/>
        <v>160</v>
      </c>
      <c r="D973" s="805">
        <f t="shared" si="3477"/>
        <v>260</v>
      </c>
      <c r="E973" s="805">
        <f t="shared" si="3477"/>
        <v>200</v>
      </c>
      <c r="F973" s="805">
        <f t="shared" si="3477"/>
        <v>262</v>
      </c>
      <c r="G973" s="805">
        <f t="shared" si="3477"/>
        <v>144</v>
      </c>
      <c r="H973" s="805">
        <f t="shared" si="3477"/>
        <v>0</v>
      </c>
      <c r="I973" s="805">
        <f t="shared" si="3477"/>
        <v>1030</v>
      </c>
      <c r="J973" s="805">
        <f t="shared" si="3477"/>
        <v>822</v>
      </c>
      <c r="K973" s="805">
        <f t="shared" si="3477"/>
        <v>0</v>
      </c>
      <c r="L973" s="805">
        <f t="shared" si="3477"/>
        <v>0</v>
      </c>
      <c r="M973" s="805">
        <f t="shared" si="3477"/>
        <v>0</v>
      </c>
      <c r="N973" s="805">
        <f t="shared" si="3477"/>
        <v>0</v>
      </c>
      <c r="O973" s="805">
        <f t="shared" si="3477"/>
        <v>0</v>
      </c>
      <c r="P973" s="805">
        <f t="shared" si="3477"/>
        <v>0</v>
      </c>
      <c r="Q973" s="805">
        <f t="shared" si="3477"/>
        <v>0</v>
      </c>
      <c r="R973" s="805">
        <f t="shared" si="3477"/>
        <v>0</v>
      </c>
      <c r="S973" s="804"/>
      <c r="T973" s="805">
        <f t="shared" ref="T973:AJ973" si="3478">SUM(T755)</f>
        <v>2529.56</v>
      </c>
      <c r="U973" s="805">
        <f t="shared" si="3478"/>
        <v>1230</v>
      </c>
      <c r="V973" s="805">
        <f t="shared" si="3478"/>
        <v>465</v>
      </c>
      <c r="W973" s="805">
        <f t="shared" si="3478"/>
        <v>640</v>
      </c>
      <c r="X973" s="805">
        <f t="shared" si="3478"/>
        <v>2992</v>
      </c>
      <c r="Y973" s="805">
        <f t="shared" si="3478"/>
        <v>2888</v>
      </c>
      <c r="Z973" s="805">
        <f t="shared" si="3478"/>
        <v>0</v>
      </c>
      <c r="AA973" s="805">
        <f t="shared" si="3478"/>
        <v>850</v>
      </c>
      <c r="AB973" s="805">
        <f t="shared" si="3478"/>
        <v>350</v>
      </c>
      <c r="AC973" s="805">
        <f t="shared" si="3478"/>
        <v>0</v>
      </c>
      <c r="AD973" s="805">
        <f t="shared" si="3478"/>
        <v>0</v>
      </c>
      <c r="AE973" s="805">
        <f t="shared" si="3478"/>
        <v>0</v>
      </c>
      <c r="AF973" s="805">
        <f t="shared" si="3478"/>
        <v>0</v>
      </c>
      <c r="AG973" s="805">
        <f t="shared" si="3478"/>
        <v>0</v>
      </c>
      <c r="AH973" s="805">
        <f t="shared" si="3478"/>
        <v>0</v>
      </c>
      <c r="AI973" s="805">
        <f t="shared" si="3478"/>
        <v>0</v>
      </c>
      <c r="AJ973" s="805">
        <f t="shared" si="3478"/>
        <v>0</v>
      </c>
      <c r="AK973" s="804"/>
      <c r="AL973" s="805">
        <f t="shared" ref="AL973:BB973" si="3479">SUM(AL755)</f>
        <v>0</v>
      </c>
      <c r="AM973" s="805">
        <f t="shared" si="3479"/>
        <v>0</v>
      </c>
      <c r="AN973" s="805">
        <f t="shared" si="3479"/>
        <v>2400</v>
      </c>
      <c r="AO973" s="805">
        <f t="shared" si="3479"/>
        <v>0</v>
      </c>
      <c r="AP973" s="805">
        <f t="shared" si="3479"/>
        <v>0</v>
      </c>
      <c r="AQ973" s="805">
        <f t="shared" si="3479"/>
        <v>0</v>
      </c>
      <c r="AR973" s="805">
        <f t="shared" si="3479"/>
        <v>0</v>
      </c>
      <c r="AS973" s="805">
        <f t="shared" si="3479"/>
        <v>0</v>
      </c>
      <c r="AT973" s="805">
        <f t="shared" si="3479"/>
        <v>0</v>
      </c>
      <c r="AU973" s="805">
        <f t="shared" si="3479"/>
        <v>0</v>
      </c>
      <c r="AV973" s="805">
        <f t="shared" si="3479"/>
        <v>0</v>
      </c>
      <c r="AW973" s="805">
        <f t="shared" si="3479"/>
        <v>0</v>
      </c>
      <c r="AX973" s="805">
        <f t="shared" si="3479"/>
        <v>0</v>
      </c>
      <c r="AY973" s="805">
        <f t="shared" si="3479"/>
        <v>0</v>
      </c>
      <c r="AZ973" s="805">
        <f t="shared" si="3479"/>
        <v>0</v>
      </c>
      <c r="BA973" s="805">
        <f t="shared" si="3479"/>
        <v>0</v>
      </c>
      <c r="BB973" s="805">
        <f t="shared" si="3479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80">SUM(BJ755)</f>
        <v>720</v>
      </c>
      <c r="BK973" s="805">
        <f t="shared" si="3480"/>
        <v>0</v>
      </c>
      <c r="BL973" s="805">
        <f t="shared" si="3480"/>
        <v>1600</v>
      </c>
      <c r="BM973" s="805">
        <f t="shared" si="3480"/>
        <v>0</v>
      </c>
      <c r="BN973" s="805">
        <f t="shared" si="3480"/>
        <v>0</v>
      </c>
      <c r="BO973" s="805">
        <f t="shared" si="3480"/>
        <v>0</v>
      </c>
      <c r="BP973" s="805">
        <f t="shared" si="3480"/>
        <v>0</v>
      </c>
      <c r="BQ973" s="805">
        <f t="shared" si="3480"/>
        <v>0</v>
      </c>
      <c r="BR973" s="805">
        <f t="shared" si="3480"/>
        <v>0</v>
      </c>
      <c r="BS973" s="805">
        <f t="shared" si="3480"/>
        <v>0</v>
      </c>
      <c r="BT973" s="805">
        <f t="shared" si="3480"/>
        <v>0</v>
      </c>
      <c r="BU973" s="804"/>
      <c r="BV973" s="805">
        <f>SUM(BV755)</f>
        <v>172</v>
      </c>
      <c r="BW973" s="805">
        <f>SUM(BW755)</f>
        <v>807</v>
      </c>
      <c r="BX973" s="805">
        <f>SUM(BX755)</f>
        <v>2890</v>
      </c>
      <c r="BY973" s="805">
        <f>SUM(BY755)</f>
        <v>1650</v>
      </c>
      <c r="BZ973" s="602">
        <f>IF(DL973&lt;3,"",(SUM(B973:R973)-MIN(B973:R973)-MAX(B973:R973))/(DL973-2))</f>
        <v>132.46666666666667</v>
      </c>
      <c r="CA973" s="602">
        <f>IF(DM973&lt;3,"",(SUM(T973:AJ973)-MIN(T973:AJ973)-MAX(T973:AJ973))/(DM973-2))</f>
        <v>596.83733333333328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73"/>
        <v>0</v>
      </c>
      <c r="CE973" s="1349">
        <f t="shared" si="3474"/>
        <v>0</v>
      </c>
      <c r="CF973" s="1350">
        <f t="shared" si="3474"/>
        <v>0</v>
      </c>
      <c r="CG973" s="1350">
        <f t="shared" si="3474"/>
        <v>0</v>
      </c>
      <c r="CH973" s="1350">
        <f t="shared" si="3474"/>
        <v>0</v>
      </c>
      <c r="CI973" s="1350">
        <f t="shared" si="3474"/>
        <v>0</v>
      </c>
      <c r="CJ973" s="1350">
        <f t="shared" si="3474"/>
        <v>0</v>
      </c>
      <c r="CK973" s="1351">
        <f t="shared" si="3474"/>
        <v>0</v>
      </c>
      <c r="CL973" s="1351">
        <f t="shared" si="3474"/>
        <v>0</v>
      </c>
      <c r="CM973" s="1351">
        <f t="shared" si="3474"/>
        <v>139</v>
      </c>
      <c r="CN973" s="1350">
        <f t="shared" si="3474"/>
        <v>144</v>
      </c>
      <c r="CO973" s="1350">
        <f t="shared" si="3474"/>
        <v>160</v>
      </c>
      <c r="CP973" s="1350">
        <f t="shared" si="3474"/>
        <v>200</v>
      </c>
      <c r="CQ973" s="1350">
        <f t="shared" si="3474"/>
        <v>260</v>
      </c>
      <c r="CR973" s="1350">
        <f t="shared" si="3474"/>
        <v>262</v>
      </c>
      <c r="CS973" s="1349">
        <f t="shared" si="3474"/>
        <v>822</v>
      </c>
      <c r="CT973" s="1352">
        <f t="shared" si="3474"/>
        <v>1030</v>
      </c>
      <c r="CU973" s="553">
        <f t="shared" si="3475"/>
        <v>0</v>
      </c>
      <c r="CV973" s="554">
        <f t="shared" si="3475"/>
        <v>0</v>
      </c>
      <c r="CW973" s="555">
        <f t="shared" si="3475"/>
        <v>0</v>
      </c>
      <c r="CX973" s="555">
        <f t="shared" si="3475"/>
        <v>0</v>
      </c>
      <c r="CY973" s="555">
        <f t="shared" si="3475"/>
        <v>0</v>
      </c>
      <c r="CZ973" s="555">
        <f t="shared" si="3475"/>
        <v>0</v>
      </c>
      <c r="DA973" s="555">
        <f t="shared" si="3475"/>
        <v>0</v>
      </c>
      <c r="DB973" s="556">
        <f t="shared" si="3475"/>
        <v>0</v>
      </c>
      <c r="DC973" s="556">
        <f t="shared" si="3475"/>
        <v>0</v>
      </c>
      <c r="DD973" s="556">
        <f t="shared" si="3475"/>
        <v>350</v>
      </c>
      <c r="DE973" s="555">
        <f t="shared" si="3476"/>
        <v>465</v>
      </c>
      <c r="DF973" s="555">
        <f t="shared" si="3476"/>
        <v>640</v>
      </c>
      <c r="DG973" s="555">
        <f t="shared" si="3476"/>
        <v>850</v>
      </c>
      <c r="DH973" s="555">
        <f t="shared" si="3476"/>
        <v>1230</v>
      </c>
      <c r="DI973" s="555">
        <f t="shared" si="3476"/>
        <v>2529.56</v>
      </c>
      <c r="DJ973" s="554">
        <f t="shared" si="3476"/>
        <v>2888</v>
      </c>
      <c r="DK973" s="553">
        <f t="shared" si="3476"/>
        <v>2992</v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404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81">SUM(B760)</f>
        <v>240</v>
      </c>
      <c r="C975" s="805">
        <f t="shared" si="3481"/>
        <v>0</v>
      </c>
      <c r="D975" s="805">
        <f t="shared" si="3481"/>
        <v>0</v>
      </c>
      <c r="E975" s="805">
        <f t="shared" si="3481"/>
        <v>0</v>
      </c>
      <c r="F975" s="805">
        <f t="shared" si="3481"/>
        <v>0</v>
      </c>
      <c r="G975" s="805">
        <f t="shared" si="3481"/>
        <v>0</v>
      </c>
      <c r="H975" s="805">
        <f t="shared" si="3481"/>
        <v>0</v>
      </c>
      <c r="I975" s="805">
        <f t="shared" si="3481"/>
        <v>0</v>
      </c>
      <c r="J975" s="805">
        <f t="shared" si="3481"/>
        <v>0</v>
      </c>
      <c r="K975" s="805">
        <f t="shared" si="3481"/>
        <v>0</v>
      </c>
      <c r="L975" s="805">
        <f t="shared" si="3481"/>
        <v>0</v>
      </c>
      <c r="M975" s="805">
        <f t="shared" si="3481"/>
        <v>0</v>
      </c>
      <c r="N975" s="805">
        <f t="shared" si="3481"/>
        <v>0</v>
      </c>
      <c r="O975" s="805">
        <f t="shared" si="3481"/>
        <v>0</v>
      </c>
      <c r="P975" s="805">
        <f t="shared" si="3481"/>
        <v>0</v>
      </c>
      <c r="Q975" s="805">
        <f t="shared" si="3481"/>
        <v>0</v>
      </c>
      <c r="R975" s="805">
        <f t="shared" si="3481"/>
        <v>0</v>
      </c>
      <c r="S975" s="804"/>
      <c r="T975" s="805">
        <f t="shared" ref="T975:AJ975" si="3482">SUM(T760)</f>
        <v>0</v>
      </c>
      <c r="U975" s="805">
        <f t="shared" si="3482"/>
        <v>0</v>
      </c>
      <c r="V975" s="805">
        <f t="shared" si="3482"/>
        <v>0</v>
      </c>
      <c r="W975" s="805">
        <f t="shared" si="3482"/>
        <v>0</v>
      </c>
      <c r="X975" s="805">
        <f t="shared" si="3482"/>
        <v>0</v>
      </c>
      <c r="Y975" s="805">
        <f t="shared" si="3482"/>
        <v>0</v>
      </c>
      <c r="Z975" s="805">
        <f t="shared" si="3482"/>
        <v>0</v>
      </c>
      <c r="AA975" s="805">
        <f t="shared" si="3482"/>
        <v>10</v>
      </c>
      <c r="AB975" s="805">
        <f t="shared" si="3482"/>
        <v>0</v>
      </c>
      <c r="AC975" s="805">
        <f t="shared" si="3482"/>
        <v>0</v>
      </c>
      <c r="AD975" s="805">
        <f t="shared" si="3482"/>
        <v>0</v>
      </c>
      <c r="AE975" s="805">
        <f t="shared" si="3482"/>
        <v>0</v>
      </c>
      <c r="AF975" s="805">
        <f t="shared" si="3482"/>
        <v>0</v>
      </c>
      <c r="AG975" s="805">
        <f t="shared" si="3482"/>
        <v>0</v>
      </c>
      <c r="AH975" s="805">
        <f t="shared" si="3482"/>
        <v>0</v>
      </c>
      <c r="AI975" s="805">
        <f t="shared" si="3482"/>
        <v>0</v>
      </c>
      <c r="AJ975" s="805">
        <f t="shared" si="3482"/>
        <v>0</v>
      </c>
      <c r="AK975" s="804"/>
      <c r="AL975" s="805">
        <f t="shared" ref="AL975:BB975" si="3483">SUM(AL760)</f>
        <v>0</v>
      </c>
      <c r="AM975" s="805">
        <f t="shared" si="3483"/>
        <v>0</v>
      </c>
      <c r="AN975" s="805">
        <f t="shared" si="3483"/>
        <v>0</v>
      </c>
      <c r="AO975" s="805">
        <f t="shared" si="3483"/>
        <v>0</v>
      </c>
      <c r="AP975" s="805">
        <f t="shared" si="3483"/>
        <v>3000</v>
      </c>
      <c r="AQ975" s="805">
        <f t="shared" si="3483"/>
        <v>0</v>
      </c>
      <c r="AR975" s="805">
        <f t="shared" si="3483"/>
        <v>0</v>
      </c>
      <c r="AS975" s="805">
        <f t="shared" si="3483"/>
        <v>0</v>
      </c>
      <c r="AT975" s="805">
        <f t="shared" si="3483"/>
        <v>0</v>
      </c>
      <c r="AU975" s="805">
        <f t="shared" si="3483"/>
        <v>0</v>
      </c>
      <c r="AV975" s="805">
        <f t="shared" si="3483"/>
        <v>0</v>
      </c>
      <c r="AW975" s="805">
        <f t="shared" si="3483"/>
        <v>0</v>
      </c>
      <c r="AX975" s="805">
        <f t="shared" si="3483"/>
        <v>0</v>
      </c>
      <c r="AY975" s="805">
        <f t="shared" si="3483"/>
        <v>0</v>
      </c>
      <c r="AZ975" s="805">
        <f t="shared" si="3483"/>
        <v>0</v>
      </c>
      <c r="BA975" s="805">
        <f t="shared" si="3483"/>
        <v>0</v>
      </c>
      <c r="BB975" s="805">
        <f t="shared" si="3483"/>
        <v>0</v>
      </c>
      <c r="BC975" s="804"/>
      <c r="BD975" s="805">
        <f t="shared" ref="BD975:BT975" si="3484">SUM(BD760)</f>
        <v>800</v>
      </c>
      <c r="BE975" s="805">
        <f t="shared" si="3484"/>
        <v>0</v>
      </c>
      <c r="BF975" s="805">
        <f t="shared" si="3484"/>
        <v>0</v>
      </c>
      <c r="BG975" s="805">
        <f t="shared" si="3484"/>
        <v>3599.92</v>
      </c>
      <c r="BH975" s="805">
        <f t="shared" si="3484"/>
        <v>3400</v>
      </c>
      <c r="BI975" s="805">
        <f t="shared" si="3484"/>
        <v>0</v>
      </c>
      <c r="BJ975" s="805">
        <f t="shared" si="3484"/>
        <v>0</v>
      </c>
      <c r="BK975" s="805">
        <f t="shared" si="3484"/>
        <v>1599.8999999999999</v>
      </c>
      <c r="BL975" s="805">
        <f t="shared" si="3484"/>
        <v>3599.92</v>
      </c>
      <c r="BM975" s="805">
        <f t="shared" si="3484"/>
        <v>0</v>
      </c>
      <c r="BN975" s="805">
        <f t="shared" si="3484"/>
        <v>0</v>
      </c>
      <c r="BO975" s="805">
        <f t="shared" si="3484"/>
        <v>0</v>
      </c>
      <c r="BP975" s="805">
        <f t="shared" si="3484"/>
        <v>0</v>
      </c>
      <c r="BQ975" s="805">
        <f t="shared" si="3484"/>
        <v>0</v>
      </c>
      <c r="BR975" s="805">
        <f t="shared" si="3484"/>
        <v>0</v>
      </c>
      <c r="BS975" s="805">
        <f t="shared" si="3484"/>
        <v>0</v>
      </c>
      <c r="BT975" s="805">
        <f t="shared" si="3484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3000</v>
      </c>
      <c r="BY975" s="805">
        <f>SUM(BY760)</f>
        <v>3604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85"/>
        <v>0</v>
      </c>
      <c r="CG975" s="1350">
        <f t="shared" si="3485"/>
        <v>0</v>
      </c>
      <c r="CH975" s="1350">
        <f t="shared" si="3485"/>
        <v>0</v>
      </c>
      <c r="CI975" s="1350">
        <f t="shared" si="3485"/>
        <v>0</v>
      </c>
      <c r="CJ975" s="1350">
        <f t="shared" si="3485"/>
        <v>0</v>
      </c>
      <c r="CK975" s="1351">
        <f t="shared" si="3485"/>
        <v>0</v>
      </c>
      <c r="CL975" s="1351">
        <f t="shared" si="3485"/>
        <v>0</v>
      </c>
      <c r="CM975" s="1351">
        <f t="shared" si="3485"/>
        <v>0</v>
      </c>
      <c r="CN975" s="1350">
        <f t="shared" si="3485"/>
        <v>0</v>
      </c>
      <c r="CO975" s="1350">
        <f t="shared" si="3485"/>
        <v>0</v>
      </c>
      <c r="CP975" s="1350">
        <f t="shared" si="3485"/>
        <v>0</v>
      </c>
      <c r="CQ975" s="1350">
        <f t="shared" si="3485"/>
        <v>0</v>
      </c>
      <c r="CR975" s="1350">
        <f t="shared" si="3485"/>
        <v>0</v>
      </c>
      <c r="CS975" s="1349">
        <f t="shared" si="3485"/>
        <v>0</v>
      </c>
      <c r="CT975" s="1352">
        <f t="shared" si="3485"/>
        <v>240</v>
      </c>
      <c r="CU975" s="553">
        <f t="shared" ref="CU975:DK975" si="348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86"/>
        <v>0</v>
      </c>
      <c r="CW975" s="555">
        <f t="shared" si="3486"/>
        <v>0</v>
      </c>
      <c r="CX975" s="555">
        <f t="shared" si="3486"/>
        <v>0</v>
      </c>
      <c r="CY975" s="555">
        <f t="shared" si="3486"/>
        <v>0</v>
      </c>
      <c r="CZ975" s="555">
        <f t="shared" si="3486"/>
        <v>0</v>
      </c>
      <c r="DA975" s="555">
        <f t="shared" si="3486"/>
        <v>0</v>
      </c>
      <c r="DB975" s="556">
        <f t="shared" si="3486"/>
        <v>0</v>
      </c>
      <c r="DC975" s="556">
        <f t="shared" si="3486"/>
        <v>0</v>
      </c>
      <c r="DD975" s="556">
        <f t="shared" si="3486"/>
        <v>0</v>
      </c>
      <c r="DE975" s="555">
        <f t="shared" si="3486"/>
        <v>0</v>
      </c>
      <c r="DF975" s="555">
        <f t="shared" si="3486"/>
        <v>0</v>
      </c>
      <c r="DG975" s="555">
        <f t="shared" si="3486"/>
        <v>0</v>
      </c>
      <c r="DH975" s="555">
        <f t="shared" si="3486"/>
        <v>0</v>
      </c>
      <c r="DI975" s="555">
        <f t="shared" si="3486"/>
        <v>0</v>
      </c>
      <c r="DJ975" s="554">
        <f t="shared" si="3486"/>
        <v>0</v>
      </c>
      <c r="DK975" s="553">
        <f t="shared" si="3486"/>
        <v>10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681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87">SUM(B743)</f>
        <v>0</v>
      </c>
      <c r="C977" s="805">
        <f t="shared" si="3487"/>
        <v>0</v>
      </c>
      <c r="D977" s="805">
        <f t="shared" si="3487"/>
        <v>0</v>
      </c>
      <c r="E977" s="805">
        <f t="shared" si="3487"/>
        <v>0</v>
      </c>
      <c r="F977" s="805">
        <f t="shared" si="3487"/>
        <v>0</v>
      </c>
      <c r="G977" s="805">
        <f t="shared" si="3487"/>
        <v>0</v>
      </c>
      <c r="H977" s="805">
        <f t="shared" si="3487"/>
        <v>0</v>
      </c>
      <c r="I977" s="805">
        <f t="shared" si="3487"/>
        <v>0</v>
      </c>
      <c r="J977" s="805">
        <f t="shared" si="3487"/>
        <v>0</v>
      </c>
      <c r="K977" s="805">
        <f t="shared" si="3487"/>
        <v>0</v>
      </c>
      <c r="L977" s="805">
        <f t="shared" si="3487"/>
        <v>0</v>
      </c>
      <c r="M977" s="805">
        <f t="shared" si="3487"/>
        <v>0</v>
      </c>
      <c r="N977" s="805">
        <f t="shared" si="3487"/>
        <v>0</v>
      </c>
      <c r="O977" s="805">
        <f t="shared" si="3487"/>
        <v>0</v>
      </c>
      <c r="P977" s="805">
        <f t="shared" si="3487"/>
        <v>0</v>
      </c>
      <c r="Q977" s="805">
        <f t="shared" si="3487"/>
        <v>0</v>
      </c>
      <c r="R977" s="805">
        <f t="shared" si="3487"/>
        <v>0</v>
      </c>
      <c r="S977" s="804"/>
      <c r="T977" s="805">
        <f t="shared" ref="T977:AJ977" si="3488">SUM(T743)</f>
        <v>0</v>
      </c>
      <c r="U977" s="805">
        <f t="shared" si="3488"/>
        <v>0</v>
      </c>
      <c r="V977" s="805">
        <f t="shared" si="3488"/>
        <v>0</v>
      </c>
      <c r="W977" s="805">
        <f t="shared" si="3488"/>
        <v>0</v>
      </c>
      <c r="X977" s="805">
        <f t="shared" si="3488"/>
        <v>0</v>
      </c>
      <c r="Y977" s="805">
        <f t="shared" si="3488"/>
        <v>0</v>
      </c>
      <c r="Z977" s="805">
        <f t="shared" si="3488"/>
        <v>0</v>
      </c>
      <c r="AA977" s="805">
        <f t="shared" si="3488"/>
        <v>0</v>
      </c>
      <c r="AB977" s="805">
        <f t="shared" si="3488"/>
        <v>0</v>
      </c>
      <c r="AC977" s="805">
        <f t="shared" si="3488"/>
        <v>0</v>
      </c>
      <c r="AD977" s="805">
        <f t="shared" si="3488"/>
        <v>0</v>
      </c>
      <c r="AE977" s="805">
        <f t="shared" si="3488"/>
        <v>0</v>
      </c>
      <c r="AF977" s="805">
        <f t="shared" si="3488"/>
        <v>0</v>
      </c>
      <c r="AG977" s="805">
        <f t="shared" si="3488"/>
        <v>0</v>
      </c>
      <c r="AH977" s="805">
        <f t="shared" si="3488"/>
        <v>0</v>
      </c>
      <c r="AI977" s="805">
        <f t="shared" si="3488"/>
        <v>0</v>
      </c>
      <c r="AJ977" s="805">
        <f t="shared" si="3488"/>
        <v>0</v>
      </c>
      <c r="AK977" s="804"/>
      <c r="AL977" s="805">
        <f t="shared" ref="AL977:BB977" si="3489">SUM(AL743)</f>
        <v>0</v>
      </c>
      <c r="AM977" s="805">
        <f t="shared" si="3489"/>
        <v>0</v>
      </c>
      <c r="AN977" s="805">
        <f t="shared" si="3489"/>
        <v>0</v>
      </c>
      <c r="AO977" s="805">
        <f t="shared" si="3489"/>
        <v>0</v>
      </c>
      <c r="AP977" s="805">
        <f t="shared" si="3489"/>
        <v>0</v>
      </c>
      <c r="AQ977" s="805">
        <f t="shared" si="3489"/>
        <v>0</v>
      </c>
      <c r="AR977" s="805">
        <f t="shared" si="3489"/>
        <v>0</v>
      </c>
      <c r="AS977" s="805">
        <f t="shared" si="3489"/>
        <v>0</v>
      </c>
      <c r="AT977" s="805">
        <f t="shared" si="3489"/>
        <v>0</v>
      </c>
      <c r="AU977" s="805">
        <f t="shared" si="3489"/>
        <v>0</v>
      </c>
      <c r="AV977" s="805">
        <f t="shared" si="3489"/>
        <v>0</v>
      </c>
      <c r="AW977" s="805">
        <f t="shared" si="3489"/>
        <v>0</v>
      </c>
      <c r="AX977" s="805">
        <f t="shared" si="3489"/>
        <v>0</v>
      </c>
      <c r="AY977" s="805">
        <f t="shared" si="3489"/>
        <v>0</v>
      </c>
      <c r="AZ977" s="805">
        <f t="shared" si="3489"/>
        <v>0</v>
      </c>
      <c r="BA977" s="805">
        <f t="shared" si="3489"/>
        <v>0</v>
      </c>
      <c r="BB977" s="805">
        <f t="shared" si="3489"/>
        <v>0</v>
      </c>
      <c r="BC977" s="804"/>
      <c r="BD977" s="805">
        <f t="shared" ref="BD977:BT977" si="3490">SUM(BD743)</f>
        <v>0</v>
      </c>
      <c r="BE977" s="805">
        <f t="shared" si="3490"/>
        <v>0</v>
      </c>
      <c r="BF977" s="805">
        <f t="shared" si="3490"/>
        <v>0</v>
      </c>
      <c r="BG977" s="805">
        <f t="shared" si="3490"/>
        <v>0</v>
      </c>
      <c r="BH977" s="805">
        <f t="shared" si="3490"/>
        <v>0</v>
      </c>
      <c r="BI977" s="805">
        <f t="shared" si="3490"/>
        <v>0</v>
      </c>
      <c r="BJ977" s="805">
        <f t="shared" si="3490"/>
        <v>0</v>
      </c>
      <c r="BK977" s="805">
        <f t="shared" si="3490"/>
        <v>0</v>
      </c>
      <c r="BL977" s="805">
        <f t="shared" si="3490"/>
        <v>0</v>
      </c>
      <c r="BM977" s="805">
        <f t="shared" si="3490"/>
        <v>0</v>
      </c>
      <c r="BN977" s="805">
        <f t="shared" si="3490"/>
        <v>0</v>
      </c>
      <c r="BO977" s="805">
        <f t="shared" si="3490"/>
        <v>0</v>
      </c>
      <c r="BP977" s="805">
        <f t="shared" si="3490"/>
        <v>0</v>
      </c>
      <c r="BQ977" s="805">
        <f t="shared" si="3490"/>
        <v>0</v>
      </c>
      <c r="BR977" s="805">
        <f t="shared" si="3490"/>
        <v>0</v>
      </c>
      <c r="BS977" s="805">
        <f t="shared" si="3490"/>
        <v>0</v>
      </c>
      <c r="BT977" s="805">
        <f t="shared" si="3490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91"/>
        <v>0</v>
      </c>
      <c r="CG977" s="1350">
        <f t="shared" si="3491"/>
        <v>0</v>
      </c>
      <c r="CH977" s="1350">
        <f t="shared" si="3491"/>
        <v>0</v>
      </c>
      <c r="CI977" s="1350">
        <f t="shared" si="3491"/>
        <v>0</v>
      </c>
      <c r="CJ977" s="1350">
        <f t="shared" si="3491"/>
        <v>0</v>
      </c>
      <c r="CK977" s="1351">
        <f t="shared" si="3491"/>
        <v>0</v>
      </c>
      <c r="CL977" s="1351">
        <f t="shared" si="3491"/>
        <v>0</v>
      </c>
      <c r="CM977" s="1351">
        <f t="shared" si="3491"/>
        <v>0</v>
      </c>
      <c r="CN977" s="1350">
        <f t="shared" si="3491"/>
        <v>0</v>
      </c>
      <c r="CO977" s="1350">
        <f t="shared" si="3491"/>
        <v>0</v>
      </c>
      <c r="CP977" s="1350">
        <f t="shared" si="3491"/>
        <v>0</v>
      </c>
      <c r="CQ977" s="1350">
        <f t="shared" si="3491"/>
        <v>0</v>
      </c>
      <c r="CR977" s="1350">
        <f t="shared" si="3491"/>
        <v>0</v>
      </c>
      <c r="CS977" s="1349">
        <f t="shared" si="3491"/>
        <v>0</v>
      </c>
      <c r="CT977" s="1352">
        <f t="shared" si="3491"/>
        <v>0</v>
      </c>
      <c r="CU977" s="553">
        <f t="shared" ref="CU977:DK977" si="349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92"/>
        <v>0</v>
      </c>
      <c r="CW977" s="555">
        <f t="shared" si="3492"/>
        <v>0</v>
      </c>
      <c r="CX977" s="555">
        <f t="shared" si="3492"/>
        <v>0</v>
      </c>
      <c r="CY977" s="555">
        <f t="shared" si="3492"/>
        <v>0</v>
      </c>
      <c r="CZ977" s="555">
        <f t="shared" si="3492"/>
        <v>0</v>
      </c>
      <c r="DA977" s="555">
        <f t="shared" si="3492"/>
        <v>0</v>
      </c>
      <c r="DB977" s="556">
        <f t="shared" si="3492"/>
        <v>0</v>
      </c>
      <c r="DC977" s="556">
        <f t="shared" si="3492"/>
        <v>0</v>
      </c>
      <c r="DD977" s="556">
        <f t="shared" si="3492"/>
        <v>0</v>
      </c>
      <c r="DE977" s="555">
        <f t="shared" si="3492"/>
        <v>0</v>
      </c>
      <c r="DF977" s="555">
        <f t="shared" si="3492"/>
        <v>0</v>
      </c>
      <c r="DG977" s="555">
        <f t="shared" si="3492"/>
        <v>0</v>
      </c>
      <c r="DH977" s="555">
        <f t="shared" si="3492"/>
        <v>0</v>
      </c>
      <c r="DI977" s="555">
        <f t="shared" si="3492"/>
        <v>0</v>
      </c>
      <c r="DJ977" s="554">
        <f t="shared" si="3492"/>
        <v>0</v>
      </c>
      <c r="DK977" s="553">
        <f t="shared" si="3492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405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406</v>
      </c>
      <c r="B979" s="805">
        <f t="shared" ref="B979:R979" si="3493">SUM(B749)</f>
        <v>0</v>
      </c>
      <c r="C979" s="805">
        <f t="shared" si="3493"/>
        <v>0</v>
      </c>
      <c r="D979" s="805">
        <f t="shared" si="3493"/>
        <v>0</v>
      </c>
      <c r="E979" s="805">
        <f t="shared" si="3493"/>
        <v>0</v>
      </c>
      <c r="F979" s="805">
        <f t="shared" si="3493"/>
        <v>0</v>
      </c>
      <c r="G979" s="805">
        <f t="shared" si="3493"/>
        <v>0</v>
      </c>
      <c r="H979" s="805">
        <f t="shared" si="3493"/>
        <v>0</v>
      </c>
      <c r="I979" s="805">
        <f t="shared" si="3493"/>
        <v>0</v>
      </c>
      <c r="J979" s="805">
        <f t="shared" si="3493"/>
        <v>0</v>
      </c>
      <c r="K979" s="805">
        <f t="shared" si="3493"/>
        <v>0</v>
      </c>
      <c r="L979" s="805">
        <f t="shared" si="3493"/>
        <v>0</v>
      </c>
      <c r="M979" s="805">
        <f t="shared" si="3493"/>
        <v>0</v>
      </c>
      <c r="N979" s="805">
        <f t="shared" si="3493"/>
        <v>0</v>
      </c>
      <c r="O979" s="805">
        <f t="shared" si="3493"/>
        <v>0</v>
      </c>
      <c r="P979" s="805">
        <f t="shared" si="3493"/>
        <v>0</v>
      </c>
      <c r="Q979" s="805">
        <f t="shared" si="3493"/>
        <v>0</v>
      </c>
      <c r="R979" s="805">
        <f t="shared" si="3493"/>
        <v>0</v>
      </c>
      <c r="S979" s="804"/>
      <c r="T979" s="805">
        <f t="shared" ref="T979:AJ979" si="3494">SUM(T749)</f>
        <v>0</v>
      </c>
      <c r="U979" s="805">
        <f t="shared" si="3494"/>
        <v>0</v>
      </c>
      <c r="V979" s="805">
        <f t="shared" si="3494"/>
        <v>0</v>
      </c>
      <c r="W979" s="805">
        <f t="shared" si="3494"/>
        <v>0</v>
      </c>
      <c r="X979" s="805">
        <f t="shared" si="3494"/>
        <v>0</v>
      </c>
      <c r="Y979" s="805">
        <f t="shared" si="3494"/>
        <v>0</v>
      </c>
      <c r="Z979" s="805">
        <f t="shared" si="3494"/>
        <v>0</v>
      </c>
      <c r="AA979" s="805">
        <f t="shared" si="3494"/>
        <v>0</v>
      </c>
      <c r="AB979" s="805">
        <f t="shared" si="3494"/>
        <v>0</v>
      </c>
      <c r="AC979" s="805">
        <f t="shared" si="3494"/>
        <v>0</v>
      </c>
      <c r="AD979" s="805">
        <f t="shared" si="3494"/>
        <v>0</v>
      </c>
      <c r="AE979" s="805">
        <f t="shared" si="3494"/>
        <v>0</v>
      </c>
      <c r="AF979" s="805">
        <f t="shared" si="3494"/>
        <v>0</v>
      </c>
      <c r="AG979" s="805">
        <f t="shared" si="3494"/>
        <v>0</v>
      </c>
      <c r="AH979" s="805">
        <f t="shared" si="3494"/>
        <v>0</v>
      </c>
      <c r="AI979" s="805">
        <f t="shared" si="3494"/>
        <v>0</v>
      </c>
      <c r="AJ979" s="805">
        <f t="shared" si="3494"/>
        <v>0</v>
      </c>
      <c r="AK979" s="804"/>
      <c r="AL979" s="805">
        <f t="shared" ref="AL979:BB979" si="3495">SUM(AL749)</f>
        <v>0</v>
      </c>
      <c r="AM979" s="805">
        <f t="shared" si="3495"/>
        <v>0</v>
      </c>
      <c r="AN979" s="805">
        <f t="shared" si="3495"/>
        <v>0</v>
      </c>
      <c r="AO979" s="805">
        <f t="shared" si="3495"/>
        <v>0</v>
      </c>
      <c r="AP979" s="805">
        <f t="shared" si="3495"/>
        <v>0</v>
      </c>
      <c r="AQ979" s="805">
        <f t="shared" si="3495"/>
        <v>0</v>
      </c>
      <c r="AR979" s="805">
        <f t="shared" si="3495"/>
        <v>0</v>
      </c>
      <c r="AS979" s="805">
        <f t="shared" si="3495"/>
        <v>0</v>
      </c>
      <c r="AT979" s="805">
        <f t="shared" si="3495"/>
        <v>0</v>
      </c>
      <c r="AU979" s="805">
        <f t="shared" si="3495"/>
        <v>0</v>
      </c>
      <c r="AV979" s="805">
        <f t="shared" si="3495"/>
        <v>0</v>
      </c>
      <c r="AW979" s="805">
        <f t="shared" si="3495"/>
        <v>0</v>
      </c>
      <c r="AX979" s="805">
        <f t="shared" si="3495"/>
        <v>0</v>
      </c>
      <c r="AY979" s="805">
        <f t="shared" si="3495"/>
        <v>0</v>
      </c>
      <c r="AZ979" s="805">
        <f t="shared" si="3495"/>
        <v>0</v>
      </c>
      <c r="BA979" s="805">
        <f t="shared" si="3495"/>
        <v>0</v>
      </c>
      <c r="BB979" s="805">
        <f t="shared" si="3495"/>
        <v>0</v>
      </c>
      <c r="BC979" s="804"/>
      <c r="BD979" s="805">
        <f t="shared" ref="BD979:BT979" si="3496">SUM(BD749)</f>
        <v>0</v>
      </c>
      <c r="BE979" s="805">
        <f t="shared" si="3496"/>
        <v>0</v>
      </c>
      <c r="BF979" s="805">
        <f t="shared" si="3496"/>
        <v>0</v>
      </c>
      <c r="BG979" s="805">
        <f t="shared" si="3496"/>
        <v>0</v>
      </c>
      <c r="BH979" s="805">
        <f t="shared" si="3496"/>
        <v>0</v>
      </c>
      <c r="BI979" s="805">
        <f t="shared" si="3496"/>
        <v>0</v>
      </c>
      <c r="BJ979" s="805">
        <f t="shared" si="3496"/>
        <v>0</v>
      </c>
      <c r="BK979" s="805">
        <f t="shared" si="3496"/>
        <v>0</v>
      </c>
      <c r="BL979" s="805">
        <f t="shared" si="3496"/>
        <v>0</v>
      </c>
      <c r="BM979" s="805">
        <f t="shared" si="3496"/>
        <v>0</v>
      </c>
      <c r="BN979" s="805">
        <f t="shared" si="3496"/>
        <v>0</v>
      </c>
      <c r="BO979" s="805">
        <f t="shared" si="3496"/>
        <v>0</v>
      </c>
      <c r="BP979" s="805">
        <f t="shared" si="3496"/>
        <v>0</v>
      </c>
      <c r="BQ979" s="805">
        <f t="shared" si="3496"/>
        <v>0</v>
      </c>
      <c r="BR979" s="805">
        <f t="shared" si="3496"/>
        <v>0</v>
      </c>
      <c r="BS979" s="805">
        <f t="shared" si="3496"/>
        <v>0</v>
      </c>
      <c r="BT979" s="805">
        <f t="shared" si="3496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97"/>
        <v>0</v>
      </c>
      <c r="CG979" s="1350">
        <f t="shared" si="3497"/>
        <v>0</v>
      </c>
      <c r="CH979" s="1350">
        <f t="shared" si="3497"/>
        <v>0</v>
      </c>
      <c r="CI979" s="1350">
        <f t="shared" si="3497"/>
        <v>0</v>
      </c>
      <c r="CJ979" s="1350">
        <f t="shared" si="3497"/>
        <v>0</v>
      </c>
      <c r="CK979" s="1351">
        <f t="shared" si="3497"/>
        <v>0</v>
      </c>
      <c r="CL979" s="1351">
        <f t="shared" si="3497"/>
        <v>0</v>
      </c>
      <c r="CM979" s="1351">
        <f t="shared" si="3497"/>
        <v>0</v>
      </c>
      <c r="CN979" s="1350">
        <f t="shared" si="3497"/>
        <v>0</v>
      </c>
      <c r="CO979" s="1350">
        <f t="shared" si="3497"/>
        <v>0</v>
      </c>
      <c r="CP979" s="1350">
        <f t="shared" si="3497"/>
        <v>0</v>
      </c>
      <c r="CQ979" s="1350">
        <f t="shared" si="3497"/>
        <v>0</v>
      </c>
      <c r="CR979" s="1350">
        <f t="shared" si="3497"/>
        <v>0</v>
      </c>
      <c r="CS979" s="1349">
        <f t="shared" si="3497"/>
        <v>0</v>
      </c>
      <c r="CT979" s="1352">
        <f t="shared" si="3497"/>
        <v>0</v>
      </c>
      <c r="CU979" s="553">
        <f t="shared" ref="CU979:DK979" si="349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8"/>
        <v>0</v>
      </c>
      <c r="CW979" s="555">
        <f t="shared" si="3498"/>
        <v>0</v>
      </c>
      <c r="CX979" s="555">
        <f t="shared" si="3498"/>
        <v>0</v>
      </c>
      <c r="CY979" s="555">
        <f t="shared" si="3498"/>
        <v>0</v>
      </c>
      <c r="CZ979" s="555">
        <f t="shared" si="3498"/>
        <v>0</v>
      </c>
      <c r="DA979" s="555">
        <f t="shared" si="3498"/>
        <v>0</v>
      </c>
      <c r="DB979" s="556">
        <f t="shared" si="3498"/>
        <v>0</v>
      </c>
      <c r="DC979" s="556">
        <f t="shared" si="3498"/>
        <v>0</v>
      </c>
      <c r="DD979" s="556">
        <f t="shared" si="3498"/>
        <v>0</v>
      </c>
      <c r="DE979" s="555">
        <f t="shared" si="3498"/>
        <v>0</v>
      </c>
      <c r="DF979" s="555">
        <f t="shared" si="3498"/>
        <v>0</v>
      </c>
      <c r="DG979" s="555">
        <f t="shared" si="3498"/>
        <v>0</v>
      </c>
      <c r="DH979" s="555">
        <f t="shared" si="3498"/>
        <v>0</v>
      </c>
      <c r="DI979" s="555">
        <f t="shared" si="3498"/>
        <v>0</v>
      </c>
      <c r="DJ979" s="554">
        <f t="shared" si="3498"/>
        <v>0</v>
      </c>
      <c r="DK979" s="553">
        <f t="shared" si="3498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407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9">SUM(B765)</f>
        <v>0</v>
      </c>
      <c r="C981" s="805">
        <f t="shared" si="3499"/>
        <v>0</v>
      </c>
      <c r="D981" s="805">
        <f t="shared" si="3499"/>
        <v>0</v>
      </c>
      <c r="E981" s="805">
        <f t="shared" si="3499"/>
        <v>0</v>
      </c>
      <c r="F981" s="805">
        <f t="shared" si="3499"/>
        <v>0</v>
      </c>
      <c r="G981" s="805">
        <f t="shared" si="3499"/>
        <v>0</v>
      </c>
      <c r="H981" s="805">
        <f t="shared" si="3499"/>
        <v>0</v>
      </c>
      <c r="I981" s="805">
        <f t="shared" si="3499"/>
        <v>0</v>
      </c>
      <c r="J981" s="805">
        <f t="shared" si="3499"/>
        <v>0</v>
      </c>
      <c r="K981" s="805">
        <f t="shared" si="3499"/>
        <v>0</v>
      </c>
      <c r="L981" s="805">
        <f t="shared" si="3499"/>
        <v>0</v>
      </c>
      <c r="M981" s="805">
        <f t="shared" si="3499"/>
        <v>0</v>
      </c>
      <c r="N981" s="805">
        <f t="shared" si="3499"/>
        <v>0</v>
      </c>
      <c r="O981" s="805">
        <f t="shared" si="3499"/>
        <v>0</v>
      </c>
      <c r="P981" s="805">
        <f t="shared" si="3499"/>
        <v>0</v>
      </c>
      <c r="Q981" s="805">
        <f t="shared" si="3499"/>
        <v>0</v>
      </c>
      <c r="R981" s="805">
        <f t="shared" si="3499"/>
        <v>0</v>
      </c>
      <c r="S981" s="804"/>
      <c r="T981" s="805">
        <f t="shared" ref="T981:AJ981" si="3500">SUM(T765)</f>
        <v>0</v>
      </c>
      <c r="U981" s="805">
        <f t="shared" si="3500"/>
        <v>0</v>
      </c>
      <c r="V981" s="805">
        <f t="shared" si="3500"/>
        <v>0</v>
      </c>
      <c r="W981" s="805">
        <f t="shared" si="3500"/>
        <v>0</v>
      </c>
      <c r="X981" s="805">
        <f t="shared" si="3500"/>
        <v>0</v>
      </c>
      <c r="Y981" s="805">
        <f t="shared" si="3500"/>
        <v>0</v>
      </c>
      <c r="Z981" s="805">
        <f t="shared" si="3500"/>
        <v>0</v>
      </c>
      <c r="AA981" s="805">
        <f t="shared" si="3500"/>
        <v>0</v>
      </c>
      <c r="AB981" s="805">
        <f t="shared" si="3500"/>
        <v>0</v>
      </c>
      <c r="AC981" s="805">
        <f t="shared" si="3500"/>
        <v>0</v>
      </c>
      <c r="AD981" s="805">
        <f t="shared" si="3500"/>
        <v>0</v>
      </c>
      <c r="AE981" s="805">
        <f t="shared" si="3500"/>
        <v>0</v>
      </c>
      <c r="AF981" s="805">
        <f t="shared" si="3500"/>
        <v>0</v>
      </c>
      <c r="AG981" s="805">
        <f t="shared" si="3500"/>
        <v>0</v>
      </c>
      <c r="AH981" s="805">
        <f t="shared" si="3500"/>
        <v>0</v>
      </c>
      <c r="AI981" s="805">
        <f t="shared" si="3500"/>
        <v>0</v>
      </c>
      <c r="AJ981" s="805">
        <f t="shared" si="3500"/>
        <v>0</v>
      </c>
      <c r="AK981" s="804"/>
      <c r="AL981" s="805">
        <f t="shared" ref="AL981:BB981" si="3501">SUM(AL765)</f>
        <v>0</v>
      </c>
      <c r="AM981" s="805">
        <f t="shared" si="3501"/>
        <v>0</v>
      </c>
      <c r="AN981" s="805">
        <f t="shared" si="3501"/>
        <v>3600</v>
      </c>
      <c r="AO981" s="805">
        <f t="shared" si="3501"/>
        <v>0</v>
      </c>
      <c r="AP981" s="805">
        <f t="shared" si="3501"/>
        <v>0</v>
      </c>
      <c r="AQ981" s="805">
        <f t="shared" si="3501"/>
        <v>0</v>
      </c>
      <c r="AR981" s="805">
        <f t="shared" si="3501"/>
        <v>0</v>
      </c>
      <c r="AS981" s="805">
        <f t="shared" si="3501"/>
        <v>0</v>
      </c>
      <c r="AT981" s="805">
        <f t="shared" si="3501"/>
        <v>0</v>
      </c>
      <c r="AU981" s="805">
        <f t="shared" si="3501"/>
        <v>0</v>
      </c>
      <c r="AV981" s="805">
        <f t="shared" si="3501"/>
        <v>0</v>
      </c>
      <c r="AW981" s="805">
        <f t="shared" si="3501"/>
        <v>0</v>
      </c>
      <c r="AX981" s="805">
        <f t="shared" si="3501"/>
        <v>0</v>
      </c>
      <c r="AY981" s="805">
        <f t="shared" si="3501"/>
        <v>0</v>
      </c>
      <c r="AZ981" s="805">
        <f t="shared" si="3501"/>
        <v>0</v>
      </c>
      <c r="BA981" s="805">
        <f t="shared" si="3501"/>
        <v>0</v>
      </c>
      <c r="BB981" s="805">
        <f t="shared" si="3501"/>
        <v>0</v>
      </c>
      <c r="BC981" s="804"/>
      <c r="BD981" s="805">
        <f t="shared" ref="BD981:BT981" si="3502">SUM(BD765)</f>
        <v>0</v>
      </c>
      <c r="BE981" s="805">
        <f t="shared" si="3502"/>
        <v>0</v>
      </c>
      <c r="BF981" s="805">
        <f t="shared" si="3502"/>
        <v>0</v>
      </c>
      <c r="BG981" s="805">
        <f t="shared" si="3502"/>
        <v>0</v>
      </c>
      <c r="BH981" s="805">
        <f t="shared" si="3502"/>
        <v>0</v>
      </c>
      <c r="BI981" s="805">
        <f t="shared" si="3502"/>
        <v>0</v>
      </c>
      <c r="BJ981" s="805">
        <f t="shared" si="3502"/>
        <v>0</v>
      </c>
      <c r="BK981" s="805">
        <f t="shared" si="3502"/>
        <v>0</v>
      </c>
      <c r="BL981" s="805">
        <f t="shared" si="3502"/>
        <v>0</v>
      </c>
      <c r="BM981" s="805">
        <f t="shared" si="3502"/>
        <v>0</v>
      </c>
      <c r="BN981" s="805">
        <f t="shared" si="3502"/>
        <v>0</v>
      </c>
      <c r="BO981" s="805">
        <f t="shared" si="3502"/>
        <v>0</v>
      </c>
      <c r="BP981" s="805">
        <f t="shared" si="3502"/>
        <v>0</v>
      </c>
      <c r="BQ981" s="805">
        <f t="shared" si="3502"/>
        <v>0</v>
      </c>
      <c r="BR981" s="805">
        <f t="shared" si="3502"/>
        <v>0</v>
      </c>
      <c r="BS981" s="805">
        <f t="shared" si="3502"/>
        <v>0</v>
      </c>
      <c r="BT981" s="805">
        <f t="shared" si="3502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5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503"/>
        <v>0</v>
      </c>
      <c r="CF981" s="1350">
        <f t="shared" si="3503"/>
        <v>0</v>
      </c>
      <c r="CG981" s="1350">
        <f t="shared" si="3503"/>
        <v>0</v>
      </c>
      <c r="CH981" s="1350">
        <f t="shared" si="3503"/>
        <v>0</v>
      </c>
      <c r="CI981" s="1350">
        <f t="shared" si="3503"/>
        <v>0</v>
      </c>
      <c r="CJ981" s="1350">
        <f t="shared" si="3503"/>
        <v>0</v>
      </c>
      <c r="CK981" s="1351">
        <f t="shared" si="3503"/>
        <v>0</v>
      </c>
      <c r="CL981" s="1351">
        <f t="shared" si="3503"/>
        <v>0</v>
      </c>
      <c r="CM981" s="1351">
        <f t="shared" si="3503"/>
        <v>0</v>
      </c>
      <c r="CN981" s="1350">
        <f t="shared" si="3503"/>
        <v>0</v>
      </c>
      <c r="CO981" s="1350">
        <f t="shared" si="3503"/>
        <v>0</v>
      </c>
      <c r="CP981" s="1350">
        <f t="shared" si="3503"/>
        <v>0</v>
      </c>
      <c r="CQ981" s="1350">
        <f t="shared" si="3503"/>
        <v>0</v>
      </c>
      <c r="CR981" s="1350">
        <f t="shared" si="3503"/>
        <v>0</v>
      </c>
      <c r="CS981" s="1349">
        <f t="shared" si="3503"/>
        <v>0</v>
      </c>
      <c r="CT981" s="1352">
        <f t="shared" ref="CE981:CT983" si="350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50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505"/>
        <v>0</v>
      </c>
      <c r="CW981" s="555">
        <f t="shared" si="3505"/>
        <v>0</v>
      </c>
      <c r="CX981" s="555">
        <f t="shared" si="3505"/>
        <v>0</v>
      </c>
      <c r="CY981" s="555">
        <f t="shared" si="3505"/>
        <v>0</v>
      </c>
      <c r="CZ981" s="555">
        <f t="shared" si="3505"/>
        <v>0</v>
      </c>
      <c r="DA981" s="555">
        <f t="shared" si="3505"/>
        <v>0</v>
      </c>
      <c r="DB981" s="556">
        <f t="shared" si="3505"/>
        <v>0</v>
      </c>
      <c r="DC981" s="556">
        <f t="shared" si="3505"/>
        <v>0</v>
      </c>
      <c r="DD981" s="556">
        <f t="shared" si="3505"/>
        <v>0</v>
      </c>
      <c r="DE981" s="555">
        <f t="shared" ref="DE981:DK983" si="350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506"/>
        <v>0</v>
      </c>
      <c r="DG981" s="555">
        <f t="shared" si="3506"/>
        <v>0</v>
      </c>
      <c r="DH981" s="555">
        <f t="shared" si="3506"/>
        <v>0</v>
      </c>
      <c r="DI981" s="555">
        <f t="shared" si="3506"/>
        <v>0</v>
      </c>
      <c r="DJ981" s="554">
        <f t="shared" si="3506"/>
        <v>0</v>
      </c>
      <c r="DK981" s="553">
        <f t="shared" si="3506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507">SUM(B770)</f>
        <v>0</v>
      </c>
      <c r="C982" s="805">
        <f t="shared" si="3507"/>
        <v>0</v>
      </c>
      <c r="D982" s="805">
        <f t="shared" si="3507"/>
        <v>0</v>
      </c>
      <c r="E982" s="805">
        <f t="shared" si="3507"/>
        <v>0</v>
      </c>
      <c r="F982" s="805">
        <f t="shared" si="3507"/>
        <v>0</v>
      </c>
      <c r="G982" s="805">
        <f t="shared" si="3507"/>
        <v>0</v>
      </c>
      <c r="H982" s="805">
        <f t="shared" si="3507"/>
        <v>0</v>
      </c>
      <c r="I982" s="805">
        <f t="shared" si="3507"/>
        <v>0</v>
      </c>
      <c r="J982" s="805">
        <f t="shared" si="3507"/>
        <v>0</v>
      </c>
      <c r="K982" s="805">
        <f t="shared" si="3507"/>
        <v>0</v>
      </c>
      <c r="L982" s="805">
        <f t="shared" si="3507"/>
        <v>0</v>
      </c>
      <c r="M982" s="805">
        <f t="shared" si="3507"/>
        <v>0</v>
      </c>
      <c r="N982" s="805">
        <f t="shared" si="3507"/>
        <v>0</v>
      </c>
      <c r="O982" s="805">
        <f t="shared" si="3507"/>
        <v>0</v>
      </c>
      <c r="P982" s="805">
        <f t="shared" si="3507"/>
        <v>0</v>
      </c>
      <c r="Q982" s="805">
        <f t="shared" si="3507"/>
        <v>0</v>
      </c>
      <c r="R982" s="805">
        <f t="shared" si="3507"/>
        <v>0</v>
      </c>
      <c r="S982" s="804"/>
      <c r="T982" s="805">
        <f t="shared" ref="T982:AJ982" si="3508">SUM(T770)</f>
        <v>0</v>
      </c>
      <c r="U982" s="805">
        <f t="shared" si="3508"/>
        <v>0</v>
      </c>
      <c r="V982" s="805">
        <f t="shared" si="3508"/>
        <v>0</v>
      </c>
      <c r="W982" s="805">
        <f t="shared" si="3508"/>
        <v>0</v>
      </c>
      <c r="X982" s="805">
        <f t="shared" si="3508"/>
        <v>0</v>
      </c>
      <c r="Y982" s="805">
        <f t="shared" si="3508"/>
        <v>0</v>
      </c>
      <c r="Z982" s="805">
        <f t="shared" si="3508"/>
        <v>0</v>
      </c>
      <c r="AA982" s="805">
        <f t="shared" si="3508"/>
        <v>0</v>
      </c>
      <c r="AB982" s="805">
        <f t="shared" si="3508"/>
        <v>0</v>
      </c>
      <c r="AC982" s="805">
        <f t="shared" si="3508"/>
        <v>0</v>
      </c>
      <c r="AD982" s="805">
        <f t="shared" si="3508"/>
        <v>0</v>
      </c>
      <c r="AE982" s="805">
        <f t="shared" si="3508"/>
        <v>0</v>
      </c>
      <c r="AF982" s="805">
        <f t="shared" si="3508"/>
        <v>0</v>
      </c>
      <c r="AG982" s="805">
        <f t="shared" si="3508"/>
        <v>0</v>
      </c>
      <c r="AH982" s="805">
        <f t="shared" si="3508"/>
        <v>0</v>
      </c>
      <c r="AI982" s="805">
        <f t="shared" si="3508"/>
        <v>0</v>
      </c>
      <c r="AJ982" s="805">
        <f t="shared" si="3508"/>
        <v>0</v>
      </c>
      <c r="AK982" s="804"/>
      <c r="AL982" s="805">
        <f t="shared" ref="AL982:BB982" si="3509">SUM(AL770)</f>
        <v>0</v>
      </c>
      <c r="AM982" s="805">
        <f t="shared" si="3509"/>
        <v>0</v>
      </c>
      <c r="AN982" s="805">
        <f t="shared" si="3509"/>
        <v>0</v>
      </c>
      <c r="AO982" s="805">
        <f t="shared" si="3509"/>
        <v>0</v>
      </c>
      <c r="AP982" s="805">
        <f t="shared" si="3509"/>
        <v>0</v>
      </c>
      <c r="AQ982" s="805">
        <f t="shared" si="3509"/>
        <v>0</v>
      </c>
      <c r="AR982" s="805">
        <f t="shared" si="3509"/>
        <v>0</v>
      </c>
      <c r="AS982" s="805">
        <f t="shared" si="3509"/>
        <v>0</v>
      </c>
      <c r="AT982" s="805">
        <f t="shared" si="3509"/>
        <v>0</v>
      </c>
      <c r="AU982" s="805">
        <f t="shared" si="3509"/>
        <v>0</v>
      </c>
      <c r="AV982" s="805">
        <f t="shared" si="3509"/>
        <v>0</v>
      </c>
      <c r="AW982" s="805">
        <f t="shared" si="3509"/>
        <v>0</v>
      </c>
      <c r="AX982" s="805">
        <f t="shared" si="3509"/>
        <v>0</v>
      </c>
      <c r="AY982" s="805">
        <f t="shared" si="3509"/>
        <v>0</v>
      </c>
      <c r="AZ982" s="805">
        <f t="shared" si="3509"/>
        <v>0</v>
      </c>
      <c r="BA982" s="805">
        <f t="shared" si="3509"/>
        <v>0</v>
      </c>
      <c r="BB982" s="805">
        <f t="shared" si="3509"/>
        <v>0</v>
      </c>
      <c r="BC982" s="804"/>
      <c r="BD982" s="805">
        <f t="shared" ref="BD982:BT982" si="3510">SUM(BD770)</f>
        <v>0</v>
      </c>
      <c r="BE982" s="805">
        <f t="shared" si="3510"/>
        <v>0</v>
      </c>
      <c r="BF982" s="805">
        <f t="shared" si="3510"/>
        <v>0</v>
      </c>
      <c r="BG982" s="805">
        <f t="shared" si="3510"/>
        <v>0</v>
      </c>
      <c r="BH982" s="805">
        <f t="shared" si="3510"/>
        <v>0</v>
      </c>
      <c r="BI982" s="805">
        <f t="shared" si="3510"/>
        <v>0</v>
      </c>
      <c r="BJ982" s="805">
        <f t="shared" si="3510"/>
        <v>0</v>
      </c>
      <c r="BK982" s="805">
        <f t="shared" si="3510"/>
        <v>0</v>
      </c>
      <c r="BL982" s="805">
        <f t="shared" si="3510"/>
        <v>0</v>
      </c>
      <c r="BM982" s="805">
        <f t="shared" si="3510"/>
        <v>0</v>
      </c>
      <c r="BN982" s="805">
        <f t="shared" si="3510"/>
        <v>0</v>
      </c>
      <c r="BO982" s="805">
        <f t="shared" si="3510"/>
        <v>0</v>
      </c>
      <c r="BP982" s="805">
        <f t="shared" si="3510"/>
        <v>0</v>
      </c>
      <c r="BQ982" s="805">
        <f t="shared" si="3510"/>
        <v>0</v>
      </c>
      <c r="BR982" s="805">
        <f t="shared" si="3510"/>
        <v>0</v>
      </c>
      <c r="BS982" s="805">
        <f t="shared" si="3510"/>
        <v>0</v>
      </c>
      <c r="BT982" s="805">
        <f t="shared" si="3510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504"/>
        <v>0</v>
      </c>
      <c r="CF982" s="1350">
        <f t="shared" si="3504"/>
        <v>0</v>
      </c>
      <c r="CG982" s="1350">
        <f t="shared" si="3504"/>
        <v>0</v>
      </c>
      <c r="CH982" s="1350">
        <f t="shared" si="3504"/>
        <v>0</v>
      </c>
      <c r="CI982" s="1350">
        <f t="shared" si="3504"/>
        <v>0</v>
      </c>
      <c r="CJ982" s="1350">
        <f t="shared" si="3504"/>
        <v>0</v>
      </c>
      <c r="CK982" s="1351">
        <f t="shared" si="3504"/>
        <v>0</v>
      </c>
      <c r="CL982" s="1351">
        <f t="shared" si="3504"/>
        <v>0</v>
      </c>
      <c r="CM982" s="1351">
        <f t="shared" si="3504"/>
        <v>0</v>
      </c>
      <c r="CN982" s="1350">
        <f t="shared" si="3504"/>
        <v>0</v>
      </c>
      <c r="CO982" s="1350">
        <f t="shared" si="3504"/>
        <v>0</v>
      </c>
      <c r="CP982" s="1350">
        <f t="shared" si="3504"/>
        <v>0</v>
      </c>
      <c r="CQ982" s="1350">
        <f t="shared" si="3504"/>
        <v>0</v>
      </c>
      <c r="CR982" s="1350">
        <f t="shared" si="3504"/>
        <v>0</v>
      </c>
      <c r="CS982" s="1349">
        <f t="shared" si="3504"/>
        <v>0</v>
      </c>
      <c r="CT982" s="1352">
        <f t="shared" si="3504"/>
        <v>0</v>
      </c>
      <c r="CU982" s="553">
        <f t="shared" si="3505"/>
        <v>0</v>
      </c>
      <c r="CV982" s="554">
        <f t="shared" si="3505"/>
        <v>0</v>
      </c>
      <c r="CW982" s="555">
        <f t="shared" si="3505"/>
        <v>0</v>
      </c>
      <c r="CX982" s="555">
        <f t="shared" si="3505"/>
        <v>0</v>
      </c>
      <c r="CY982" s="555">
        <f t="shared" si="3505"/>
        <v>0</v>
      </c>
      <c r="CZ982" s="555">
        <f t="shared" si="3505"/>
        <v>0</v>
      </c>
      <c r="DA982" s="555">
        <f t="shared" si="3505"/>
        <v>0</v>
      </c>
      <c r="DB982" s="556">
        <f t="shared" si="3505"/>
        <v>0</v>
      </c>
      <c r="DC982" s="556">
        <f t="shared" si="3505"/>
        <v>0</v>
      </c>
      <c r="DD982" s="556">
        <f t="shared" si="3505"/>
        <v>0</v>
      </c>
      <c r="DE982" s="555">
        <f t="shared" si="3506"/>
        <v>0</v>
      </c>
      <c r="DF982" s="555">
        <f t="shared" si="3506"/>
        <v>0</v>
      </c>
      <c r="DG982" s="555">
        <f t="shared" si="3506"/>
        <v>0</v>
      </c>
      <c r="DH982" s="555">
        <f t="shared" si="3506"/>
        <v>0</v>
      </c>
      <c r="DI982" s="555">
        <f t="shared" si="3506"/>
        <v>0</v>
      </c>
      <c r="DJ982" s="554">
        <f t="shared" si="3506"/>
        <v>0</v>
      </c>
      <c r="DK982" s="553">
        <f t="shared" si="3506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11">SUM(B727)</f>
        <v>800</v>
      </c>
      <c r="C983" s="805">
        <f t="shared" si="3511"/>
        <v>0</v>
      </c>
      <c r="D983" s="805">
        <f t="shared" si="3511"/>
        <v>0</v>
      </c>
      <c r="E983" s="805">
        <f t="shared" si="3511"/>
        <v>0</v>
      </c>
      <c r="F983" s="805">
        <f t="shared" si="3511"/>
        <v>0</v>
      </c>
      <c r="G983" s="805">
        <f t="shared" si="3511"/>
        <v>0</v>
      </c>
      <c r="H983" s="805">
        <f t="shared" si="3511"/>
        <v>900</v>
      </c>
      <c r="I983" s="805">
        <f t="shared" si="3511"/>
        <v>0</v>
      </c>
      <c r="J983" s="805">
        <f t="shared" si="3511"/>
        <v>150</v>
      </c>
      <c r="K983" s="805">
        <f t="shared" si="3511"/>
        <v>0</v>
      </c>
      <c r="L983" s="805">
        <f t="shared" si="3511"/>
        <v>0</v>
      </c>
      <c r="M983" s="805">
        <f t="shared" si="3511"/>
        <v>0</v>
      </c>
      <c r="N983" s="805">
        <f t="shared" si="3511"/>
        <v>0</v>
      </c>
      <c r="O983" s="805">
        <f t="shared" si="3511"/>
        <v>0</v>
      </c>
      <c r="P983" s="805">
        <f t="shared" si="3511"/>
        <v>0</v>
      </c>
      <c r="Q983" s="805">
        <f t="shared" si="3511"/>
        <v>0</v>
      </c>
      <c r="R983" s="805">
        <f t="shared" si="3511"/>
        <v>0</v>
      </c>
      <c r="S983" s="804"/>
      <c r="T983" s="805">
        <f t="shared" ref="T983:AJ983" si="3512">SUM(T727)</f>
        <v>0</v>
      </c>
      <c r="U983" s="805">
        <f t="shared" si="3512"/>
        <v>0</v>
      </c>
      <c r="V983" s="805">
        <f t="shared" si="3512"/>
        <v>0</v>
      </c>
      <c r="W983" s="805">
        <f t="shared" si="3512"/>
        <v>0</v>
      </c>
      <c r="X983" s="805">
        <f t="shared" si="3512"/>
        <v>0</v>
      </c>
      <c r="Y983" s="805">
        <f t="shared" si="3512"/>
        <v>0</v>
      </c>
      <c r="Z983" s="805">
        <f t="shared" si="3512"/>
        <v>0</v>
      </c>
      <c r="AA983" s="805">
        <f t="shared" si="3512"/>
        <v>0</v>
      </c>
      <c r="AB983" s="805">
        <f t="shared" si="3512"/>
        <v>0</v>
      </c>
      <c r="AC983" s="805">
        <f t="shared" si="3512"/>
        <v>0</v>
      </c>
      <c r="AD983" s="805">
        <f t="shared" si="3512"/>
        <v>0</v>
      </c>
      <c r="AE983" s="805">
        <f t="shared" si="3512"/>
        <v>0</v>
      </c>
      <c r="AF983" s="805">
        <f t="shared" si="3512"/>
        <v>0</v>
      </c>
      <c r="AG983" s="805">
        <f t="shared" si="3512"/>
        <v>0</v>
      </c>
      <c r="AH983" s="805">
        <f t="shared" si="3512"/>
        <v>0</v>
      </c>
      <c r="AI983" s="805">
        <f t="shared" si="3512"/>
        <v>0</v>
      </c>
      <c r="AJ983" s="805">
        <f t="shared" si="3512"/>
        <v>0</v>
      </c>
      <c r="AK983" s="804"/>
      <c r="AL983" s="805">
        <f t="shared" ref="AL983:BB983" si="3513">SUM(AL727)</f>
        <v>0</v>
      </c>
      <c r="AM983" s="805">
        <f t="shared" si="3513"/>
        <v>0</v>
      </c>
      <c r="AN983" s="805">
        <f t="shared" si="3513"/>
        <v>2400</v>
      </c>
      <c r="AO983" s="805">
        <f t="shared" si="3513"/>
        <v>3000</v>
      </c>
      <c r="AP983" s="805">
        <f t="shared" si="3513"/>
        <v>0</v>
      </c>
      <c r="AQ983" s="805">
        <f t="shared" si="3513"/>
        <v>1500</v>
      </c>
      <c r="AR983" s="805">
        <f t="shared" si="3513"/>
        <v>750</v>
      </c>
      <c r="AS983" s="805">
        <f t="shared" si="3513"/>
        <v>0</v>
      </c>
      <c r="AT983" s="805">
        <f t="shared" si="3513"/>
        <v>1000</v>
      </c>
      <c r="AU983" s="805">
        <f t="shared" si="3513"/>
        <v>0</v>
      </c>
      <c r="AV983" s="805">
        <f t="shared" si="3513"/>
        <v>0</v>
      </c>
      <c r="AW983" s="805">
        <f t="shared" si="3513"/>
        <v>0</v>
      </c>
      <c r="AX983" s="805">
        <f t="shared" si="3513"/>
        <v>0</v>
      </c>
      <c r="AY983" s="805">
        <f t="shared" si="3513"/>
        <v>0</v>
      </c>
      <c r="AZ983" s="805">
        <f t="shared" si="3513"/>
        <v>0</v>
      </c>
      <c r="BA983" s="805">
        <f t="shared" si="3513"/>
        <v>0</v>
      </c>
      <c r="BB983" s="805">
        <f t="shared" si="3513"/>
        <v>0</v>
      </c>
      <c r="BC983" s="804"/>
      <c r="BD983" s="805">
        <f t="shared" ref="BD983:BT983" si="3514">SUM(BD727)</f>
        <v>0</v>
      </c>
      <c r="BE983" s="805">
        <f t="shared" si="3514"/>
        <v>0</v>
      </c>
      <c r="BF983" s="805">
        <f t="shared" si="3514"/>
        <v>0</v>
      </c>
      <c r="BG983" s="805">
        <f t="shared" si="3514"/>
        <v>0</v>
      </c>
      <c r="BH983" s="805">
        <f t="shared" si="3514"/>
        <v>0</v>
      </c>
      <c r="BI983" s="805">
        <f t="shared" si="3514"/>
        <v>0</v>
      </c>
      <c r="BJ983" s="805">
        <f t="shared" si="3514"/>
        <v>0</v>
      </c>
      <c r="BK983" s="805">
        <f t="shared" si="3514"/>
        <v>0</v>
      </c>
      <c r="BL983" s="805">
        <f t="shared" si="3514"/>
        <v>0</v>
      </c>
      <c r="BM983" s="805">
        <f t="shared" si="3514"/>
        <v>0</v>
      </c>
      <c r="BN983" s="805">
        <f t="shared" si="3514"/>
        <v>0</v>
      </c>
      <c r="BO983" s="805">
        <f t="shared" si="3514"/>
        <v>0</v>
      </c>
      <c r="BP983" s="805">
        <f t="shared" si="3514"/>
        <v>0</v>
      </c>
      <c r="BQ983" s="805">
        <f t="shared" si="3514"/>
        <v>0</v>
      </c>
      <c r="BR983" s="805">
        <f t="shared" si="3514"/>
        <v>0</v>
      </c>
      <c r="BS983" s="805">
        <f t="shared" si="3514"/>
        <v>0</v>
      </c>
      <c r="BT983" s="805">
        <f t="shared" si="3514"/>
        <v>0</v>
      </c>
      <c r="BU983" s="804"/>
      <c r="BV983" s="805">
        <f>SUM(BV727)</f>
        <v>300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63.333333333333336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504"/>
        <v>0</v>
      </c>
      <c r="CF983" s="1350">
        <f t="shared" si="3504"/>
        <v>0</v>
      </c>
      <c r="CG983" s="1350">
        <f t="shared" si="3504"/>
        <v>0</v>
      </c>
      <c r="CH983" s="1350">
        <f t="shared" si="3504"/>
        <v>0</v>
      </c>
      <c r="CI983" s="1350">
        <f t="shared" si="3504"/>
        <v>0</v>
      </c>
      <c r="CJ983" s="1350">
        <f t="shared" si="3504"/>
        <v>0</v>
      </c>
      <c r="CK983" s="1351">
        <f t="shared" si="3504"/>
        <v>0</v>
      </c>
      <c r="CL983" s="1351">
        <f t="shared" si="3504"/>
        <v>0</v>
      </c>
      <c r="CM983" s="1351">
        <f t="shared" si="3504"/>
        <v>0</v>
      </c>
      <c r="CN983" s="1350">
        <f t="shared" si="3504"/>
        <v>0</v>
      </c>
      <c r="CO983" s="1350">
        <f t="shared" si="3504"/>
        <v>0</v>
      </c>
      <c r="CP983" s="1350">
        <f t="shared" si="3504"/>
        <v>0</v>
      </c>
      <c r="CQ983" s="1350">
        <f t="shared" si="3504"/>
        <v>0</v>
      </c>
      <c r="CR983" s="1350">
        <f t="shared" si="3504"/>
        <v>150</v>
      </c>
      <c r="CS983" s="1349">
        <f t="shared" si="3504"/>
        <v>800</v>
      </c>
      <c r="CT983" s="1352">
        <f t="shared" si="3504"/>
        <v>900</v>
      </c>
      <c r="CU983" s="553">
        <f t="shared" si="3505"/>
        <v>0</v>
      </c>
      <c r="CV983" s="554">
        <f t="shared" si="3505"/>
        <v>0</v>
      </c>
      <c r="CW983" s="555">
        <f t="shared" si="3505"/>
        <v>0</v>
      </c>
      <c r="CX983" s="555">
        <f t="shared" si="3505"/>
        <v>0</v>
      </c>
      <c r="CY983" s="555">
        <f t="shared" si="3505"/>
        <v>0</v>
      </c>
      <c r="CZ983" s="555">
        <f t="shared" si="3505"/>
        <v>0</v>
      </c>
      <c r="DA983" s="555">
        <f t="shared" si="3505"/>
        <v>0</v>
      </c>
      <c r="DB983" s="556">
        <f t="shared" si="3505"/>
        <v>0</v>
      </c>
      <c r="DC983" s="556">
        <f t="shared" si="3505"/>
        <v>0</v>
      </c>
      <c r="DD983" s="556">
        <f t="shared" si="3505"/>
        <v>0</v>
      </c>
      <c r="DE983" s="555">
        <f t="shared" si="3506"/>
        <v>0</v>
      </c>
      <c r="DF983" s="555">
        <f t="shared" si="3506"/>
        <v>0</v>
      </c>
      <c r="DG983" s="555">
        <f t="shared" si="3506"/>
        <v>0</v>
      </c>
      <c r="DH983" s="555">
        <f t="shared" si="3506"/>
        <v>0</v>
      </c>
      <c r="DI983" s="555">
        <f t="shared" si="3506"/>
        <v>0</v>
      </c>
      <c r="DJ983" s="554">
        <f t="shared" si="3506"/>
        <v>0</v>
      </c>
      <c r="DK983" s="553">
        <f t="shared" si="3506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15">SUM(B904:B984)</f>
        <v>3307</v>
      </c>
      <c r="C985" s="805">
        <f t="shared" si="3515"/>
        <v>2079.9899999999998</v>
      </c>
      <c r="D985" s="805">
        <f t="shared" si="3515"/>
        <v>1310</v>
      </c>
      <c r="E985" s="805">
        <f t="shared" si="3515"/>
        <v>1819.9549999999999</v>
      </c>
      <c r="F985" s="805">
        <f t="shared" si="3515"/>
        <v>2006.71</v>
      </c>
      <c r="G985" s="805">
        <f t="shared" si="3515"/>
        <v>2518.444</v>
      </c>
      <c r="H985" s="805">
        <f t="shared" si="3515"/>
        <v>2261</v>
      </c>
      <c r="I985" s="805">
        <f t="shared" si="3515"/>
        <v>3319.9549999999999</v>
      </c>
      <c r="J985" s="805">
        <f t="shared" si="3515"/>
        <v>2856.835</v>
      </c>
      <c r="K985" s="805">
        <f t="shared" si="3515"/>
        <v>0</v>
      </c>
      <c r="L985" s="805">
        <f t="shared" si="3515"/>
        <v>0</v>
      </c>
      <c r="M985" s="805">
        <f t="shared" si="3515"/>
        <v>0</v>
      </c>
      <c r="N985" s="805">
        <f t="shared" si="3515"/>
        <v>0</v>
      </c>
      <c r="O985" s="805">
        <f t="shared" si="3515"/>
        <v>0</v>
      </c>
      <c r="P985" s="805">
        <f t="shared" si="3515"/>
        <v>0</v>
      </c>
      <c r="Q985" s="805">
        <f t="shared" si="3515"/>
        <v>0</v>
      </c>
      <c r="R985" s="805">
        <f t="shared" si="3515"/>
        <v>0</v>
      </c>
      <c r="S985" s="804"/>
      <c r="T985" s="805">
        <f t="shared" ref="T985:AJ985" si="3516">SUM(T904:T984)</f>
        <v>6039.96</v>
      </c>
      <c r="U985" s="805">
        <f t="shared" si="3516"/>
        <v>4444</v>
      </c>
      <c r="V985" s="805">
        <f t="shared" si="3516"/>
        <v>4590.5</v>
      </c>
      <c r="W985" s="805">
        <f t="shared" si="3516"/>
        <v>4359.8999999999996</v>
      </c>
      <c r="X985" s="805">
        <f t="shared" si="3516"/>
        <v>6075.3</v>
      </c>
      <c r="Y985" s="805">
        <f t="shared" si="3516"/>
        <v>6329.1998999999996</v>
      </c>
      <c r="Z985" s="805">
        <f t="shared" si="3516"/>
        <v>3226.1</v>
      </c>
      <c r="AA985" s="805">
        <f t="shared" si="3516"/>
        <v>5446.5</v>
      </c>
      <c r="AB985" s="805">
        <f t="shared" si="3516"/>
        <v>3572</v>
      </c>
      <c r="AC985" s="805">
        <f t="shared" si="3516"/>
        <v>0</v>
      </c>
      <c r="AD985" s="805">
        <f t="shared" si="3516"/>
        <v>0</v>
      </c>
      <c r="AE985" s="805">
        <f t="shared" si="3516"/>
        <v>0</v>
      </c>
      <c r="AF985" s="805">
        <f t="shared" si="3516"/>
        <v>0</v>
      </c>
      <c r="AG985" s="805">
        <f t="shared" si="3516"/>
        <v>0</v>
      </c>
      <c r="AH985" s="805">
        <f t="shared" si="3516"/>
        <v>0</v>
      </c>
      <c r="AI985" s="805">
        <f t="shared" si="3516"/>
        <v>0</v>
      </c>
      <c r="AJ985" s="805">
        <f t="shared" si="3516"/>
        <v>0</v>
      </c>
      <c r="AK985" s="804"/>
      <c r="AL985" s="805">
        <f t="shared" ref="AL985:BB985" si="3517">SUM(AL904:AL984)</f>
        <v>13025</v>
      </c>
      <c r="AM985" s="805">
        <f t="shared" si="3517"/>
        <v>16505</v>
      </c>
      <c r="AN985" s="805">
        <f t="shared" si="3517"/>
        <v>14580</v>
      </c>
      <c r="AO985" s="805">
        <f t="shared" si="3517"/>
        <v>6000</v>
      </c>
      <c r="AP985" s="805">
        <f t="shared" si="3517"/>
        <v>16190</v>
      </c>
      <c r="AQ985" s="805">
        <f t="shared" si="3517"/>
        <v>6410</v>
      </c>
      <c r="AR985" s="805">
        <f t="shared" si="3517"/>
        <v>19065</v>
      </c>
      <c r="AS985" s="805">
        <f t="shared" si="3517"/>
        <v>13790</v>
      </c>
      <c r="AT985" s="805">
        <f t="shared" si="3517"/>
        <v>15360</v>
      </c>
      <c r="AU985" s="805">
        <f t="shared" si="3517"/>
        <v>0</v>
      </c>
      <c r="AV985" s="805">
        <f t="shared" si="3517"/>
        <v>0</v>
      </c>
      <c r="AW985" s="805">
        <f t="shared" si="3517"/>
        <v>0</v>
      </c>
      <c r="AX985" s="805">
        <f t="shared" si="3517"/>
        <v>0</v>
      </c>
      <c r="AY985" s="805">
        <f t="shared" si="3517"/>
        <v>0</v>
      </c>
      <c r="AZ985" s="805">
        <f t="shared" si="3517"/>
        <v>0</v>
      </c>
      <c r="BA985" s="805">
        <f t="shared" si="3517"/>
        <v>0</v>
      </c>
      <c r="BB985" s="805">
        <f t="shared" si="3517"/>
        <v>0</v>
      </c>
      <c r="BC985" s="804"/>
      <c r="BD985" s="805">
        <f t="shared" ref="BD985:BT985" si="3518">SUM(BD904:BD984)</f>
        <v>32724.955000000002</v>
      </c>
      <c r="BE985" s="805">
        <f t="shared" si="3518"/>
        <v>13013.302888</v>
      </c>
      <c r="BF985" s="805">
        <f t="shared" si="3518"/>
        <v>19723.7</v>
      </c>
      <c r="BG985" s="805">
        <f t="shared" si="3518"/>
        <v>27948.759999999995</v>
      </c>
      <c r="BH985" s="805">
        <f t="shared" si="3518"/>
        <v>27539.510000000002</v>
      </c>
      <c r="BI985" s="805">
        <f t="shared" si="3518"/>
        <v>16959.705000000002</v>
      </c>
      <c r="BJ985" s="805">
        <f t="shared" si="3518"/>
        <v>22569.785</v>
      </c>
      <c r="BK985" s="805">
        <f t="shared" si="3518"/>
        <v>21652.840000000004</v>
      </c>
      <c r="BL985" s="805">
        <f t="shared" si="3518"/>
        <v>21131.86</v>
      </c>
      <c r="BM985" s="805">
        <f t="shared" si="3518"/>
        <v>0</v>
      </c>
      <c r="BN985" s="805">
        <f t="shared" si="3518"/>
        <v>0</v>
      </c>
      <c r="BO985" s="805">
        <f t="shared" si="3518"/>
        <v>0</v>
      </c>
      <c r="BP985" s="805">
        <f t="shared" si="3518"/>
        <v>0</v>
      </c>
      <c r="BQ985" s="805">
        <f t="shared" si="3518"/>
        <v>0</v>
      </c>
      <c r="BR985" s="805">
        <f t="shared" si="3518"/>
        <v>0</v>
      </c>
      <c r="BS985" s="805">
        <f t="shared" si="3518"/>
        <v>0</v>
      </c>
      <c r="BT985" s="805">
        <f t="shared" si="3518"/>
        <v>0</v>
      </c>
      <c r="BU985" s="804"/>
      <c r="BV985" s="805">
        <f>SUM(BV904:BV984)</f>
        <v>3150</v>
      </c>
      <c r="BW985" s="805">
        <f>SUM(BW904:BW984)</f>
        <v>6032</v>
      </c>
      <c r="BX985" s="805">
        <f>SUM(BX904:BX984)</f>
        <v>16400</v>
      </c>
      <c r="BY985" s="805">
        <f>SUM(BY904:BY984)</f>
        <v>25545</v>
      </c>
      <c r="BZ985" s="602">
        <f>IF(DL985&lt;3,"",(SUM(B985:R985)-MIN(B985:R985)-MAX(B985:R985))/(DL985-2))</f>
        <v>1210.6622666666663</v>
      </c>
      <c r="CA985" s="602">
        <f>IF(DM985&lt;3,"",(SUM(T985:AJ985)-MIN(T985:AJ985)-MAX(T985:AJ985))/(DM985-2))</f>
        <v>2516.9506666666666</v>
      </c>
      <c r="CB985" s="602">
        <f>IF(DN985&lt;3,"",(SUM(AL985:BB985)-MIN(AL985:BB985)-MAX(AL985:BB985))/(DN985-2))</f>
        <v>6790.666666666667</v>
      </c>
      <c r="CC985" s="602">
        <f>IF(DO985&lt;3,"",(SUM(BD985:BT985)-MIN(BD985:BT985)-MAX(BD985:BT985))/(DO985-2))</f>
        <v>11369.297525866663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9"/>
        <v>0</v>
      </c>
      <c r="CG985" s="1350">
        <f t="shared" si="3519"/>
        <v>0</v>
      </c>
      <c r="CH985" s="1350">
        <f t="shared" si="3519"/>
        <v>0</v>
      </c>
      <c r="CI985" s="1350">
        <f t="shared" si="3519"/>
        <v>0</v>
      </c>
      <c r="CJ985" s="1350">
        <f t="shared" si="3519"/>
        <v>0</v>
      </c>
      <c r="CK985" s="1351">
        <f t="shared" si="3519"/>
        <v>0</v>
      </c>
      <c r="CL985" s="1351">
        <f t="shared" si="3519"/>
        <v>1310</v>
      </c>
      <c r="CM985" s="1351">
        <f t="shared" si="3519"/>
        <v>1819.9549999999999</v>
      </c>
      <c r="CN985" s="1350">
        <f t="shared" si="3519"/>
        <v>2006.71</v>
      </c>
      <c r="CO985" s="1350">
        <f t="shared" si="3519"/>
        <v>2079.9899999999998</v>
      </c>
      <c r="CP985" s="1350">
        <f t="shared" si="3519"/>
        <v>2261</v>
      </c>
      <c r="CQ985" s="1350">
        <f t="shared" si="3519"/>
        <v>2518.444</v>
      </c>
      <c r="CR985" s="1350">
        <f t="shared" si="3519"/>
        <v>2856.835</v>
      </c>
      <c r="CS985" s="1349">
        <f t="shared" si="3519"/>
        <v>3307</v>
      </c>
      <c r="CT985" s="1352">
        <f t="shared" si="3519"/>
        <v>3319.9549999999999</v>
      </c>
      <c r="CU985" s="553">
        <f t="shared" ref="CU985:DK985" si="35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20"/>
        <v>0</v>
      </c>
      <c r="CW985" s="555">
        <f t="shared" si="3520"/>
        <v>0</v>
      </c>
      <c r="CX985" s="555">
        <f t="shared" si="3520"/>
        <v>0</v>
      </c>
      <c r="CY985" s="555">
        <f t="shared" si="3520"/>
        <v>0</v>
      </c>
      <c r="CZ985" s="555">
        <f t="shared" si="3520"/>
        <v>0</v>
      </c>
      <c r="DA985" s="555">
        <f t="shared" si="3520"/>
        <v>0</v>
      </c>
      <c r="DB985" s="556">
        <f t="shared" si="3520"/>
        <v>0</v>
      </c>
      <c r="DC985" s="556">
        <f t="shared" si="3520"/>
        <v>3226.1</v>
      </c>
      <c r="DD985" s="556">
        <f t="shared" si="3520"/>
        <v>3572</v>
      </c>
      <c r="DE985" s="555">
        <f t="shared" si="3520"/>
        <v>4359.8999999999996</v>
      </c>
      <c r="DF985" s="555">
        <f t="shared" si="3520"/>
        <v>4444</v>
      </c>
      <c r="DG985" s="555">
        <f t="shared" si="3520"/>
        <v>4590.5</v>
      </c>
      <c r="DH985" s="555">
        <f t="shared" si="3520"/>
        <v>5446.5</v>
      </c>
      <c r="DI985" s="555">
        <f t="shared" si="3520"/>
        <v>6039.96</v>
      </c>
      <c r="DJ985" s="554">
        <f t="shared" si="3520"/>
        <v>6075.3</v>
      </c>
      <c r="DK985" s="553">
        <f t="shared" si="3520"/>
        <v>6329.1998999999996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408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21">SUM(C457,C466)</f>
        <v>0</v>
      </c>
      <c r="D988" s="805">
        <f t="shared" si="3521"/>
        <v>0</v>
      </c>
      <c r="E988" s="805">
        <f t="shared" si="3521"/>
        <v>0</v>
      </c>
      <c r="F988" s="805">
        <f t="shared" si="3521"/>
        <v>0</v>
      </c>
      <c r="G988" s="805">
        <f t="shared" si="3521"/>
        <v>0</v>
      </c>
      <c r="H988" s="805">
        <f t="shared" si="3521"/>
        <v>0</v>
      </c>
      <c r="I988" s="805">
        <f t="shared" si="3521"/>
        <v>0</v>
      </c>
      <c r="J988" s="805">
        <f t="shared" si="3521"/>
        <v>0</v>
      </c>
      <c r="K988" s="805">
        <f t="shared" si="3521"/>
        <v>0</v>
      </c>
      <c r="L988" s="805">
        <f t="shared" si="3521"/>
        <v>0</v>
      </c>
      <c r="M988" s="805">
        <f t="shared" si="3521"/>
        <v>0</v>
      </c>
      <c r="N988" s="805">
        <f t="shared" si="3521"/>
        <v>0</v>
      </c>
      <c r="O988" s="805">
        <f t="shared" si="3521"/>
        <v>0</v>
      </c>
      <c r="P988" s="805">
        <f t="shared" si="3521"/>
        <v>0</v>
      </c>
      <c r="Q988" s="805">
        <f t="shared" si="3521"/>
        <v>0</v>
      </c>
      <c r="R988" s="805">
        <f t="shared" si="3521"/>
        <v>0</v>
      </c>
      <c r="S988" s="804"/>
      <c r="T988" s="805">
        <f>SUM(T457,T466)</f>
        <v>200</v>
      </c>
      <c r="U988" s="805">
        <f t="shared" ref="U988:AJ988" si="3522">SUM(U457,U466)</f>
        <v>0</v>
      </c>
      <c r="V988" s="805">
        <f t="shared" si="3522"/>
        <v>0</v>
      </c>
      <c r="W988" s="805">
        <f t="shared" si="3522"/>
        <v>0</v>
      </c>
      <c r="X988" s="805">
        <f t="shared" si="3522"/>
        <v>0</v>
      </c>
      <c r="Y988" s="805">
        <f t="shared" si="3522"/>
        <v>0</v>
      </c>
      <c r="Z988" s="805">
        <f t="shared" si="3522"/>
        <v>120</v>
      </c>
      <c r="AA988" s="805">
        <f t="shared" si="3522"/>
        <v>0</v>
      </c>
      <c r="AB988" s="805">
        <f t="shared" si="3522"/>
        <v>0</v>
      </c>
      <c r="AC988" s="805">
        <f t="shared" si="3522"/>
        <v>0</v>
      </c>
      <c r="AD988" s="805">
        <f t="shared" si="3522"/>
        <v>0</v>
      </c>
      <c r="AE988" s="805">
        <f t="shared" si="3522"/>
        <v>0</v>
      </c>
      <c r="AF988" s="805">
        <f t="shared" si="3522"/>
        <v>0</v>
      </c>
      <c r="AG988" s="805">
        <f t="shared" si="3522"/>
        <v>0</v>
      </c>
      <c r="AH988" s="805">
        <f t="shared" si="3522"/>
        <v>0</v>
      </c>
      <c r="AI988" s="805">
        <f t="shared" si="3522"/>
        <v>0</v>
      </c>
      <c r="AJ988" s="805">
        <f t="shared" si="3522"/>
        <v>0</v>
      </c>
      <c r="AK988" s="804"/>
      <c r="AL988" s="805">
        <f>SUM(AL457,AL466)</f>
        <v>0</v>
      </c>
      <c r="AM988" s="805">
        <f t="shared" ref="AM988:BB988" si="3523">SUM(AM457,AM466)</f>
        <v>0</v>
      </c>
      <c r="AN988" s="805">
        <f t="shared" si="3523"/>
        <v>0</v>
      </c>
      <c r="AO988" s="805">
        <f t="shared" si="3523"/>
        <v>0</v>
      </c>
      <c r="AP988" s="805">
        <f t="shared" si="3523"/>
        <v>0</v>
      </c>
      <c r="AQ988" s="805">
        <f t="shared" si="3523"/>
        <v>0</v>
      </c>
      <c r="AR988" s="805">
        <f t="shared" si="3523"/>
        <v>0</v>
      </c>
      <c r="AS988" s="805">
        <f t="shared" si="3523"/>
        <v>0</v>
      </c>
      <c r="AT988" s="805">
        <f t="shared" si="3523"/>
        <v>0</v>
      </c>
      <c r="AU988" s="805">
        <f t="shared" si="3523"/>
        <v>0</v>
      </c>
      <c r="AV988" s="805">
        <f t="shared" si="3523"/>
        <v>0</v>
      </c>
      <c r="AW988" s="805">
        <f t="shared" si="3523"/>
        <v>0</v>
      </c>
      <c r="AX988" s="805">
        <f t="shared" si="3523"/>
        <v>0</v>
      </c>
      <c r="AY988" s="805">
        <f t="shared" si="3523"/>
        <v>0</v>
      </c>
      <c r="AZ988" s="805">
        <f t="shared" si="3523"/>
        <v>0</v>
      </c>
      <c r="BA988" s="805">
        <f t="shared" si="3523"/>
        <v>0</v>
      </c>
      <c r="BB988" s="805">
        <f t="shared" si="3523"/>
        <v>0</v>
      </c>
      <c r="BC988" s="804"/>
      <c r="BD988" s="805">
        <f>SUM(BD457,BD466)</f>
        <v>300</v>
      </c>
      <c r="BE988" s="805">
        <f t="shared" ref="BE988:BT988" si="3524">SUM(BE457,BE466)</f>
        <v>300</v>
      </c>
      <c r="BF988" s="805">
        <f t="shared" si="3524"/>
        <v>300</v>
      </c>
      <c r="BG988" s="805">
        <f t="shared" si="3524"/>
        <v>0</v>
      </c>
      <c r="BH988" s="805">
        <f t="shared" si="3524"/>
        <v>0</v>
      </c>
      <c r="BI988" s="805">
        <f t="shared" si="3524"/>
        <v>0</v>
      </c>
      <c r="BJ988" s="805">
        <f t="shared" si="3524"/>
        <v>0</v>
      </c>
      <c r="BK988" s="805">
        <f t="shared" si="3524"/>
        <v>0</v>
      </c>
      <c r="BL988" s="805">
        <f t="shared" si="3524"/>
        <v>0</v>
      </c>
      <c r="BM988" s="805">
        <f t="shared" si="3524"/>
        <v>0</v>
      </c>
      <c r="BN988" s="805">
        <f t="shared" si="3524"/>
        <v>0</v>
      </c>
      <c r="BO988" s="805">
        <f t="shared" si="3524"/>
        <v>0</v>
      </c>
      <c r="BP988" s="805">
        <f t="shared" si="3524"/>
        <v>0</v>
      </c>
      <c r="BQ988" s="805">
        <f t="shared" si="3524"/>
        <v>0</v>
      </c>
      <c r="BR988" s="805">
        <f t="shared" si="3524"/>
        <v>0</v>
      </c>
      <c r="BS988" s="805">
        <f t="shared" si="3524"/>
        <v>0</v>
      </c>
      <c r="BT988" s="805">
        <f t="shared" si="3524"/>
        <v>0</v>
      </c>
      <c r="BU988" s="804"/>
      <c r="BV988" s="805">
        <f>SUM(BV457,BV466,BV475,BV484,BV493,BV502,BV508,BV586,BV592)</f>
        <v>0</v>
      </c>
      <c r="BW988" s="805">
        <f t="shared" ref="BW988:BY988" si="3525">SUM(BW457,BW466,BW475,BW484,BW493,BW502,BW508,BW586,BW592)</f>
        <v>96</v>
      </c>
      <c r="BX988" s="805">
        <f>SUM(BX457,BX466,BX475,BX484,BX493,BX502,BX508,BX586,BX592)</f>
        <v>288</v>
      </c>
      <c r="BY988" s="805">
        <f t="shared" si="3525"/>
        <v>1820</v>
      </c>
      <c r="BZ988" s="602">
        <f t="shared" ref="BZ988:BZ1002" si="3526">IF(DL988&lt;3,"",(SUM(B988:R988)-MIN(B988:R988)-MAX(B988:R988))/(DL988-2))</f>
        <v>0</v>
      </c>
      <c r="CA988" s="602">
        <f t="shared" ref="CA988:CA1002" si="3527">IF(DM988&lt;3,"",(SUM(T988:AJ988)-MIN(T988:AJ988)-MAX(T988:AJ988))/(DM988-2))</f>
        <v>8</v>
      </c>
      <c r="CB988" s="602">
        <f t="shared" ref="CB988:CB1002" si="3528">IF(DN988&lt;3,"",(SUM(AL988:BB988)-MIN(AL988:BB988)-MAX(AL988:BB988))/(DN988-2))</f>
        <v>0</v>
      </c>
      <c r="CC988" s="602">
        <f t="shared" ref="CC988:CC1002" si="3529">IF(DO988&lt;3,"",(SUM(BD988:BT988)-MIN(BD988:BT988)-MAX(BD988:BT988))/(DO988-2))</f>
        <v>40</v>
      </c>
      <c r="CD988" s="1348">
        <f t="shared" ref="CD988:CS1002" si="353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30"/>
        <v>0</v>
      </c>
      <c r="CF988" s="1350">
        <f t="shared" si="3530"/>
        <v>0</v>
      </c>
      <c r="CG988" s="1350">
        <f t="shared" si="3530"/>
        <v>0</v>
      </c>
      <c r="CH988" s="1350">
        <f t="shared" si="3530"/>
        <v>0</v>
      </c>
      <c r="CI988" s="1350">
        <f t="shared" si="3530"/>
        <v>0</v>
      </c>
      <c r="CJ988" s="1350">
        <f t="shared" si="3530"/>
        <v>0</v>
      </c>
      <c r="CK988" s="1351">
        <f t="shared" si="3530"/>
        <v>0</v>
      </c>
      <c r="CL988" s="1351">
        <f t="shared" si="3530"/>
        <v>0</v>
      </c>
      <c r="CM988" s="1351">
        <f t="shared" si="3530"/>
        <v>0</v>
      </c>
      <c r="CN988" s="1350">
        <f t="shared" si="3530"/>
        <v>0</v>
      </c>
      <c r="CO988" s="1350">
        <f t="shared" si="3530"/>
        <v>0</v>
      </c>
      <c r="CP988" s="1350">
        <f t="shared" si="3530"/>
        <v>0</v>
      </c>
      <c r="CQ988" s="1350">
        <f t="shared" si="3530"/>
        <v>0</v>
      </c>
      <c r="CR988" s="1350">
        <f t="shared" si="3530"/>
        <v>0</v>
      </c>
      <c r="CS988" s="1349">
        <f t="shared" si="3530"/>
        <v>0</v>
      </c>
      <c r="CT988" s="1352">
        <f t="shared" ref="CT988:CT1002" si="3531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32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32"/>
        <v>0</v>
      </c>
      <c r="CW988" s="1381">
        <f t="shared" si="3532"/>
        <v>0</v>
      </c>
      <c r="CX988" s="1381">
        <f t="shared" si="3532"/>
        <v>0</v>
      </c>
      <c r="CY988" s="1381">
        <f t="shared" si="3532"/>
        <v>0</v>
      </c>
      <c r="CZ988" s="1381">
        <f t="shared" si="3532"/>
        <v>0</v>
      </c>
      <c r="DA988" s="1381">
        <f t="shared" si="3532"/>
        <v>0</v>
      </c>
      <c r="DB988" s="1382">
        <f t="shared" si="3532"/>
        <v>0</v>
      </c>
      <c r="DC988" s="1382">
        <f t="shared" si="3532"/>
        <v>0</v>
      </c>
      <c r="DD988" s="1382">
        <f t="shared" si="3532"/>
        <v>0</v>
      </c>
      <c r="DE988" s="1381">
        <f t="shared" si="3532"/>
        <v>0</v>
      </c>
      <c r="DF988" s="1381">
        <f t="shared" si="3532"/>
        <v>0</v>
      </c>
      <c r="DG988" s="1381">
        <f t="shared" si="3532"/>
        <v>0</v>
      </c>
      <c r="DH988" s="1381">
        <f t="shared" si="3532"/>
        <v>0</v>
      </c>
      <c r="DI988" s="1381">
        <f t="shared" si="3532"/>
        <v>0</v>
      </c>
      <c r="DJ988" s="1380">
        <f t="shared" si="3532"/>
        <v>120</v>
      </c>
      <c r="DK988" s="1440">
        <f t="shared" ref="DK988:DK1002" si="3533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200</v>
      </c>
      <c r="DL988" s="658">
        <f t="shared" ref="DL988:DL1002" si="3534">COUNT(B988:R988)</f>
        <v>17</v>
      </c>
      <c r="DM988" s="106">
        <f t="shared" ref="DM988:DM1002" si="3535">COUNT(T988:AJ988)</f>
        <v>17</v>
      </c>
      <c r="DN988" s="106">
        <f t="shared" ref="DN988:DN1002" si="3536">COUNT(AL988:BB988)</f>
        <v>17</v>
      </c>
      <c r="DO988" s="106">
        <f t="shared" ref="DO988:DO1002" si="3537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>SUM(B475,B484,B493,B502,B508,B514,B520,B526,B532,B538,B544,B550,B556,B562,B568,B574,B580,B586,B592,B605,B611,B623)</f>
        <v>838</v>
      </c>
      <c r="C989" s="805">
        <f t="shared" ref="C989:R989" si="3538">SUM(C475,C484,C493,C502,C508,C514,C520,C526,C532,C538,C544,C550,C556,C562,C568,C574,C580,C586,C592,C605,C611,C623)</f>
        <v>359.97</v>
      </c>
      <c r="D989" s="805">
        <f t="shared" si="3538"/>
        <v>299.7</v>
      </c>
      <c r="E989" s="805">
        <f t="shared" si="3538"/>
        <v>275.94</v>
      </c>
      <c r="F989" s="805">
        <f t="shared" si="3538"/>
        <v>752.7</v>
      </c>
      <c r="G989" s="805">
        <f t="shared" si="3538"/>
        <v>456</v>
      </c>
      <c r="H989" s="805">
        <f t="shared" si="3538"/>
        <v>540</v>
      </c>
      <c r="I989" s="805">
        <f t="shared" si="3538"/>
        <v>915</v>
      </c>
      <c r="J989" s="805">
        <f t="shared" si="3538"/>
        <v>371.7</v>
      </c>
      <c r="K989" s="805">
        <f t="shared" si="3538"/>
        <v>0</v>
      </c>
      <c r="L989" s="805">
        <f t="shared" si="3538"/>
        <v>0</v>
      </c>
      <c r="M989" s="805">
        <f t="shared" si="3538"/>
        <v>0</v>
      </c>
      <c r="N989" s="805">
        <f t="shared" si="3538"/>
        <v>0</v>
      </c>
      <c r="O989" s="805">
        <f t="shared" si="3538"/>
        <v>0</v>
      </c>
      <c r="P989" s="805">
        <f t="shared" si="3538"/>
        <v>0</v>
      </c>
      <c r="Q989" s="805">
        <f t="shared" si="3538"/>
        <v>0</v>
      </c>
      <c r="R989" s="805">
        <f t="shared" si="3538"/>
        <v>0</v>
      </c>
      <c r="S989" s="804"/>
      <c r="T989" s="805">
        <f>SUM(T475,T484,T493,T502,T508,T514,T520,T526,T532,T538,T544,T550,T556,T562,T568,T574,T580,T586,T592,T605,T611,T623)</f>
        <v>662</v>
      </c>
      <c r="U989" s="805">
        <f t="shared" ref="U989:AJ989" si="3539">SUM(U475,U484,U493,U502,U508,U514,U520,U526,U532,U538,U544,U550,U556,U562,U568,U574,U580,U586,U592,U605,U611,U623)</f>
        <v>1300</v>
      </c>
      <c r="V989" s="805">
        <f t="shared" si="3539"/>
        <v>1574</v>
      </c>
      <c r="W989" s="805">
        <f t="shared" si="3539"/>
        <v>1612</v>
      </c>
      <c r="X989" s="805">
        <f t="shared" si="3539"/>
        <v>2592</v>
      </c>
      <c r="Y989" s="805">
        <f t="shared" si="3539"/>
        <v>2392</v>
      </c>
      <c r="Z989" s="805">
        <f t="shared" si="3539"/>
        <v>1156</v>
      </c>
      <c r="AA989" s="805">
        <f t="shared" si="3539"/>
        <v>2015.9739999999999</v>
      </c>
      <c r="AB989" s="805">
        <f t="shared" si="3539"/>
        <v>960</v>
      </c>
      <c r="AC989" s="805">
        <f t="shared" si="3539"/>
        <v>0</v>
      </c>
      <c r="AD989" s="805">
        <f t="shared" si="3539"/>
        <v>0</v>
      </c>
      <c r="AE989" s="805">
        <f t="shared" si="3539"/>
        <v>0</v>
      </c>
      <c r="AF989" s="805">
        <f t="shared" si="3539"/>
        <v>0</v>
      </c>
      <c r="AG989" s="805">
        <f t="shared" si="3539"/>
        <v>0</v>
      </c>
      <c r="AH989" s="805">
        <f t="shared" si="3539"/>
        <v>0</v>
      </c>
      <c r="AI989" s="805">
        <f t="shared" si="3539"/>
        <v>0</v>
      </c>
      <c r="AJ989" s="805">
        <f t="shared" si="3539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40">SUM(AM475,AM484,AM493,AM502,AM508,AM514,AM520,AM526,AM532,AM538,AM544,AM550,AM556,AM562,AM568,AM574,AM580,AM586,AM592,AM605,AM611,AM623)</f>
        <v>2191.9895999999999</v>
      </c>
      <c r="AN989" s="805">
        <f t="shared" si="3540"/>
        <v>3130</v>
      </c>
      <c r="AO989" s="805">
        <f t="shared" si="3540"/>
        <v>2376.39</v>
      </c>
      <c r="AP989" s="805">
        <f t="shared" si="3540"/>
        <v>3131.8179999999998</v>
      </c>
      <c r="AQ989" s="805">
        <f t="shared" si="3540"/>
        <v>2412.8200000000002</v>
      </c>
      <c r="AR989" s="805">
        <f t="shared" si="3540"/>
        <v>3010.7200000000003</v>
      </c>
      <c r="AS989" s="805">
        <f t="shared" si="3540"/>
        <v>2768</v>
      </c>
      <c r="AT989" s="805">
        <f t="shared" si="3540"/>
        <v>5063.8959999999997</v>
      </c>
      <c r="AU989" s="805">
        <f t="shared" si="3540"/>
        <v>0</v>
      </c>
      <c r="AV989" s="805">
        <f t="shared" si="3540"/>
        <v>0</v>
      </c>
      <c r="AW989" s="805">
        <f t="shared" si="3540"/>
        <v>0</v>
      </c>
      <c r="AX989" s="805">
        <f t="shared" si="3540"/>
        <v>0</v>
      </c>
      <c r="AY989" s="805">
        <f t="shared" si="3540"/>
        <v>0</v>
      </c>
      <c r="AZ989" s="805">
        <f t="shared" si="3540"/>
        <v>0</v>
      </c>
      <c r="BA989" s="805">
        <f t="shared" si="3540"/>
        <v>0</v>
      </c>
      <c r="BB989" s="805">
        <f t="shared" si="3540"/>
        <v>0</v>
      </c>
      <c r="BC989" s="804"/>
      <c r="BD989" s="805">
        <f>SUM(BD475,BD484,BD493,BD502,BD508,BD514,BD520,BD526,BD532,BD538,BD544,BD550,BD556,BD562,BD568,BD574,BD580,BD586,BD592,BD605,BD611,BD623)</f>
        <v>10790</v>
      </c>
      <c r="BE989" s="805">
        <f t="shared" ref="BE989:BT989" si="3541">SUM(BE475,BE484,BE493,BE502,BE508,BE514,BE520,BE526,BE532,BE538,BE544,BE550,BE556,BE562,BE568,BE574,BE580,BE586,BE592,BE605,BE611,BE623)</f>
        <v>4616</v>
      </c>
      <c r="BF989" s="805">
        <f t="shared" si="3541"/>
        <v>3982</v>
      </c>
      <c r="BG989" s="805">
        <f t="shared" si="3541"/>
        <v>5694</v>
      </c>
      <c r="BH989" s="805">
        <f t="shared" si="3541"/>
        <v>7050.4</v>
      </c>
      <c r="BI989" s="805">
        <f t="shared" si="3541"/>
        <v>5349</v>
      </c>
      <c r="BJ989" s="805">
        <f t="shared" si="3541"/>
        <v>5970</v>
      </c>
      <c r="BK989" s="805">
        <f t="shared" si="3541"/>
        <v>6192</v>
      </c>
      <c r="BL989" s="805">
        <f t="shared" si="3541"/>
        <v>6606</v>
      </c>
      <c r="BM989" s="805">
        <f t="shared" si="3541"/>
        <v>0</v>
      </c>
      <c r="BN989" s="805">
        <f t="shared" si="3541"/>
        <v>0</v>
      </c>
      <c r="BO989" s="805">
        <f t="shared" si="3541"/>
        <v>0</v>
      </c>
      <c r="BP989" s="805">
        <f t="shared" si="3541"/>
        <v>0</v>
      </c>
      <c r="BQ989" s="805">
        <f t="shared" si="3541"/>
        <v>0</v>
      </c>
      <c r="BR989" s="805">
        <f t="shared" si="3541"/>
        <v>0</v>
      </c>
      <c r="BS989" s="805">
        <f t="shared" si="3541"/>
        <v>0</v>
      </c>
      <c r="BT989" s="805">
        <f t="shared" si="3541"/>
        <v>0</v>
      </c>
      <c r="BU989" s="804"/>
      <c r="BV989" s="805">
        <f>SUM(BV514,BV520,BV526,BV532,BV538,BV544,BV550,BV556,BV562,BV568,BV574,BV580,BV605,BV611,BV623,BV772:BV773)</f>
        <v>922</v>
      </c>
      <c r="BW989" s="805">
        <f t="shared" ref="BW989:BY989" si="3542">SUM(BW514,BW520,BW526,BW532,BW538,BW544,BW550,BW556,BW562,BW568,BW574,BW580,BW605,BW611,BW623,BW772:BW773)</f>
        <v>2275</v>
      </c>
      <c r="BX989" s="805">
        <f>SUM(BX514,BX520,BX526,BX532,BX538,BX544,BX550,BX556,BX562,BX568,BX574,BX580,BX605,BX611,BX623,BX772:BX773)</f>
        <v>4472</v>
      </c>
      <c r="BY989" s="805">
        <f t="shared" si="3542"/>
        <v>6920</v>
      </c>
      <c r="BZ989" s="602">
        <f t="shared" si="3526"/>
        <v>259.60066666666665</v>
      </c>
      <c r="CA989" s="602">
        <f t="shared" si="3527"/>
        <v>778.13160000000005</v>
      </c>
      <c r="CB989" s="602">
        <f t="shared" si="3528"/>
        <v>1605.7089066666667</v>
      </c>
      <c r="CC989" s="602">
        <f t="shared" si="3529"/>
        <v>3030.6266666666666</v>
      </c>
      <c r="CD989" s="1348">
        <f t="shared" si="3530"/>
        <v>0</v>
      </c>
      <c r="CE989" s="1349">
        <f t="shared" si="3530"/>
        <v>0</v>
      </c>
      <c r="CF989" s="1350">
        <f t="shared" si="3530"/>
        <v>0</v>
      </c>
      <c r="CG989" s="1350">
        <f t="shared" si="3530"/>
        <v>0</v>
      </c>
      <c r="CH989" s="1350">
        <f t="shared" si="3530"/>
        <v>0</v>
      </c>
      <c r="CI989" s="1350">
        <f t="shared" si="3530"/>
        <v>0</v>
      </c>
      <c r="CJ989" s="1350">
        <f t="shared" si="3530"/>
        <v>0</v>
      </c>
      <c r="CK989" s="1351">
        <f t="shared" si="3530"/>
        <v>0</v>
      </c>
      <c r="CL989" s="1351">
        <f t="shared" si="3530"/>
        <v>275.94</v>
      </c>
      <c r="CM989" s="1351">
        <f t="shared" si="3530"/>
        <v>299.7</v>
      </c>
      <c r="CN989" s="1350">
        <f t="shared" si="3530"/>
        <v>359.97</v>
      </c>
      <c r="CO989" s="1350">
        <f t="shared" si="3530"/>
        <v>371.7</v>
      </c>
      <c r="CP989" s="1350">
        <f t="shared" si="3530"/>
        <v>456</v>
      </c>
      <c r="CQ989" s="1350">
        <f t="shared" si="3530"/>
        <v>540</v>
      </c>
      <c r="CR989" s="1350">
        <f t="shared" si="3530"/>
        <v>752.7</v>
      </c>
      <c r="CS989" s="1349">
        <f t="shared" si="3530"/>
        <v>838</v>
      </c>
      <c r="CT989" s="1352">
        <f t="shared" si="3531"/>
        <v>915</v>
      </c>
      <c r="CU989" s="1440">
        <f t="shared" si="3532"/>
        <v>0</v>
      </c>
      <c r="CV989" s="1380">
        <f t="shared" si="3532"/>
        <v>0</v>
      </c>
      <c r="CW989" s="1381">
        <f t="shared" si="3532"/>
        <v>0</v>
      </c>
      <c r="CX989" s="1381">
        <f t="shared" si="3532"/>
        <v>0</v>
      </c>
      <c r="CY989" s="1381">
        <f t="shared" si="3532"/>
        <v>0</v>
      </c>
      <c r="CZ989" s="1381">
        <f t="shared" si="3532"/>
        <v>0</v>
      </c>
      <c r="DA989" s="1381">
        <f t="shared" si="3532"/>
        <v>0</v>
      </c>
      <c r="DB989" s="1382">
        <f t="shared" si="3532"/>
        <v>0</v>
      </c>
      <c r="DC989" s="1382">
        <f t="shared" si="3532"/>
        <v>662</v>
      </c>
      <c r="DD989" s="1382">
        <f t="shared" si="3532"/>
        <v>960</v>
      </c>
      <c r="DE989" s="1381">
        <f t="shared" si="3532"/>
        <v>1156</v>
      </c>
      <c r="DF989" s="1381">
        <f t="shared" si="3532"/>
        <v>1300</v>
      </c>
      <c r="DG989" s="1381">
        <f t="shared" si="3532"/>
        <v>1574</v>
      </c>
      <c r="DH989" s="1381">
        <f t="shared" si="3532"/>
        <v>1612</v>
      </c>
      <c r="DI989" s="1381">
        <f t="shared" si="3532"/>
        <v>2015.9739999999999</v>
      </c>
      <c r="DJ989" s="1380">
        <f t="shared" si="3532"/>
        <v>2392</v>
      </c>
      <c r="DK989" s="1440">
        <f t="shared" si="3533"/>
        <v>2592</v>
      </c>
      <c r="DL989" s="658">
        <f t="shared" si="3534"/>
        <v>17</v>
      </c>
      <c r="DM989" s="106">
        <f t="shared" si="3535"/>
        <v>17</v>
      </c>
      <c r="DN989" s="106">
        <f t="shared" si="3536"/>
        <v>17</v>
      </c>
      <c r="DO989" s="106">
        <f t="shared" si="3537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543">SUM(B599,B617,B629,B635)</f>
        <v>0</v>
      </c>
      <c r="C990" s="805">
        <f t="shared" si="3543"/>
        <v>0</v>
      </c>
      <c r="D990" s="805">
        <f t="shared" si="3543"/>
        <v>0</v>
      </c>
      <c r="E990" s="805">
        <f t="shared" si="3543"/>
        <v>0</v>
      </c>
      <c r="F990" s="805">
        <f t="shared" si="3543"/>
        <v>30</v>
      </c>
      <c r="G990" s="805">
        <f t="shared" si="3543"/>
        <v>60</v>
      </c>
      <c r="H990" s="805">
        <f t="shared" si="3543"/>
        <v>0</v>
      </c>
      <c r="I990" s="805">
        <f t="shared" si="3543"/>
        <v>0</v>
      </c>
      <c r="J990" s="805">
        <f t="shared" si="3543"/>
        <v>20</v>
      </c>
      <c r="K990" s="805">
        <f t="shared" si="3543"/>
        <v>0</v>
      </c>
      <c r="L990" s="805">
        <f t="shared" si="3543"/>
        <v>0</v>
      </c>
      <c r="M990" s="805">
        <f t="shared" si="3543"/>
        <v>0</v>
      </c>
      <c r="N990" s="805">
        <f t="shared" si="3543"/>
        <v>0</v>
      </c>
      <c r="O990" s="805">
        <f t="shared" si="3543"/>
        <v>0</v>
      </c>
      <c r="P990" s="805">
        <f t="shared" si="3543"/>
        <v>0</v>
      </c>
      <c r="Q990" s="805">
        <f t="shared" si="3543"/>
        <v>0</v>
      </c>
      <c r="R990" s="805">
        <f t="shared" si="3543"/>
        <v>0</v>
      </c>
      <c r="S990" s="804"/>
      <c r="T990" s="805">
        <f t="shared" ref="T990:AJ990" si="3544">SUM(T599,T617,T629,T635)</f>
        <v>143</v>
      </c>
      <c r="U990" s="805">
        <f t="shared" si="3544"/>
        <v>250</v>
      </c>
      <c r="V990" s="805">
        <f t="shared" si="3544"/>
        <v>120</v>
      </c>
      <c r="W990" s="805">
        <f t="shared" si="3544"/>
        <v>75</v>
      </c>
      <c r="X990" s="805">
        <f t="shared" si="3544"/>
        <v>0</v>
      </c>
      <c r="Y990" s="805">
        <f t="shared" si="3544"/>
        <v>125</v>
      </c>
      <c r="Z990" s="805">
        <f t="shared" si="3544"/>
        <v>240</v>
      </c>
      <c r="AA990" s="805">
        <f t="shared" si="3544"/>
        <v>78</v>
      </c>
      <c r="AB990" s="805">
        <f t="shared" si="3544"/>
        <v>0</v>
      </c>
      <c r="AC990" s="805">
        <f t="shared" si="3544"/>
        <v>0</v>
      </c>
      <c r="AD990" s="805">
        <f t="shared" si="3544"/>
        <v>0</v>
      </c>
      <c r="AE990" s="805">
        <f t="shared" si="3544"/>
        <v>0</v>
      </c>
      <c r="AF990" s="805">
        <f t="shared" si="3544"/>
        <v>0</v>
      </c>
      <c r="AG990" s="805">
        <f t="shared" si="3544"/>
        <v>0</v>
      </c>
      <c r="AH990" s="805">
        <f t="shared" si="3544"/>
        <v>0</v>
      </c>
      <c r="AI990" s="805">
        <f t="shared" si="3544"/>
        <v>0</v>
      </c>
      <c r="AJ990" s="805">
        <f t="shared" si="3544"/>
        <v>0</v>
      </c>
      <c r="AK990" s="804"/>
      <c r="AL990" s="805">
        <f t="shared" ref="AL990:BB990" si="3545">SUM(AL599,AL617,AL629,AL635)</f>
        <v>0</v>
      </c>
      <c r="AM990" s="805">
        <f t="shared" si="3545"/>
        <v>0</v>
      </c>
      <c r="AN990" s="805">
        <f t="shared" si="3545"/>
        <v>0</v>
      </c>
      <c r="AO990" s="805">
        <f t="shared" si="3545"/>
        <v>77.448000000000008</v>
      </c>
      <c r="AP990" s="805">
        <f t="shared" si="3545"/>
        <v>420</v>
      </c>
      <c r="AQ990" s="805">
        <f t="shared" si="3545"/>
        <v>967.99760000000003</v>
      </c>
      <c r="AR990" s="805">
        <f t="shared" si="3545"/>
        <v>465.92</v>
      </c>
      <c r="AS990" s="805">
        <f t="shared" si="3545"/>
        <v>728</v>
      </c>
      <c r="AT990" s="805">
        <f t="shared" si="3545"/>
        <v>539.76</v>
      </c>
      <c r="AU990" s="805">
        <f t="shared" si="3545"/>
        <v>0</v>
      </c>
      <c r="AV990" s="805">
        <f t="shared" si="3545"/>
        <v>0</v>
      </c>
      <c r="AW990" s="805">
        <f t="shared" si="3545"/>
        <v>0</v>
      </c>
      <c r="AX990" s="805">
        <f t="shared" si="3545"/>
        <v>0</v>
      </c>
      <c r="AY990" s="805">
        <f t="shared" si="3545"/>
        <v>0</v>
      </c>
      <c r="AZ990" s="805">
        <f t="shared" si="3545"/>
        <v>0</v>
      </c>
      <c r="BA990" s="805">
        <f t="shared" si="3545"/>
        <v>0</v>
      </c>
      <c r="BB990" s="805">
        <f t="shared" si="3545"/>
        <v>0</v>
      </c>
      <c r="BC990" s="804"/>
      <c r="BD990" s="805">
        <f t="shared" ref="BD990:BT990" si="3546">SUM(BD599,BD617,BD629,BD635)</f>
        <v>578</v>
      </c>
      <c r="BE990" s="805">
        <f t="shared" si="3546"/>
        <v>364</v>
      </c>
      <c r="BF990" s="805">
        <f t="shared" si="3546"/>
        <v>250</v>
      </c>
      <c r="BG990" s="805">
        <f t="shared" si="3546"/>
        <v>500</v>
      </c>
      <c r="BH990" s="805">
        <f t="shared" si="3546"/>
        <v>1200</v>
      </c>
      <c r="BI990" s="805">
        <f t="shared" si="3546"/>
        <v>500</v>
      </c>
      <c r="BJ990" s="805">
        <f t="shared" si="3546"/>
        <v>500</v>
      </c>
      <c r="BK990" s="805">
        <f t="shared" si="3546"/>
        <v>208</v>
      </c>
      <c r="BL990" s="805">
        <f t="shared" si="3546"/>
        <v>726</v>
      </c>
      <c r="BM990" s="805">
        <f t="shared" si="3546"/>
        <v>0</v>
      </c>
      <c r="BN990" s="805">
        <f t="shared" si="3546"/>
        <v>0</v>
      </c>
      <c r="BO990" s="805">
        <f t="shared" si="3546"/>
        <v>0</v>
      </c>
      <c r="BP990" s="805">
        <f t="shared" si="3546"/>
        <v>0</v>
      </c>
      <c r="BQ990" s="805">
        <f t="shared" si="3546"/>
        <v>0</v>
      </c>
      <c r="BR990" s="805">
        <f t="shared" si="3546"/>
        <v>0</v>
      </c>
      <c r="BS990" s="805">
        <f t="shared" si="3546"/>
        <v>0</v>
      </c>
      <c r="BT990" s="805">
        <f t="shared" si="3546"/>
        <v>0</v>
      </c>
      <c r="BU990" s="804"/>
      <c r="BV990" s="805">
        <f>SUM(BV599,BV617,BV629,BV635)</f>
        <v>20</v>
      </c>
      <c r="BW990" s="805">
        <f>SUM(BW599,BW617,BW629,BW635)</f>
        <v>138</v>
      </c>
      <c r="BX990" s="805">
        <f>SUM(BX599,BX617,BX629,BX635)</f>
        <v>336</v>
      </c>
      <c r="BY990" s="805">
        <f>SUM(BY599,BY617,BY629,BY635)</f>
        <v>644</v>
      </c>
      <c r="BZ990" s="602">
        <f t="shared" si="3526"/>
        <v>3.3333333333333335</v>
      </c>
      <c r="CA990" s="602">
        <f t="shared" si="3527"/>
        <v>52.06666666666667</v>
      </c>
      <c r="CB990" s="602">
        <f t="shared" si="3528"/>
        <v>148.74186666666668</v>
      </c>
      <c r="CC990" s="602">
        <f t="shared" si="3529"/>
        <v>241.73333333333332</v>
      </c>
      <c r="CD990" s="1348">
        <f t="shared" si="3530"/>
        <v>0</v>
      </c>
      <c r="CE990" s="1349">
        <f t="shared" si="3530"/>
        <v>0</v>
      </c>
      <c r="CF990" s="1350">
        <f t="shared" si="3530"/>
        <v>0</v>
      </c>
      <c r="CG990" s="1350">
        <f t="shared" si="3530"/>
        <v>0</v>
      </c>
      <c r="CH990" s="1350">
        <f t="shared" si="3530"/>
        <v>0</v>
      </c>
      <c r="CI990" s="1350">
        <f t="shared" si="3530"/>
        <v>0</v>
      </c>
      <c r="CJ990" s="1350">
        <f t="shared" si="3530"/>
        <v>0</v>
      </c>
      <c r="CK990" s="1351">
        <f t="shared" si="3530"/>
        <v>0</v>
      </c>
      <c r="CL990" s="1351">
        <f t="shared" si="3530"/>
        <v>0</v>
      </c>
      <c r="CM990" s="1351">
        <f t="shared" si="3530"/>
        <v>0</v>
      </c>
      <c r="CN990" s="1350">
        <f t="shared" si="3530"/>
        <v>0</v>
      </c>
      <c r="CO990" s="1350">
        <f t="shared" si="3530"/>
        <v>0</v>
      </c>
      <c r="CP990" s="1350">
        <f t="shared" si="3530"/>
        <v>0</v>
      </c>
      <c r="CQ990" s="1350">
        <f t="shared" si="3530"/>
        <v>0</v>
      </c>
      <c r="CR990" s="1350">
        <f t="shared" si="3530"/>
        <v>20</v>
      </c>
      <c r="CS990" s="1349">
        <f t="shared" si="3530"/>
        <v>30</v>
      </c>
      <c r="CT990" s="1352">
        <f t="shared" si="3531"/>
        <v>60</v>
      </c>
      <c r="CU990" s="1440">
        <f t="shared" si="3532"/>
        <v>0</v>
      </c>
      <c r="CV990" s="1380">
        <f t="shared" si="3532"/>
        <v>0</v>
      </c>
      <c r="CW990" s="1381">
        <f t="shared" si="3532"/>
        <v>0</v>
      </c>
      <c r="CX990" s="1381">
        <f t="shared" si="3532"/>
        <v>0</v>
      </c>
      <c r="CY990" s="1381">
        <f t="shared" si="3532"/>
        <v>0</v>
      </c>
      <c r="CZ990" s="1381">
        <f t="shared" si="3532"/>
        <v>0</v>
      </c>
      <c r="DA990" s="1381">
        <f t="shared" si="3532"/>
        <v>0</v>
      </c>
      <c r="DB990" s="1382">
        <f t="shared" si="3532"/>
        <v>0</v>
      </c>
      <c r="DC990" s="1382">
        <f t="shared" si="3532"/>
        <v>0</v>
      </c>
      <c r="DD990" s="1382">
        <f t="shared" si="3532"/>
        <v>0</v>
      </c>
      <c r="DE990" s="1381">
        <f t="shared" si="3532"/>
        <v>75</v>
      </c>
      <c r="DF990" s="1381">
        <f t="shared" si="3532"/>
        <v>78</v>
      </c>
      <c r="DG990" s="1381">
        <f t="shared" si="3532"/>
        <v>120</v>
      </c>
      <c r="DH990" s="1381">
        <f t="shared" si="3532"/>
        <v>125</v>
      </c>
      <c r="DI990" s="1381">
        <f t="shared" si="3532"/>
        <v>143</v>
      </c>
      <c r="DJ990" s="1380">
        <f t="shared" si="3532"/>
        <v>240</v>
      </c>
      <c r="DK990" s="1440">
        <f t="shared" si="3533"/>
        <v>250</v>
      </c>
      <c r="DL990" s="658">
        <f t="shared" si="3534"/>
        <v>17</v>
      </c>
      <c r="DM990" s="106">
        <f t="shared" si="3535"/>
        <v>17</v>
      </c>
      <c r="DN990" s="106">
        <f t="shared" si="3536"/>
        <v>17</v>
      </c>
      <c r="DO990" s="106">
        <f t="shared" si="3537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712</v>
      </c>
      <c r="B991" s="805">
        <f t="shared" ref="B991:R991" si="3547">SUM(B642)</f>
        <v>0</v>
      </c>
      <c r="C991" s="805">
        <f t="shared" si="3547"/>
        <v>0</v>
      </c>
      <c r="D991" s="805">
        <f t="shared" si="3547"/>
        <v>0</v>
      </c>
      <c r="E991" s="805">
        <f t="shared" si="3547"/>
        <v>0</v>
      </c>
      <c r="F991" s="805">
        <f t="shared" si="3547"/>
        <v>0</v>
      </c>
      <c r="G991" s="805">
        <f t="shared" si="3547"/>
        <v>0</v>
      </c>
      <c r="H991" s="805">
        <f t="shared" si="3547"/>
        <v>0</v>
      </c>
      <c r="I991" s="805">
        <f t="shared" si="3547"/>
        <v>0</v>
      </c>
      <c r="J991" s="805">
        <f t="shared" si="3547"/>
        <v>0</v>
      </c>
      <c r="K991" s="805">
        <f t="shared" si="3547"/>
        <v>0</v>
      </c>
      <c r="L991" s="805">
        <f t="shared" si="3547"/>
        <v>0</v>
      </c>
      <c r="M991" s="805">
        <f t="shared" si="3547"/>
        <v>0</v>
      </c>
      <c r="N991" s="805">
        <f t="shared" si="3547"/>
        <v>0</v>
      </c>
      <c r="O991" s="805">
        <f t="shared" si="3547"/>
        <v>0</v>
      </c>
      <c r="P991" s="805">
        <f t="shared" si="3547"/>
        <v>0</v>
      </c>
      <c r="Q991" s="805">
        <f t="shared" si="3547"/>
        <v>0</v>
      </c>
      <c r="R991" s="805">
        <f t="shared" si="3547"/>
        <v>0</v>
      </c>
      <c r="S991" s="804"/>
      <c r="T991" s="805">
        <f t="shared" ref="T991:AJ991" si="3548">SUM(T642)</f>
        <v>0</v>
      </c>
      <c r="U991" s="805">
        <f t="shared" si="3548"/>
        <v>0</v>
      </c>
      <c r="V991" s="805">
        <f t="shared" si="3548"/>
        <v>0</v>
      </c>
      <c r="W991" s="805">
        <f t="shared" si="3548"/>
        <v>0</v>
      </c>
      <c r="X991" s="805">
        <f t="shared" si="3548"/>
        <v>0</v>
      </c>
      <c r="Y991" s="805">
        <f t="shared" si="3548"/>
        <v>0</v>
      </c>
      <c r="Z991" s="805">
        <f t="shared" si="3548"/>
        <v>0</v>
      </c>
      <c r="AA991" s="805">
        <f t="shared" si="3548"/>
        <v>311.76</v>
      </c>
      <c r="AB991" s="805">
        <f t="shared" si="3548"/>
        <v>0</v>
      </c>
      <c r="AC991" s="805">
        <f t="shared" si="3548"/>
        <v>0</v>
      </c>
      <c r="AD991" s="805">
        <f t="shared" si="3548"/>
        <v>0</v>
      </c>
      <c r="AE991" s="805">
        <f t="shared" si="3548"/>
        <v>0</v>
      </c>
      <c r="AF991" s="805">
        <f t="shared" si="3548"/>
        <v>0</v>
      </c>
      <c r="AG991" s="805">
        <f t="shared" si="3548"/>
        <v>0</v>
      </c>
      <c r="AH991" s="805">
        <f t="shared" si="3548"/>
        <v>0</v>
      </c>
      <c r="AI991" s="805">
        <f t="shared" si="3548"/>
        <v>0</v>
      </c>
      <c r="AJ991" s="805">
        <f t="shared" si="3548"/>
        <v>0</v>
      </c>
      <c r="AK991" s="804"/>
      <c r="AL991" s="805">
        <f t="shared" ref="AL991:BB991" si="3549">SUM(AL642)</f>
        <v>0</v>
      </c>
      <c r="AM991" s="805">
        <f t="shared" si="3549"/>
        <v>0</v>
      </c>
      <c r="AN991" s="805">
        <f t="shared" si="3549"/>
        <v>0</v>
      </c>
      <c r="AO991" s="805">
        <f t="shared" si="3549"/>
        <v>0</v>
      </c>
      <c r="AP991" s="805">
        <f t="shared" si="3549"/>
        <v>0</v>
      </c>
      <c r="AQ991" s="805">
        <f t="shared" si="3549"/>
        <v>0</v>
      </c>
      <c r="AR991" s="805">
        <f t="shared" si="3549"/>
        <v>0</v>
      </c>
      <c r="AS991" s="805">
        <f t="shared" si="3549"/>
        <v>0</v>
      </c>
      <c r="AT991" s="805">
        <f t="shared" si="3549"/>
        <v>0</v>
      </c>
      <c r="AU991" s="805">
        <f t="shared" si="3549"/>
        <v>0</v>
      </c>
      <c r="AV991" s="805">
        <f t="shared" si="3549"/>
        <v>0</v>
      </c>
      <c r="AW991" s="805">
        <f t="shared" si="3549"/>
        <v>0</v>
      </c>
      <c r="AX991" s="805">
        <f t="shared" si="3549"/>
        <v>0</v>
      </c>
      <c r="AY991" s="805">
        <f t="shared" si="3549"/>
        <v>0</v>
      </c>
      <c r="AZ991" s="805">
        <f t="shared" si="3549"/>
        <v>0</v>
      </c>
      <c r="BA991" s="805">
        <f t="shared" si="3549"/>
        <v>0</v>
      </c>
      <c r="BB991" s="805">
        <f t="shared" si="3549"/>
        <v>0</v>
      </c>
      <c r="BC991" s="804"/>
      <c r="BD991" s="805">
        <f t="shared" ref="BD991:BT991" si="3550">SUM(BD642)</f>
        <v>335</v>
      </c>
      <c r="BE991" s="805">
        <f t="shared" si="3550"/>
        <v>460</v>
      </c>
      <c r="BF991" s="805">
        <f t="shared" si="3550"/>
        <v>0</v>
      </c>
      <c r="BG991" s="805">
        <f t="shared" si="3550"/>
        <v>0</v>
      </c>
      <c r="BH991" s="805">
        <f t="shared" si="3550"/>
        <v>0</v>
      </c>
      <c r="BI991" s="805">
        <f t="shared" si="3550"/>
        <v>0</v>
      </c>
      <c r="BJ991" s="805">
        <f t="shared" si="3550"/>
        <v>0</v>
      </c>
      <c r="BK991" s="805">
        <f t="shared" si="3550"/>
        <v>0</v>
      </c>
      <c r="BL991" s="805">
        <f t="shared" si="3550"/>
        <v>0</v>
      </c>
      <c r="BM991" s="805">
        <f t="shared" si="3550"/>
        <v>0</v>
      </c>
      <c r="BN991" s="805">
        <f t="shared" si="3550"/>
        <v>0</v>
      </c>
      <c r="BO991" s="805">
        <f t="shared" si="3550"/>
        <v>0</v>
      </c>
      <c r="BP991" s="805">
        <f t="shared" si="3550"/>
        <v>0</v>
      </c>
      <c r="BQ991" s="805">
        <f t="shared" si="3550"/>
        <v>0</v>
      </c>
      <c r="BR991" s="805">
        <f t="shared" si="3550"/>
        <v>0</v>
      </c>
      <c r="BS991" s="805">
        <f t="shared" si="3550"/>
        <v>0</v>
      </c>
      <c r="BT991" s="805">
        <f t="shared" si="355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26"/>
        <v>0</v>
      </c>
      <c r="CA991" s="602">
        <f t="shared" si="3527"/>
        <v>0</v>
      </c>
      <c r="CB991" s="602">
        <f t="shared" si="3528"/>
        <v>0</v>
      </c>
      <c r="CC991" s="602">
        <f t="shared" si="3529"/>
        <v>22.333333333333332</v>
      </c>
      <c r="CD991" s="1348">
        <f t="shared" si="3530"/>
        <v>0</v>
      </c>
      <c r="CE991" s="1349">
        <f t="shared" si="3530"/>
        <v>0</v>
      </c>
      <c r="CF991" s="1350">
        <f t="shared" si="3530"/>
        <v>0</v>
      </c>
      <c r="CG991" s="1350">
        <f t="shared" si="3530"/>
        <v>0</v>
      </c>
      <c r="CH991" s="1350">
        <f t="shared" si="3530"/>
        <v>0</v>
      </c>
      <c r="CI991" s="1350">
        <f t="shared" si="3530"/>
        <v>0</v>
      </c>
      <c r="CJ991" s="1350">
        <f t="shared" si="3530"/>
        <v>0</v>
      </c>
      <c r="CK991" s="1351">
        <f t="shared" si="3530"/>
        <v>0</v>
      </c>
      <c r="CL991" s="1351">
        <f t="shared" si="3530"/>
        <v>0</v>
      </c>
      <c r="CM991" s="1351">
        <f t="shared" si="3530"/>
        <v>0</v>
      </c>
      <c r="CN991" s="1350">
        <f t="shared" si="3530"/>
        <v>0</v>
      </c>
      <c r="CO991" s="1350">
        <f t="shared" si="3530"/>
        <v>0</v>
      </c>
      <c r="CP991" s="1350">
        <f t="shared" si="3530"/>
        <v>0</v>
      </c>
      <c r="CQ991" s="1350">
        <f t="shared" si="3530"/>
        <v>0</v>
      </c>
      <c r="CR991" s="1350">
        <f t="shared" si="3530"/>
        <v>0</v>
      </c>
      <c r="CS991" s="1349">
        <f t="shared" si="3530"/>
        <v>0</v>
      </c>
      <c r="CT991" s="1352">
        <f t="shared" si="3531"/>
        <v>0</v>
      </c>
      <c r="CU991" s="1440">
        <f t="shared" si="3532"/>
        <v>0</v>
      </c>
      <c r="CV991" s="1380">
        <f t="shared" si="3532"/>
        <v>0</v>
      </c>
      <c r="CW991" s="1381">
        <f t="shared" si="3532"/>
        <v>0</v>
      </c>
      <c r="CX991" s="1381">
        <f t="shared" si="3532"/>
        <v>0</v>
      </c>
      <c r="CY991" s="1381">
        <f t="shared" si="3532"/>
        <v>0</v>
      </c>
      <c r="CZ991" s="1381">
        <f t="shared" si="3532"/>
        <v>0</v>
      </c>
      <c r="DA991" s="1381">
        <f t="shared" si="3532"/>
        <v>0</v>
      </c>
      <c r="DB991" s="1382">
        <f t="shared" si="3532"/>
        <v>0</v>
      </c>
      <c r="DC991" s="1382">
        <f t="shared" si="3532"/>
        <v>0</v>
      </c>
      <c r="DD991" s="1382">
        <f t="shared" si="3532"/>
        <v>0</v>
      </c>
      <c r="DE991" s="1381">
        <f t="shared" si="3532"/>
        <v>0</v>
      </c>
      <c r="DF991" s="1381">
        <f t="shared" si="3532"/>
        <v>0</v>
      </c>
      <c r="DG991" s="1381">
        <f t="shared" si="3532"/>
        <v>0</v>
      </c>
      <c r="DH991" s="1381">
        <f t="shared" si="3532"/>
        <v>0</v>
      </c>
      <c r="DI991" s="1381">
        <f t="shared" si="3532"/>
        <v>0</v>
      </c>
      <c r="DJ991" s="1380">
        <f t="shared" si="3532"/>
        <v>0</v>
      </c>
      <c r="DK991" s="1440">
        <f t="shared" si="3533"/>
        <v>311.76</v>
      </c>
      <c r="DL991" s="658">
        <f t="shared" si="3534"/>
        <v>17</v>
      </c>
      <c r="DM991" s="106">
        <f t="shared" si="3535"/>
        <v>17</v>
      </c>
      <c r="DN991" s="106">
        <f t="shared" si="3536"/>
        <v>17</v>
      </c>
      <c r="DO991" s="106">
        <f t="shared" si="3537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51">SUM(B772,B773,B774,B775,B776,B782:B783)</f>
        <v>972</v>
      </c>
      <c r="C992" s="805">
        <f t="shared" si="3551"/>
        <v>428</v>
      </c>
      <c r="D992" s="805">
        <f t="shared" si="3551"/>
        <v>365</v>
      </c>
      <c r="E992" s="805">
        <f t="shared" si="3551"/>
        <v>660</v>
      </c>
      <c r="F992" s="805">
        <f t="shared" si="3551"/>
        <v>432</v>
      </c>
      <c r="G992" s="805">
        <f t="shared" si="3551"/>
        <v>660</v>
      </c>
      <c r="H992" s="805">
        <f t="shared" si="3551"/>
        <v>764</v>
      </c>
      <c r="I992" s="805">
        <f t="shared" si="3551"/>
        <v>645</v>
      </c>
      <c r="J992" s="805">
        <f t="shared" si="3551"/>
        <v>1189</v>
      </c>
      <c r="K992" s="805">
        <f t="shared" si="3551"/>
        <v>0</v>
      </c>
      <c r="L992" s="805">
        <f t="shared" si="3551"/>
        <v>0</v>
      </c>
      <c r="M992" s="805">
        <f t="shared" si="3551"/>
        <v>0</v>
      </c>
      <c r="N992" s="805">
        <f t="shared" si="3551"/>
        <v>0</v>
      </c>
      <c r="O992" s="805">
        <f t="shared" si="3551"/>
        <v>0</v>
      </c>
      <c r="P992" s="805">
        <f t="shared" si="3551"/>
        <v>0</v>
      </c>
      <c r="Q992" s="805">
        <f t="shared" si="3551"/>
        <v>0</v>
      </c>
      <c r="R992" s="805">
        <f t="shared" si="3551"/>
        <v>0</v>
      </c>
      <c r="S992" s="804"/>
      <c r="T992" s="805">
        <f t="shared" ref="T992:AJ992" si="3552">SUM(T772,T773,T774,T775,T776,T782:T783)</f>
        <v>420</v>
      </c>
      <c r="U992" s="805">
        <f t="shared" si="3552"/>
        <v>708</v>
      </c>
      <c r="V992" s="805">
        <f t="shared" si="3552"/>
        <v>420</v>
      </c>
      <c r="W992" s="805">
        <f t="shared" si="3552"/>
        <v>584</v>
      </c>
      <c r="X992" s="805">
        <f t="shared" si="3552"/>
        <v>1004</v>
      </c>
      <c r="Y992" s="805">
        <f t="shared" si="3552"/>
        <v>830</v>
      </c>
      <c r="Z992" s="805">
        <f t="shared" si="3552"/>
        <v>0</v>
      </c>
      <c r="AA992" s="805">
        <f t="shared" si="3552"/>
        <v>486</v>
      </c>
      <c r="AB992" s="805">
        <f t="shared" si="3552"/>
        <v>1052</v>
      </c>
      <c r="AC992" s="805">
        <f t="shared" si="3552"/>
        <v>0</v>
      </c>
      <c r="AD992" s="805">
        <f t="shared" si="3552"/>
        <v>0</v>
      </c>
      <c r="AE992" s="805">
        <f t="shared" si="3552"/>
        <v>0</v>
      </c>
      <c r="AF992" s="805">
        <f t="shared" si="3552"/>
        <v>0</v>
      </c>
      <c r="AG992" s="805">
        <f t="shared" si="3552"/>
        <v>0</v>
      </c>
      <c r="AH992" s="805">
        <f t="shared" si="3552"/>
        <v>0</v>
      </c>
      <c r="AI992" s="805">
        <f t="shared" si="3552"/>
        <v>0</v>
      </c>
      <c r="AJ992" s="805">
        <f t="shared" si="3552"/>
        <v>0</v>
      </c>
      <c r="AK992" s="804"/>
      <c r="AL992" s="805">
        <f t="shared" ref="AL992:BB992" si="3553">SUM(AL772,AL773,AL774,AL775,AL776,AL782:AL783)</f>
        <v>2492</v>
      </c>
      <c r="AM992" s="805">
        <f t="shared" si="3553"/>
        <v>573</v>
      </c>
      <c r="AN992" s="805">
        <f t="shared" si="3553"/>
        <v>420</v>
      </c>
      <c r="AO992" s="805">
        <f t="shared" si="3553"/>
        <v>1110</v>
      </c>
      <c r="AP992" s="805">
        <f t="shared" si="3553"/>
        <v>1226</v>
      </c>
      <c r="AQ992" s="805">
        <f t="shared" si="3553"/>
        <v>720</v>
      </c>
      <c r="AR992" s="805">
        <f t="shared" si="3553"/>
        <v>1686</v>
      </c>
      <c r="AS992" s="805">
        <f t="shared" si="3553"/>
        <v>1090</v>
      </c>
      <c r="AT992" s="805">
        <f t="shared" si="3553"/>
        <v>754</v>
      </c>
      <c r="AU992" s="805">
        <f t="shared" si="3553"/>
        <v>0</v>
      </c>
      <c r="AV992" s="805">
        <f t="shared" si="3553"/>
        <v>0</v>
      </c>
      <c r="AW992" s="805">
        <f t="shared" si="3553"/>
        <v>0</v>
      </c>
      <c r="AX992" s="805">
        <f t="shared" si="3553"/>
        <v>0</v>
      </c>
      <c r="AY992" s="805">
        <f t="shared" si="3553"/>
        <v>0</v>
      </c>
      <c r="AZ992" s="805">
        <f t="shared" si="3553"/>
        <v>0</v>
      </c>
      <c r="BA992" s="805">
        <f t="shared" si="3553"/>
        <v>0</v>
      </c>
      <c r="BB992" s="805">
        <f t="shared" si="3553"/>
        <v>0</v>
      </c>
      <c r="BC992" s="804"/>
      <c r="BD992" s="805">
        <f t="shared" ref="BD992:BT992" si="3554">SUM(BD772,BD773,BD774,BD775,BD776,BD782:BD783)</f>
        <v>596</v>
      </c>
      <c r="BE992" s="805">
        <f t="shared" si="3554"/>
        <v>432</v>
      </c>
      <c r="BF992" s="805">
        <f t="shared" si="3554"/>
        <v>420</v>
      </c>
      <c r="BG992" s="805">
        <f t="shared" si="3554"/>
        <v>1076</v>
      </c>
      <c r="BH992" s="805">
        <f t="shared" si="3554"/>
        <v>2250</v>
      </c>
      <c r="BI992" s="805">
        <f t="shared" si="3554"/>
        <v>276</v>
      </c>
      <c r="BJ992" s="805">
        <f t="shared" si="3554"/>
        <v>524</v>
      </c>
      <c r="BK992" s="805">
        <f t="shared" si="3554"/>
        <v>1520</v>
      </c>
      <c r="BL992" s="805">
        <f t="shared" si="3554"/>
        <v>2836</v>
      </c>
      <c r="BM992" s="805">
        <f t="shared" si="3554"/>
        <v>0</v>
      </c>
      <c r="BN992" s="805">
        <f t="shared" si="3554"/>
        <v>0</v>
      </c>
      <c r="BO992" s="805">
        <f t="shared" si="3554"/>
        <v>0</v>
      </c>
      <c r="BP992" s="805">
        <f t="shared" si="3554"/>
        <v>0</v>
      </c>
      <c r="BQ992" s="805">
        <f t="shared" si="3554"/>
        <v>0</v>
      </c>
      <c r="BR992" s="805">
        <f t="shared" si="3554"/>
        <v>0</v>
      </c>
      <c r="BS992" s="805">
        <f t="shared" si="3554"/>
        <v>0</v>
      </c>
      <c r="BT992" s="805">
        <f t="shared" si="3554"/>
        <v>0</v>
      </c>
      <c r="BU992" s="804"/>
      <c r="BV992" s="805">
        <f>SUM(BV774,BV775,BV776,BV782:BV783,BV806)</f>
        <v>360</v>
      </c>
      <c r="BW992" s="805">
        <f t="shared" ref="BW992:BY992" si="3555">SUM(BW774,BW775,BW776,BW782:BW783,BW806)</f>
        <v>495</v>
      </c>
      <c r="BX992" s="805">
        <f t="shared" si="3555"/>
        <v>750</v>
      </c>
      <c r="BY992" s="805">
        <f t="shared" si="3555"/>
        <v>450</v>
      </c>
      <c r="BZ992" s="602">
        <f t="shared" si="3526"/>
        <v>328.4</v>
      </c>
      <c r="CA992" s="602">
        <f t="shared" si="3527"/>
        <v>296.8</v>
      </c>
      <c r="CB992" s="602">
        <f t="shared" si="3528"/>
        <v>505.26666666666665</v>
      </c>
      <c r="CC992" s="602">
        <f t="shared" si="3529"/>
        <v>472.93333333333334</v>
      </c>
      <c r="CD992" s="1348">
        <f t="shared" si="3530"/>
        <v>0</v>
      </c>
      <c r="CE992" s="1349">
        <f t="shared" si="3530"/>
        <v>0</v>
      </c>
      <c r="CF992" s="1350">
        <f t="shared" si="3530"/>
        <v>0</v>
      </c>
      <c r="CG992" s="1350">
        <f t="shared" si="3530"/>
        <v>0</v>
      </c>
      <c r="CH992" s="1350">
        <f t="shared" si="3530"/>
        <v>0</v>
      </c>
      <c r="CI992" s="1350">
        <f t="shared" si="3530"/>
        <v>0</v>
      </c>
      <c r="CJ992" s="1350">
        <f t="shared" si="3530"/>
        <v>0</v>
      </c>
      <c r="CK992" s="1351">
        <f t="shared" si="3530"/>
        <v>0</v>
      </c>
      <c r="CL992" s="1351">
        <f t="shared" si="3530"/>
        <v>365</v>
      </c>
      <c r="CM992" s="1351">
        <f t="shared" si="3530"/>
        <v>428</v>
      </c>
      <c r="CN992" s="1350">
        <f t="shared" si="3530"/>
        <v>432</v>
      </c>
      <c r="CO992" s="1350">
        <f t="shared" si="3530"/>
        <v>645</v>
      </c>
      <c r="CP992" s="1350">
        <f t="shared" si="3530"/>
        <v>660</v>
      </c>
      <c r="CQ992" s="1350">
        <f t="shared" si="3530"/>
        <v>660</v>
      </c>
      <c r="CR992" s="1350">
        <f t="shared" si="3530"/>
        <v>764</v>
      </c>
      <c r="CS992" s="1349">
        <f t="shared" si="3530"/>
        <v>972</v>
      </c>
      <c r="CT992" s="1352">
        <f t="shared" si="3531"/>
        <v>1189</v>
      </c>
      <c r="CU992" s="1440">
        <f t="shared" si="3532"/>
        <v>0</v>
      </c>
      <c r="CV992" s="1380">
        <f t="shared" si="3532"/>
        <v>0</v>
      </c>
      <c r="CW992" s="1381">
        <f t="shared" si="3532"/>
        <v>0</v>
      </c>
      <c r="CX992" s="1381">
        <f t="shared" si="3532"/>
        <v>0</v>
      </c>
      <c r="CY992" s="1381">
        <f t="shared" si="3532"/>
        <v>0</v>
      </c>
      <c r="CZ992" s="1381">
        <f t="shared" si="3532"/>
        <v>0</v>
      </c>
      <c r="DA992" s="1381">
        <f t="shared" si="3532"/>
        <v>0</v>
      </c>
      <c r="DB992" s="1382">
        <f t="shared" si="3532"/>
        <v>0</v>
      </c>
      <c r="DC992" s="1382">
        <f t="shared" si="3532"/>
        <v>0</v>
      </c>
      <c r="DD992" s="1382">
        <f t="shared" si="3532"/>
        <v>420</v>
      </c>
      <c r="DE992" s="1381">
        <f t="shared" si="3532"/>
        <v>420</v>
      </c>
      <c r="DF992" s="1381">
        <f t="shared" si="3532"/>
        <v>486</v>
      </c>
      <c r="DG992" s="1381">
        <f t="shared" si="3532"/>
        <v>584</v>
      </c>
      <c r="DH992" s="1381">
        <f t="shared" si="3532"/>
        <v>708</v>
      </c>
      <c r="DI992" s="1381">
        <f t="shared" si="3532"/>
        <v>830</v>
      </c>
      <c r="DJ992" s="1380">
        <f t="shared" si="3532"/>
        <v>1004</v>
      </c>
      <c r="DK992" s="1440">
        <f t="shared" si="3533"/>
        <v>1052</v>
      </c>
      <c r="DL992" s="658">
        <f t="shared" si="3534"/>
        <v>17</v>
      </c>
      <c r="DM992" s="106">
        <f t="shared" si="3535"/>
        <v>17</v>
      </c>
      <c r="DN992" s="106">
        <f t="shared" si="3536"/>
        <v>17</v>
      </c>
      <c r="DO992" s="106">
        <f t="shared" si="3537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56">SUM(B781,B790)</f>
        <v>0</v>
      </c>
      <c r="C993" s="805">
        <f t="shared" si="3556"/>
        <v>0</v>
      </c>
      <c r="D993" s="805">
        <f t="shared" si="3556"/>
        <v>0</v>
      </c>
      <c r="E993" s="805">
        <f t="shared" si="3556"/>
        <v>0</v>
      </c>
      <c r="F993" s="805">
        <f t="shared" si="3556"/>
        <v>0</v>
      </c>
      <c r="G993" s="805">
        <f t="shared" si="3556"/>
        <v>0</v>
      </c>
      <c r="H993" s="805">
        <f t="shared" si="3556"/>
        <v>0</v>
      </c>
      <c r="I993" s="805">
        <f t="shared" si="3556"/>
        <v>0</v>
      </c>
      <c r="J993" s="805">
        <f t="shared" si="3556"/>
        <v>0</v>
      </c>
      <c r="K993" s="805">
        <f t="shared" si="3556"/>
        <v>0</v>
      </c>
      <c r="L993" s="805">
        <f t="shared" si="3556"/>
        <v>0</v>
      </c>
      <c r="M993" s="805">
        <f t="shared" si="3556"/>
        <v>0</v>
      </c>
      <c r="N993" s="805">
        <f t="shared" si="3556"/>
        <v>0</v>
      </c>
      <c r="O993" s="805">
        <f t="shared" si="3556"/>
        <v>0</v>
      </c>
      <c r="P993" s="805">
        <f t="shared" si="3556"/>
        <v>0</v>
      </c>
      <c r="Q993" s="805">
        <f t="shared" si="3556"/>
        <v>0</v>
      </c>
      <c r="R993" s="805">
        <f t="shared" si="3556"/>
        <v>0</v>
      </c>
      <c r="S993" s="804"/>
      <c r="T993" s="805">
        <f t="shared" ref="T993:AJ993" si="3557">SUM(T781,T790)</f>
        <v>0</v>
      </c>
      <c r="U993" s="805">
        <f t="shared" si="3557"/>
        <v>0</v>
      </c>
      <c r="V993" s="805">
        <f t="shared" si="3557"/>
        <v>0</v>
      </c>
      <c r="W993" s="805">
        <f t="shared" si="3557"/>
        <v>0</v>
      </c>
      <c r="X993" s="805">
        <f t="shared" si="3557"/>
        <v>0</v>
      </c>
      <c r="Y993" s="805">
        <f t="shared" si="3557"/>
        <v>0</v>
      </c>
      <c r="Z993" s="805">
        <f t="shared" si="3557"/>
        <v>0</v>
      </c>
      <c r="AA993" s="805">
        <f t="shared" si="3557"/>
        <v>0</v>
      </c>
      <c r="AB993" s="805">
        <f t="shared" si="3557"/>
        <v>0</v>
      </c>
      <c r="AC993" s="805">
        <f t="shared" si="3557"/>
        <v>0</v>
      </c>
      <c r="AD993" s="805">
        <f t="shared" si="3557"/>
        <v>0</v>
      </c>
      <c r="AE993" s="805">
        <f t="shared" si="3557"/>
        <v>0</v>
      </c>
      <c r="AF993" s="805">
        <f t="shared" si="3557"/>
        <v>0</v>
      </c>
      <c r="AG993" s="805">
        <f t="shared" si="3557"/>
        <v>0</v>
      </c>
      <c r="AH993" s="805">
        <f t="shared" si="3557"/>
        <v>0</v>
      </c>
      <c r="AI993" s="805">
        <f t="shared" si="3557"/>
        <v>0</v>
      </c>
      <c r="AJ993" s="805">
        <f t="shared" si="3557"/>
        <v>0</v>
      </c>
      <c r="AK993" s="804"/>
      <c r="AL993" s="805">
        <f t="shared" ref="AL993:BB993" si="3558">SUM(AL781,AL790)</f>
        <v>0</v>
      </c>
      <c r="AM993" s="805">
        <f t="shared" si="3558"/>
        <v>0</v>
      </c>
      <c r="AN993" s="805">
        <f t="shared" si="3558"/>
        <v>0</v>
      </c>
      <c r="AO993" s="805">
        <f t="shared" si="3558"/>
        <v>0</v>
      </c>
      <c r="AP993" s="805">
        <f t="shared" si="3558"/>
        <v>0</v>
      </c>
      <c r="AQ993" s="805">
        <f t="shared" si="3558"/>
        <v>0</v>
      </c>
      <c r="AR993" s="805">
        <f t="shared" si="3558"/>
        <v>0</v>
      </c>
      <c r="AS993" s="805">
        <f t="shared" si="3558"/>
        <v>0</v>
      </c>
      <c r="AT993" s="805">
        <f t="shared" si="3558"/>
        <v>0</v>
      </c>
      <c r="AU993" s="805">
        <f t="shared" si="3558"/>
        <v>0</v>
      </c>
      <c r="AV993" s="805">
        <f t="shared" si="3558"/>
        <v>0</v>
      </c>
      <c r="AW993" s="805">
        <f t="shared" si="3558"/>
        <v>0</v>
      </c>
      <c r="AX993" s="805">
        <f t="shared" si="3558"/>
        <v>0</v>
      </c>
      <c r="AY993" s="805">
        <f t="shared" si="3558"/>
        <v>0</v>
      </c>
      <c r="AZ993" s="805">
        <f t="shared" si="3558"/>
        <v>0</v>
      </c>
      <c r="BA993" s="805">
        <f t="shared" si="3558"/>
        <v>0</v>
      </c>
      <c r="BB993" s="805">
        <f t="shared" si="3558"/>
        <v>0</v>
      </c>
      <c r="BC993" s="804"/>
      <c r="BD993" s="805">
        <f t="shared" ref="BD993:BT993" si="3559">SUM(BD781,BD790)</f>
        <v>0</v>
      </c>
      <c r="BE993" s="805">
        <f t="shared" si="3559"/>
        <v>0</v>
      </c>
      <c r="BF993" s="805">
        <f t="shared" si="3559"/>
        <v>0</v>
      </c>
      <c r="BG993" s="805">
        <f t="shared" si="3559"/>
        <v>0</v>
      </c>
      <c r="BH993" s="805">
        <f t="shared" si="3559"/>
        <v>0</v>
      </c>
      <c r="BI993" s="805">
        <f t="shared" si="3559"/>
        <v>0</v>
      </c>
      <c r="BJ993" s="805">
        <f t="shared" si="3559"/>
        <v>0</v>
      </c>
      <c r="BK993" s="805">
        <f t="shared" si="3559"/>
        <v>0</v>
      </c>
      <c r="BL993" s="805">
        <f t="shared" si="3559"/>
        <v>0</v>
      </c>
      <c r="BM993" s="805">
        <f t="shared" si="3559"/>
        <v>0</v>
      </c>
      <c r="BN993" s="805">
        <f t="shared" si="3559"/>
        <v>0</v>
      </c>
      <c r="BO993" s="805">
        <f t="shared" si="3559"/>
        <v>0</v>
      </c>
      <c r="BP993" s="805">
        <f t="shared" si="3559"/>
        <v>0</v>
      </c>
      <c r="BQ993" s="805">
        <f t="shared" si="3559"/>
        <v>0</v>
      </c>
      <c r="BR993" s="805">
        <f t="shared" si="3559"/>
        <v>0</v>
      </c>
      <c r="BS993" s="805">
        <f t="shared" si="3559"/>
        <v>0</v>
      </c>
      <c r="BT993" s="805">
        <f t="shared" si="3559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26"/>
        <v>0</v>
      </c>
      <c r="CA993" s="602">
        <f t="shared" si="3527"/>
        <v>0</v>
      </c>
      <c r="CB993" s="602">
        <f t="shared" si="3528"/>
        <v>0</v>
      </c>
      <c r="CC993" s="602">
        <f t="shared" si="3529"/>
        <v>0</v>
      </c>
      <c r="CD993" s="1348">
        <f t="shared" si="3530"/>
        <v>0</v>
      </c>
      <c r="CE993" s="1349">
        <f t="shared" si="3530"/>
        <v>0</v>
      </c>
      <c r="CF993" s="1350">
        <f t="shared" si="3530"/>
        <v>0</v>
      </c>
      <c r="CG993" s="1350">
        <f t="shared" si="3530"/>
        <v>0</v>
      </c>
      <c r="CH993" s="1350">
        <f t="shared" si="3530"/>
        <v>0</v>
      </c>
      <c r="CI993" s="1350">
        <f t="shared" si="3530"/>
        <v>0</v>
      </c>
      <c r="CJ993" s="1350">
        <f t="shared" si="3530"/>
        <v>0</v>
      </c>
      <c r="CK993" s="1351">
        <f t="shared" si="3530"/>
        <v>0</v>
      </c>
      <c r="CL993" s="1351">
        <f t="shared" si="3530"/>
        <v>0</v>
      </c>
      <c r="CM993" s="1351">
        <f t="shared" si="3530"/>
        <v>0</v>
      </c>
      <c r="CN993" s="1350">
        <f t="shared" si="3530"/>
        <v>0</v>
      </c>
      <c r="CO993" s="1350">
        <f t="shared" si="3530"/>
        <v>0</v>
      </c>
      <c r="CP993" s="1350">
        <f t="shared" si="3530"/>
        <v>0</v>
      </c>
      <c r="CQ993" s="1350">
        <f t="shared" si="3530"/>
        <v>0</v>
      </c>
      <c r="CR993" s="1350">
        <f t="shared" si="3530"/>
        <v>0</v>
      </c>
      <c r="CS993" s="1349">
        <f t="shared" si="3530"/>
        <v>0</v>
      </c>
      <c r="CT993" s="1352">
        <f t="shared" si="3531"/>
        <v>0</v>
      </c>
      <c r="CU993" s="1440">
        <f t="shared" si="3532"/>
        <v>0</v>
      </c>
      <c r="CV993" s="1380">
        <f t="shared" si="3532"/>
        <v>0</v>
      </c>
      <c r="CW993" s="1381">
        <f t="shared" si="3532"/>
        <v>0</v>
      </c>
      <c r="CX993" s="1381">
        <f t="shared" si="3532"/>
        <v>0</v>
      </c>
      <c r="CY993" s="1381">
        <f t="shared" si="3532"/>
        <v>0</v>
      </c>
      <c r="CZ993" s="1381">
        <f t="shared" si="3532"/>
        <v>0</v>
      </c>
      <c r="DA993" s="1381">
        <f t="shared" si="3532"/>
        <v>0</v>
      </c>
      <c r="DB993" s="1382">
        <f t="shared" si="3532"/>
        <v>0</v>
      </c>
      <c r="DC993" s="1382">
        <f t="shared" si="3532"/>
        <v>0</v>
      </c>
      <c r="DD993" s="1382">
        <f t="shared" si="3532"/>
        <v>0</v>
      </c>
      <c r="DE993" s="1381">
        <f t="shared" si="3532"/>
        <v>0</v>
      </c>
      <c r="DF993" s="1381">
        <f t="shared" si="3532"/>
        <v>0</v>
      </c>
      <c r="DG993" s="1381">
        <f t="shared" si="3532"/>
        <v>0</v>
      </c>
      <c r="DH993" s="1381">
        <f t="shared" si="3532"/>
        <v>0</v>
      </c>
      <c r="DI993" s="1381">
        <f t="shared" si="3532"/>
        <v>0</v>
      </c>
      <c r="DJ993" s="1380">
        <f t="shared" si="3532"/>
        <v>0</v>
      </c>
      <c r="DK993" s="1440">
        <f t="shared" si="3533"/>
        <v>0</v>
      </c>
      <c r="DL993" s="658">
        <f t="shared" si="3534"/>
        <v>17</v>
      </c>
      <c r="DM993" s="106">
        <f t="shared" si="3535"/>
        <v>17</v>
      </c>
      <c r="DN993" s="106">
        <f t="shared" si="3536"/>
        <v>17</v>
      </c>
      <c r="DO993" s="106">
        <f t="shared" si="3537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60">SUM(B784:B785,B791:B798)</f>
        <v>50</v>
      </c>
      <c r="C994" s="805">
        <f t="shared" si="3560"/>
        <v>0</v>
      </c>
      <c r="D994" s="805">
        <f t="shared" si="3560"/>
        <v>0</v>
      </c>
      <c r="E994" s="805">
        <f t="shared" si="3560"/>
        <v>0</v>
      </c>
      <c r="F994" s="805">
        <f t="shared" si="3560"/>
        <v>50</v>
      </c>
      <c r="G994" s="805">
        <f t="shared" si="3560"/>
        <v>50</v>
      </c>
      <c r="H994" s="805">
        <f t="shared" si="3560"/>
        <v>160</v>
      </c>
      <c r="I994" s="805">
        <f t="shared" si="3560"/>
        <v>80</v>
      </c>
      <c r="J994" s="805">
        <f t="shared" si="3560"/>
        <v>0</v>
      </c>
      <c r="K994" s="805">
        <f t="shared" si="3560"/>
        <v>0</v>
      </c>
      <c r="L994" s="805">
        <f t="shared" si="3560"/>
        <v>0</v>
      </c>
      <c r="M994" s="805">
        <f t="shared" si="3560"/>
        <v>0</v>
      </c>
      <c r="N994" s="805">
        <f t="shared" si="3560"/>
        <v>0</v>
      </c>
      <c r="O994" s="805">
        <f t="shared" si="3560"/>
        <v>0</v>
      </c>
      <c r="P994" s="805">
        <f t="shared" si="3560"/>
        <v>0</v>
      </c>
      <c r="Q994" s="805">
        <f t="shared" si="3560"/>
        <v>0</v>
      </c>
      <c r="R994" s="805">
        <f t="shared" si="3560"/>
        <v>0</v>
      </c>
      <c r="S994" s="804"/>
      <c r="T994" s="805">
        <f t="shared" ref="T994:AJ994" si="3561">SUM(T784:T785,T791:T798)</f>
        <v>1420</v>
      </c>
      <c r="U994" s="805">
        <f t="shared" si="3561"/>
        <v>600</v>
      </c>
      <c r="V994" s="805">
        <f t="shared" si="3561"/>
        <v>300</v>
      </c>
      <c r="W994" s="805">
        <f t="shared" si="3561"/>
        <v>640</v>
      </c>
      <c r="X994" s="805">
        <f t="shared" si="3561"/>
        <v>650</v>
      </c>
      <c r="Y994" s="805">
        <f t="shared" si="3561"/>
        <v>750</v>
      </c>
      <c r="Z994" s="805">
        <f t="shared" si="3561"/>
        <v>0</v>
      </c>
      <c r="AA994" s="805">
        <f t="shared" si="3561"/>
        <v>600</v>
      </c>
      <c r="AB994" s="805">
        <f t="shared" si="3561"/>
        <v>400</v>
      </c>
      <c r="AC994" s="805">
        <f t="shared" si="3561"/>
        <v>0</v>
      </c>
      <c r="AD994" s="805">
        <f t="shared" si="3561"/>
        <v>0</v>
      </c>
      <c r="AE994" s="805">
        <f t="shared" si="3561"/>
        <v>0</v>
      </c>
      <c r="AF994" s="805">
        <f t="shared" si="3561"/>
        <v>0</v>
      </c>
      <c r="AG994" s="805">
        <f t="shared" si="3561"/>
        <v>0</v>
      </c>
      <c r="AH994" s="805">
        <f t="shared" si="3561"/>
        <v>0</v>
      </c>
      <c r="AI994" s="805">
        <f t="shared" si="3561"/>
        <v>0</v>
      </c>
      <c r="AJ994" s="805">
        <f t="shared" si="3561"/>
        <v>0</v>
      </c>
      <c r="AK994" s="804"/>
      <c r="AL994" s="805">
        <f t="shared" ref="AL994:BB994" si="3562">SUM(AL784:AL785,AL791:AL798)</f>
        <v>1204</v>
      </c>
      <c r="AM994" s="805">
        <f t="shared" si="3562"/>
        <v>1900</v>
      </c>
      <c r="AN994" s="805">
        <f t="shared" si="3562"/>
        <v>1520</v>
      </c>
      <c r="AO994" s="805">
        <f t="shared" si="3562"/>
        <v>1100</v>
      </c>
      <c r="AP994" s="805">
        <f t="shared" si="3562"/>
        <v>1080</v>
      </c>
      <c r="AQ994" s="805">
        <f t="shared" si="3562"/>
        <v>1000</v>
      </c>
      <c r="AR994" s="805">
        <f t="shared" si="3562"/>
        <v>3050</v>
      </c>
      <c r="AS994" s="805">
        <f t="shared" si="3562"/>
        <v>3100</v>
      </c>
      <c r="AT994" s="805">
        <f t="shared" si="3562"/>
        <v>2400</v>
      </c>
      <c r="AU994" s="805">
        <f t="shared" si="3562"/>
        <v>0</v>
      </c>
      <c r="AV994" s="805">
        <f t="shared" si="3562"/>
        <v>0</v>
      </c>
      <c r="AW994" s="805">
        <f t="shared" si="3562"/>
        <v>0</v>
      </c>
      <c r="AX994" s="805">
        <f t="shared" si="3562"/>
        <v>0</v>
      </c>
      <c r="AY994" s="805">
        <f t="shared" si="3562"/>
        <v>0</v>
      </c>
      <c r="AZ994" s="805">
        <f t="shared" si="3562"/>
        <v>0</v>
      </c>
      <c r="BA994" s="805">
        <f t="shared" si="3562"/>
        <v>0</v>
      </c>
      <c r="BB994" s="805">
        <f t="shared" si="3562"/>
        <v>0</v>
      </c>
      <c r="BC994" s="804"/>
      <c r="BD994" s="805">
        <f t="shared" ref="BD994:BT994" si="3563">SUM(BD784:BD785,BD791:BD798)</f>
        <v>11450</v>
      </c>
      <c r="BE994" s="805">
        <f t="shared" si="3563"/>
        <v>5350</v>
      </c>
      <c r="BF994" s="805">
        <f t="shared" si="3563"/>
        <v>3150</v>
      </c>
      <c r="BG994" s="805">
        <f t="shared" si="3563"/>
        <v>8400</v>
      </c>
      <c r="BH994" s="805">
        <f t="shared" si="3563"/>
        <v>8850</v>
      </c>
      <c r="BI994" s="805">
        <f t="shared" si="3563"/>
        <v>8700</v>
      </c>
      <c r="BJ994" s="805">
        <f t="shared" si="3563"/>
        <v>11500</v>
      </c>
      <c r="BK994" s="805">
        <f t="shared" si="3563"/>
        <v>8150</v>
      </c>
      <c r="BL994" s="805">
        <f t="shared" si="3563"/>
        <v>3400</v>
      </c>
      <c r="BM994" s="805">
        <f t="shared" si="3563"/>
        <v>0</v>
      </c>
      <c r="BN994" s="805">
        <f t="shared" si="3563"/>
        <v>0</v>
      </c>
      <c r="BO994" s="805">
        <f t="shared" si="3563"/>
        <v>0</v>
      </c>
      <c r="BP994" s="805">
        <f t="shared" si="3563"/>
        <v>0</v>
      </c>
      <c r="BQ994" s="805">
        <f t="shared" si="3563"/>
        <v>0</v>
      </c>
      <c r="BR994" s="805">
        <f t="shared" si="3563"/>
        <v>0</v>
      </c>
      <c r="BS994" s="805">
        <f t="shared" si="3563"/>
        <v>0</v>
      </c>
      <c r="BT994" s="805">
        <f t="shared" si="3563"/>
        <v>0</v>
      </c>
      <c r="BU994" s="804"/>
      <c r="BV994" s="805">
        <f>SUM(BV784:BV785,BV791:BV795,BV797:BV798)</f>
        <v>50</v>
      </c>
      <c r="BW994" s="805">
        <f t="shared" ref="BW994:BY994" si="3564">SUM(BW784:BW785,BW791:BW795,BW797:BW798)</f>
        <v>550</v>
      </c>
      <c r="BX994" s="805">
        <f t="shared" si="3564"/>
        <v>3640</v>
      </c>
      <c r="BY994" s="805">
        <f t="shared" si="3564"/>
        <v>7050</v>
      </c>
      <c r="BZ994" s="602">
        <f t="shared" si="3526"/>
        <v>15.333333333333334</v>
      </c>
      <c r="CA994" s="602">
        <f t="shared" si="3527"/>
        <v>262.66666666666669</v>
      </c>
      <c r="CB994" s="602">
        <f t="shared" si="3528"/>
        <v>883.6</v>
      </c>
      <c r="CC994" s="602">
        <f t="shared" si="3529"/>
        <v>3830</v>
      </c>
      <c r="CD994" s="1348">
        <f t="shared" si="3530"/>
        <v>0</v>
      </c>
      <c r="CE994" s="1349">
        <f t="shared" si="3530"/>
        <v>0</v>
      </c>
      <c r="CF994" s="1350">
        <f t="shared" si="3530"/>
        <v>0</v>
      </c>
      <c r="CG994" s="1350">
        <f t="shared" si="3530"/>
        <v>0</v>
      </c>
      <c r="CH994" s="1350">
        <f t="shared" si="3530"/>
        <v>0</v>
      </c>
      <c r="CI994" s="1350">
        <f t="shared" si="3530"/>
        <v>0</v>
      </c>
      <c r="CJ994" s="1350">
        <f t="shared" si="3530"/>
        <v>0</v>
      </c>
      <c r="CK994" s="1351">
        <f t="shared" si="3530"/>
        <v>0</v>
      </c>
      <c r="CL994" s="1351">
        <f t="shared" si="3530"/>
        <v>0</v>
      </c>
      <c r="CM994" s="1351">
        <f t="shared" si="3530"/>
        <v>0</v>
      </c>
      <c r="CN994" s="1350">
        <f t="shared" si="3530"/>
        <v>0</v>
      </c>
      <c r="CO994" s="1350">
        <f t="shared" si="3530"/>
        <v>0</v>
      </c>
      <c r="CP994" s="1350">
        <f t="shared" si="3530"/>
        <v>50</v>
      </c>
      <c r="CQ994" s="1350">
        <f t="shared" si="3530"/>
        <v>50</v>
      </c>
      <c r="CR994" s="1350">
        <f t="shared" si="3530"/>
        <v>50</v>
      </c>
      <c r="CS994" s="1349">
        <f t="shared" si="3530"/>
        <v>80</v>
      </c>
      <c r="CT994" s="1352">
        <f t="shared" si="3531"/>
        <v>160</v>
      </c>
      <c r="CU994" s="1440">
        <f t="shared" si="3532"/>
        <v>0</v>
      </c>
      <c r="CV994" s="1380">
        <f t="shared" si="3532"/>
        <v>0</v>
      </c>
      <c r="CW994" s="1381">
        <f t="shared" si="3532"/>
        <v>0</v>
      </c>
      <c r="CX994" s="1381">
        <f t="shared" si="3532"/>
        <v>0</v>
      </c>
      <c r="CY994" s="1381">
        <f t="shared" si="3532"/>
        <v>0</v>
      </c>
      <c r="CZ994" s="1381">
        <f t="shared" si="3532"/>
        <v>0</v>
      </c>
      <c r="DA994" s="1381">
        <f t="shared" si="3532"/>
        <v>0</v>
      </c>
      <c r="DB994" s="1382">
        <f t="shared" si="3532"/>
        <v>0</v>
      </c>
      <c r="DC994" s="1382">
        <f t="shared" si="3532"/>
        <v>0</v>
      </c>
      <c r="DD994" s="1382">
        <f t="shared" si="3532"/>
        <v>300</v>
      </c>
      <c r="DE994" s="1381">
        <f t="shared" si="3532"/>
        <v>400</v>
      </c>
      <c r="DF994" s="1381">
        <f t="shared" si="3532"/>
        <v>600</v>
      </c>
      <c r="DG994" s="1381">
        <f t="shared" si="3532"/>
        <v>600</v>
      </c>
      <c r="DH994" s="1381">
        <f t="shared" si="3532"/>
        <v>640</v>
      </c>
      <c r="DI994" s="1381">
        <f t="shared" si="3532"/>
        <v>650</v>
      </c>
      <c r="DJ994" s="1380">
        <f t="shared" si="3532"/>
        <v>750</v>
      </c>
      <c r="DK994" s="1440">
        <f t="shared" si="3533"/>
        <v>1420</v>
      </c>
      <c r="DL994" s="658">
        <f t="shared" si="3534"/>
        <v>17</v>
      </c>
      <c r="DM994" s="106">
        <f t="shared" si="3535"/>
        <v>17</v>
      </c>
      <c r="DN994" s="106">
        <f t="shared" si="3536"/>
        <v>17</v>
      </c>
      <c r="DO994" s="106">
        <f t="shared" si="3537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65">SUM(B799,B800)</f>
        <v>240</v>
      </c>
      <c r="C995" s="805">
        <f t="shared" si="3565"/>
        <v>700</v>
      </c>
      <c r="D995" s="805">
        <f t="shared" si="3565"/>
        <v>550</v>
      </c>
      <c r="E995" s="805">
        <f t="shared" si="3565"/>
        <v>250</v>
      </c>
      <c r="F995" s="805">
        <f t="shared" si="3565"/>
        <v>450</v>
      </c>
      <c r="G995" s="805">
        <f t="shared" si="3565"/>
        <v>100</v>
      </c>
      <c r="H995" s="805">
        <f t="shared" si="3565"/>
        <v>250</v>
      </c>
      <c r="I995" s="805">
        <f t="shared" si="3565"/>
        <v>400</v>
      </c>
      <c r="J995" s="805">
        <f t="shared" si="3565"/>
        <v>360</v>
      </c>
      <c r="K995" s="805">
        <f t="shared" si="3565"/>
        <v>0</v>
      </c>
      <c r="L995" s="805">
        <f t="shared" si="3565"/>
        <v>0</v>
      </c>
      <c r="M995" s="805">
        <f t="shared" si="3565"/>
        <v>0</v>
      </c>
      <c r="N995" s="805">
        <f t="shared" si="3565"/>
        <v>0</v>
      </c>
      <c r="O995" s="805">
        <f t="shared" si="3565"/>
        <v>0</v>
      </c>
      <c r="P995" s="805">
        <f t="shared" si="3565"/>
        <v>0</v>
      </c>
      <c r="Q995" s="805">
        <f t="shared" si="3565"/>
        <v>0</v>
      </c>
      <c r="R995" s="805">
        <f t="shared" si="3565"/>
        <v>0</v>
      </c>
      <c r="S995" s="804"/>
      <c r="T995" s="805">
        <f t="shared" ref="T995:AJ995" si="3566">SUM(T799,T800)</f>
        <v>2100</v>
      </c>
      <c r="U995" s="805">
        <f t="shared" si="3566"/>
        <v>500</v>
      </c>
      <c r="V995" s="805">
        <f t="shared" si="3566"/>
        <v>780</v>
      </c>
      <c r="W995" s="805">
        <f t="shared" si="3566"/>
        <v>320</v>
      </c>
      <c r="X995" s="805">
        <f t="shared" si="3566"/>
        <v>550</v>
      </c>
      <c r="Y995" s="805">
        <f t="shared" si="3566"/>
        <v>680</v>
      </c>
      <c r="Z995" s="805">
        <f t="shared" si="3566"/>
        <v>850</v>
      </c>
      <c r="AA995" s="805">
        <f t="shared" si="3566"/>
        <v>1010</v>
      </c>
      <c r="AB995" s="805">
        <f t="shared" si="3566"/>
        <v>300</v>
      </c>
      <c r="AC995" s="805">
        <f t="shared" si="3566"/>
        <v>0</v>
      </c>
      <c r="AD995" s="805">
        <f t="shared" si="3566"/>
        <v>0</v>
      </c>
      <c r="AE995" s="805">
        <f t="shared" si="3566"/>
        <v>0</v>
      </c>
      <c r="AF995" s="805">
        <f t="shared" si="3566"/>
        <v>0</v>
      </c>
      <c r="AG995" s="805">
        <f t="shared" si="3566"/>
        <v>0</v>
      </c>
      <c r="AH995" s="805">
        <f t="shared" si="3566"/>
        <v>0</v>
      </c>
      <c r="AI995" s="805">
        <f t="shared" si="3566"/>
        <v>0</v>
      </c>
      <c r="AJ995" s="805">
        <f t="shared" si="3566"/>
        <v>0</v>
      </c>
      <c r="AK995" s="804"/>
      <c r="AL995" s="805">
        <f t="shared" ref="AL995:BB995" si="3567">SUM(AL799,AL800)</f>
        <v>2185</v>
      </c>
      <c r="AM995" s="805">
        <f t="shared" si="3567"/>
        <v>1330</v>
      </c>
      <c r="AN995" s="805">
        <f t="shared" si="3567"/>
        <v>3200</v>
      </c>
      <c r="AO995" s="805">
        <f t="shared" si="3567"/>
        <v>575</v>
      </c>
      <c r="AP995" s="805">
        <f t="shared" si="3567"/>
        <v>1065</v>
      </c>
      <c r="AQ995" s="805">
        <f t="shared" si="3567"/>
        <v>1000</v>
      </c>
      <c r="AR995" s="805">
        <f t="shared" si="3567"/>
        <v>3990</v>
      </c>
      <c r="AS995" s="805">
        <f t="shared" si="3567"/>
        <v>760</v>
      </c>
      <c r="AT995" s="805">
        <f t="shared" si="3567"/>
        <v>540</v>
      </c>
      <c r="AU995" s="805">
        <f t="shared" si="3567"/>
        <v>0</v>
      </c>
      <c r="AV995" s="805">
        <f t="shared" si="3567"/>
        <v>0</v>
      </c>
      <c r="AW995" s="805">
        <f t="shared" si="3567"/>
        <v>0</v>
      </c>
      <c r="AX995" s="805">
        <f t="shared" si="3567"/>
        <v>0</v>
      </c>
      <c r="AY995" s="805">
        <f t="shared" si="3567"/>
        <v>0</v>
      </c>
      <c r="AZ995" s="805">
        <f t="shared" si="3567"/>
        <v>0</v>
      </c>
      <c r="BA995" s="805">
        <f t="shared" si="3567"/>
        <v>0</v>
      </c>
      <c r="BB995" s="805">
        <f t="shared" si="3567"/>
        <v>0</v>
      </c>
      <c r="BC995" s="804"/>
      <c r="BD995" s="805">
        <f t="shared" ref="BD995:BT995" si="3568">SUM(BD799,BD800)</f>
        <v>3000</v>
      </c>
      <c r="BE995" s="805">
        <f t="shared" si="3568"/>
        <v>3500</v>
      </c>
      <c r="BF995" s="805">
        <f t="shared" si="3568"/>
        <v>3350</v>
      </c>
      <c r="BG995" s="805">
        <f t="shared" si="3568"/>
        <v>3480</v>
      </c>
      <c r="BH995" s="805">
        <f t="shared" si="3568"/>
        <v>2000</v>
      </c>
      <c r="BI995" s="805">
        <f t="shared" si="3568"/>
        <v>1400</v>
      </c>
      <c r="BJ995" s="805">
        <f t="shared" si="3568"/>
        <v>6000</v>
      </c>
      <c r="BK995" s="805">
        <f t="shared" si="3568"/>
        <v>3200</v>
      </c>
      <c r="BL995" s="805">
        <f t="shared" si="3568"/>
        <v>3200</v>
      </c>
      <c r="BM995" s="805">
        <f t="shared" si="3568"/>
        <v>0</v>
      </c>
      <c r="BN995" s="805">
        <f t="shared" si="3568"/>
        <v>0</v>
      </c>
      <c r="BO995" s="805">
        <f t="shared" si="3568"/>
        <v>0</v>
      </c>
      <c r="BP995" s="805">
        <f t="shared" si="3568"/>
        <v>0</v>
      </c>
      <c r="BQ995" s="805">
        <f t="shared" si="3568"/>
        <v>0</v>
      </c>
      <c r="BR995" s="805">
        <f t="shared" si="3568"/>
        <v>0</v>
      </c>
      <c r="BS995" s="805">
        <f t="shared" si="3568"/>
        <v>0</v>
      </c>
      <c r="BT995" s="805">
        <f t="shared" si="3568"/>
        <v>0</v>
      </c>
      <c r="BU995" s="804"/>
      <c r="BV995" s="805">
        <f>SUM(BV799,BV800)</f>
        <v>350</v>
      </c>
      <c r="BW995" s="805">
        <f t="shared" ref="BW995:BY995" si="3569">SUM(BW799,BW800)</f>
        <v>760</v>
      </c>
      <c r="BX995" s="805">
        <f t="shared" si="3569"/>
        <v>1350</v>
      </c>
      <c r="BY995" s="805">
        <f t="shared" si="3569"/>
        <v>3440</v>
      </c>
      <c r="BZ995" s="602">
        <f t="shared" si="3526"/>
        <v>173.33333333333334</v>
      </c>
      <c r="CA995" s="602">
        <f t="shared" si="3527"/>
        <v>332.66666666666669</v>
      </c>
      <c r="CB995" s="602">
        <f t="shared" si="3528"/>
        <v>710.33333333333337</v>
      </c>
      <c r="CC995" s="602">
        <f t="shared" si="3529"/>
        <v>1542</v>
      </c>
      <c r="CD995" s="1348">
        <f t="shared" si="3530"/>
        <v>0</v>
      </c>
      <c r="CE995" s="1349">
        <f t="shared" si="3530"/>
        <v>0</v>
      </c>
      <c r="CF995" s="1350">
        <f t="shared" si="3530"/>
        <v>0</v>
      </c>
      <c r="CG995" s="1350">
        <f t="shared" si="3530"/>
        <v>0</v>
      </c>
      <c r="CH995" s="1350">
        <f t="shared" si="3530"/>
        <v>0</v>
      </c>
      <c r="CI995" s="1350">
        <f t="shared" si="3530"/>
        <v>0</v>
      </c>
      <c r="CJ995" s="1350">
        <f t="shared" si="3530"/>
        <v>0</v>
      </c>
      <c r="CK995" s="1351">
        <f t="shared" si="3530"/>
        <v>0</v>
      </c>
      <c r="CL995" s="1351">
        <f t="shared" si="3530"/>
        <v>100</v>
      </c>
      <c r="CM995" s="1351">
        <f t="shared" si="3530"/>
        <v>240</v>
      </c>
      <c r="CN995" s="1350">
        <f t="shared" si="3530"/>
        <v>250</v>
      </c>
      <c r="CO995" s="1350">
        <f t="shared" si="3530"/>
        <v>250</v>
      </c>
      <c r="CP995" s="1350">
        <f t="shared" si="3530"/>
        <v>360</v>
      </c>
      <c r="CQ995" s="1350">
        <f t="shared" si="3530"/>
        <v>400</v>
      </c>
      <c r="CR995" s="1350">
        <f t="shared" si="3530"/>
        <v>450</v>
      </c>
      <c r="CS995" s="1349">
        <f t="shared" si="3530"/>
        <v>550</v>
      </c>
      <c r="CT995" s="1352">
        <f t="shared" si="3531"/>
        <v>700</v>
      </c>
      <c r="CU995" s="1440">
        <f t="shared" si="3532"/>
        <v>0</v>
      </c>
      <c r="CV995" s="1380">
        <f t="shared" si="3532"/>
        <v>0</v>
      </c>
      <c r="CW995" s="1381">
        <f t="shared" si="3532"/>
        <v>0</v>
      </c>
      <c r="CX995" s="1381">
        <f t="shared" si="3532"/>
        <v>0</v>
      </c>
      <c r="CY995" s="1381">
        <f t="shared" si="3532"/>
        <v>0</v>
      </c>
      <c r="CZ995" s="1381">
        <f t="shared" si="3532"/>
        <v>0</v>
      </c>
      <c r="DA995" s="1381">
        <f t="shared" si="3532"/>
        <v>0</v>
      </c>
      <c r="DB995" s="1382">
        <f t="shared" si="3532"/>
        <v>0</v>
      </c>
      <c r="DC995" s="1382">
        <f t="shared" si="3532"/>
        <v>300</v>
      </c>
      <c r="DD995" s="1382">
        <f t="shared" si="3532"/>
        <v>320</v>
      </c>
      <c r="DE995" s="1381">
        <f t="shared" si="3532"/>
        <v>500</v>
      </c>
      <c r="DF995" s="1381">
        <f t="shared" si="3532"/>
        <v>550</v>
      </c>
      <c r="DG995" s="1381">
        <f t="shared" si="3532"/>
        <v>680</v>
      </c>
      <c r="DH995" s="1381">
        <f t="shared" si="3532"/>
        <v>780</v>
      </c>
      <c r="DI995" s="1381">
        <f t="shared" si="3532"/>
        <v>850</v>
      </c>
      <c r="DJ995" s="1380">
        <f t="shared" si="3532"/>
        <v>1010</v>
      </c>
      <c r="DK995" s="1440">
        <f t="shared" si="3533"/>
        <v>2100</v>
      </c>
      <c r="DL995" s="658">
        <f t="shared" si="3534"/>
        <v>17</v>
      </c>
      <c r="DM995" s="106">
        <f t="shared" si="3535"/>
        <v>17</v>
      </c>
      <c r="DN995" s="106">
        <f t="shared" si="3536"/>
        <v>17</v>
      </c>
      <c r="DO995" s="106">
        <f t="shared" si="3537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70">SUM(B801)</f>
        <v>0</v>
      </c>
      <c r="C996" s="805">
        <f t="shared" si="3570"/>
        <v>240</v>
      </c>
      <c r="D996" s="805">
        <f t="shared" si="3570"/>
        <v>0</v>
      </c>
      <c r="E996" s="805">
        <f t="shared" si="3570"/>
        <v>0</v>
      </c>
      <c r="F996" s="805">
        <f t="shared" si="3570"/>
        <v>0</v>
      </c>
      <c r="G996" s="805">
        <f t="shared" si="3570"/>
        <v>252</v>
      </c>
      <c r="H996" s="805">
        <f t="shared" si="3570"/>
        <v>180</v>
      </c>
      <c r="I996" s="805">
        <f t="shared" si="3570"/>
        <v>800</v>
      </c>
      <c r="J996" s="805">
        <f t="shared" si="3570"/>
        <v>180</v>
      </c>
      <c r="K996" s="805">
        <f t="shared" si="3570"/>
        <v>0</v>
      </c>
      <c r="L996" s="805">
        <f t="shared" si="3570"/>
        <v>0</v>
      </c>
      <c r="M996" s="805">
        <f t="shared" si="3570"/>
        <v>0</v>
      </c>
      <c r="N996" s="805">
        <f t="shared" si="3570"/>
        <v>0</v>
      </c>
      <c r="O996" s="805">
        <f t="shared" si="3570"/>
        <v>0</v>
      </c>
      <c r="P996" s="805">
        <f t="shared" si="3570"/>
        <v>0</v>
      </c>
      <c r="Q996" s="805">
        <f t="shared" si="3570"/>
        <v>0</v>
      </c>
      <c r="R996" s="805">
        <f t="shared" si="3570"/>
        <v>0</v>
      </c>
      <c r="S996" s="804"/>
      <c r="T996" s="805">
        <f t="shared" ref="T996:AJ996" si="3571">SUM(T801)</f>
        <v>216</v>
      </c>
      <c r="U996" s="805">
        <f t="shared" si="3571"/>
        <v>8</v>
      </c>
      <c r="V996" s="805">
        <f t="shared" si="3571"/>
        <v>600</v>
      </c>
      <c r="W996" s="805">
        <f t="shared" si="3571"/>
        <v>300</v>
      </c>
      <c r="X996" s="805">
        <f t="shared" si="3571"/>
        <v>300</v>
      </c>
      <c r="Y996" s="805">
        <f t="shared" si="3571"/>
        <v>400</v>
      </c>
      <c r="Z996" s="805">
        <f t="shared" si="3571"/>
        <v>0</v>
      </c>
      <c r="AA996" s="805">
        <f t="shared" si="3571"/>
        <v>500</v>
      </c>
      <c r="AB996" s="805">
        <f t="shared" si="3571"/>
        <v>400</v>
      </c>
      <c r="AC996" s="805">
        <f t="shared" si="3571"/>
        <v>0</v>
      </c>
      <c r="AD996" s="805">
        <f t="shared" si="3571"/>
        <v>0</v>
      </c>
      <c r="AE996" s="805">
        <f t="shared" si="3571"/>
        <v>0</v>
      </c>
      <c r="AF996" s="805">
        <f t="shared" si="3571"/>
        <v>0</v>
      </c>
      <c r="AG996" s="805">
        <f t="shared" si="3571"/>
        <v>0</v>
      </c>
      <c r="AH996" s="805">
        <f t="shared" si="3571"/>
        <v>0</v>
      </c>
      <c r="AI996" s="805">
        <f t="shared" si="3571"/>
        <v>0</v>
      </c>
      <c r="AJ996" s="805">
        <f t="shared" si="3571"/>
        <v>0</v>
      </c>
      <c r="AK996" s="804"/>
      <c r="AL996" s="805">
        <f t="shared" ref="AL996:BB996" si="3572">SUM(AL801)</f>
        <v>150</v>
      </c>
      <c r="AM996" s="805">
        <f t="shared" si="3572"/>
        <v>0</v>
      </c>
      <c r="AN996" s="805">
        <f t="shared" si="3572"/>
        <v>1000</v>
      </c>
      <c r="AO996" s="805">
        <f t="shared" si="3572"/>
        <v>0</v>
      </c>
      <c r="AP996" s="805">
        <f t="shared" si="3572"/>
        <v>1200</v>
      </c>
      <c r="AQ996" s="805">
        <f t="shared" si="3572"/>
        <v>150</v>
      </c>
      <c r="AR996" s="805">
        <f t="shared" si="3572"/>
        <v>960</v>
      </c>
      <c r="AS996" s="805">
        <f t="shared" si="3572"/>
        <v>200</v>
      </c>
      <c r="AT996" s="805">
        <f t="shared" si="3572"/>
        <v>450</v>
      </c>
      <c r="AU996" s="805">
        <f t="shared" si="3572"/>
        <v>0</v>
      </c>
      <c r="AV996" s="805">
        <f t="shared" si="3572"/>
        <v>0</v>
      </c>
      <c r="AW996" s="805">
        <f t="shared" si="3572"/>
        <v>0</v>
      </c>
      <c r="AX996" s="805">
        <f t="shared" si="3572"/>
        <v>0</v>
      </c>
      <c r="AY996" s="805">
        <f t="shared" si="3572"/>
        <v>0</v>
      </c>
      <c r="AZ996" s="805">
        <f t="shared" si="3572"/>
        <v>0</v>
      </c>
      <c r="BA996" s="805">
        <f t="shared" si="3572"/>
        <v>0</v>
      </c>
      <c r="BB996" s="805">
        <f t="shared" si="3572"/>
        <v>0</v>
      </c>
      <c r="BC996" s="804"/>
      <c r="BD996" s="805">
        <f t="shared" ref="BD996:BT996" si="3573">SUM(BD801)</f>
        <v>800</v>
      </c>
      <c r="BE996" s="805">
        <f t="shared" si="3573"/>
        <v>750</v>
      </c>
      <c r="BF996" s="805">
        <f t="shared" si="3573"/>
        <v>1000</v>
      </c>
      <c r="BG996" s="805">
        <f t="shared" si="3573"/>
        <v>1500</v>
      </c>
      <c r="BH996" s="805">
        <f t="shared" si="3573"/>
        <v>500</v>
      </c>
      <c r="BI996" s="805">
        <f t="shared" si="3573"/>
        <v>1000</v>
      </c>
      <c r="BJ996" s="805">
        <f t="shared" si="3573"/>
        <v>1000</v>
      </c>
      <c r="BK996" s="805">
        <f t="shared" si="3573"/>
        <v>1500</v>
      </c>
      <c r="BL996" s="805">
        <f t="shared" si="3573"/>
        <v>1000</v>
      </c>
      <c r="BM996" s="805">
        <f t="shared" si="3573"/>
        <v>0</v>
      </c>
      <c r="BN996" s="805">
        <f t="shared" si="3573"/>
        <v>0</v>
      </c>
      <c r="BO996" s="805">
        <f t="shared" si="3573"/>
        <v>0</v>
      </c>
      <c r="BP996" s="805">
        <f t="shared" si="3573"/>
        <v>0</v>
      </c>
      <c r="BQ996" s="805">
        <f t="shared" si="3573"/>
        <v>0</v>
      </c>
      <c r="BR996" s="805">
        <f t="shared" si="3573"/>
        <v>0</v>
      </c>
      <c r="BS996" s="805">
        <f t="shared" si="3573"/>
        <v>0</v>
      </c>
      <c r="BT996" s="805">
        <f t="shared" si="3573"/>
        <v>0</v>
      </c>
      <c r="BU996" s="804"/>
      <c r="BV996" s="805">
        <f>SUM(BV801)</f>
        <v>240</v>
      </c>
      <c r="BW996" s="805">
        <f>SUM(BW801)</f>
        <v>300</v>
      </c>
      <c r="BX996" s="805">
        <f>SUM(BX801)</f>
        <v>500</v>
      </c>
      <c r="BY996" s="805">
        <f>SUM(BY801)</f>
        <v>1000</v>
      </c>
      <c r="BZ996" s="602">
        <f t="shared" si="3526"/>
        <v>56.8</v>
      </c>
      <c r="CA996" s="602">
        <f t="shared" si="3527"/>
        <v>141.6</v>
      </c>
      <c r="CB996" s="602">
        <f t="shared" si="3528"/>
        <v>194</v>
      </c>
      <c r="CC996" s="602">
        <f t="shared" si="3529"/>
        <v>503.33333333333331</v>
      </c>
      <c r="CD996" s="1348">
        <f t="shared" si="3530"/>
        <v>0</v>
      </c>
      <c r="CE996" s="1349">
        <f t="shared" si="3530"/>
        <v>0</v>
      </c>
      <c r="CF996" s="1350">
        <f t="shared" si="3530"/>
        <v>0</v>
      </c>
      <c r="CG996" s="1350">
        <f t="shared" si="3530"/>
        <v>0</v>
      </c>
      <c r="CH996" s="1350">
        <f t="shared" si="3530"/>
        <v>0</v>
      </c>
      <c r="CI996" s="1350">
        <f t="shared" si="3530"/>
        <v>0</v>
      </c>
      <c r="CJ996" s="1350">
        <f t="shared" si="3530"/>
        <v>0</v>
      </c>
      <c r="CK996" s="1351">
        <f t="shared" si="3530"/>
        <v>0</v>
      </c>
      <c r="CL996" s="1351">
        <f t="shared" si="3530"/>
        <v>0</v>
      </c>
      <c r="CM996" s="1351">
        <f t="shared" si="3530"/>
        <v>0</v>
      </c>
      <c r="CN996" s="1350">
        <f t="shared" si="3530"/>
        <v>0</v>
      </c>
      <c r="CO996" s="1350">
        <f t="shared" si="3530"/>
        <v>0</v>
      </c>
      <c r="CP996" s="1350">
        <f t="shared" si="3530"/>
        <v>180</v>
      </c>
      <c r="CQ996" s="1350">
        <f t="shared" si="3530"/>
        <v>180</v>
      </c>
      <c r="CR996" s="1350">
        <f t="shared" si="3530"/>
        <v>240</v>
      </c>
      <c r="CS996" s="1349">
        <f t="shared" si="3530"/>
        <v>252</v>
      </c>
      <c r="CT996" s="1352">
        <f t="shared" si="3531"/>
        <v>800</v>
      </c>
      <c r="CU996" s="1440">
        <f t="shared" si="3532"/>
        <v>0</v>
      </c>
      <c r="CV996" s="1380">
        <f t="shared" si="3532"/>
        <v>0</v>
      </c>
      <c r="CW996" s="1381">
        <f t="shared" si="3532"/>
        <v>0</v>
      </c>
      <c r="CX996" s="1381">
        <f t="shared" si="3532"/>
        <v>0</v>
      </c>
      <c r="CY996" s="1381">
        <f t="shared" si="3532"/>
        <v>0</v>
      </c>
      <c r="CZ996" s="1381">
        <f t="shared" si="3532"/>
        <v>0</v>
      </c>
      <c r="DA996" s="1381">
        <f t="shared" si="3532"/>
        <v>0</v>
      </c>
      <c r="DB996" s="1382">
        <f t="shared" si="3532"/>
        <v>0</v>
      </c>
      <c r="DC996" s="1382">
        <f t="shared" si="3532"/>
        <v>0</v>
      </c>
      <c r="DD996" s="1382">
        <f t="shared" si="3532"/>
        <v>8</v>
      </c>
      <c r="DE996" s="1381">
        <f t="shared" si="3532"/>
        <v>216</v>
      </c>
      <c r="DF996" s="1381">
        <f t="shared" si="3532"/>
        <v>300</v>
      </c>
      <c r="DG996" s="1381">
        <f t="shared" si="3532"/>
        <v>300</v>
      </c>
      <c r="DH996" s="1381">
        <f t="shared" si="3532"/>
        <v>400</v>
      </c>
      <c r="DI996" s="1381">
        <f t="shared" si="3532"/>
        <v>400</v>
      </c>
      <c r="DJ996" s="1380">
        <f t="shared" si="3532"/>
        <v>500</v>
      </c>
      <c r="DK996" s="1440">
        <f t="shared" si="3533"/>
        <v>600</v>
      </c>
      <c r="DL996" s="658">
        <f t="shared" si="3534"/>
        <v>17</v>
      </c>
      <c r="DM996" s="106">
        <f t="shared" si="3535"/>
        <v>17</v>
      </c>
      <c r="DN996" s="106">
        <f t="shared" si="3536"/>
        <v>17</v>
      </c>
      <c r="DO996" s="106">
        <f t="shared" si="3537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409</v>
      </c>
      <c r="B997" s="805">
        <f t="shared" ref="B997:R997" si="3574">SUM(B802,B804)</f>
        <v>480</v>
      </c>
      <c r="C997" s="805">
        <f t="shared" si="3574"/>
        <v>50</v>
      </c>
      <c r="D997" s="805">
        <f t="shared" si="3574"/>
        <v>48</v>
      </c>
      <c r="E997" s="805">
        <f t="shared" si="3574"/>
        <v>120</v>
      </c>
      <c r="F997" s="805">
        <f t="shared" si="3574"/>
        <v>240</v>
      </c>
      <c r="G997" s="805">
        <f t="shared" si="3574"/>
        <v>120</v>
      </c>
      <c r="H997" s="805">
        <f t="shared" si="3574"/>
        <v>240</v>
      </c>
      <c r="I997" s="805">
        <f t="shared" si="3574"/>
        <v>120</v>
      </c>
      <c r="J997" s="805">
        <f t="shared" si="3574"/>
        <v>120</v>
      </c>
      <c r="K997" s="805">
        <f t="shared" si="3574"/>
        <v>0</v>
      </c>
      <c r="L997" s="805">
        <f t="shared" si="3574"/>
        <v>0</v>
      </c>
      <c r="M997" s="805">
        <f t="shared" si="3574"/>
        <v>0</v>
      </c>
      <c r="N997" s="805">
        <f t="shared" si="3574"/>
        <v>0</v>
      </c>
      <c r="O997" s="805">
        <f t="shared" si="3574"/>
        <v>0</v>
      </c>
      <c r="P997" s="805">
        <f t="shared" si="3574"/>
        <v>0</v>
      </c>
      <c r="Q997" s="805">
        <f t="shared" si="3574"/>
        <v>0</v>
      </c>
      <c r="R997" s="805">
        <f t="shared" si="3574"/>
        <v>0</v>
      </c>
      <c r="S997" s="804"/>
      <c r="T997" s="805">
        <f t="shared" ref="T997:AJ997" si="3575">SUM(T802,T804)</f>
        <v>120</v>
      </c>
      <c r="U997" s="805">
        <f t="shared" si="3575"/>
        <v>18</v>
      </c>
      <c r="V997" s="805">
        <f t="shared" si="3575"/>
        <v>20</v>
      </c>
      <c r="W997" s="805">
        <f t="shared" si="3575"/>
        <v>100</v>
      </c>
      <c r="X997" s="805">
        <f t="shared" si="3575"/>
        <v>60</v>
      </c>
      <c r="Y997" s="805">
        <f t="shared" si="3575"/>
        <v>5</v>
      </c>
      <c r="Z997" s="805">
        <f t="shared" si="3575"/>
        <v>0</v>
      </c>
      <c r="AA997" s="805">
        <f t="shared" si="3575"/>
        <v>0</v>
      </c>
      <c r="AB997" s="805">
        <f t="shared" si="3575"/>
        <v>5</v>
      </c>
      <c r="AC997" s="805">
        <f t="shared" si="3575"/>
        <v>0</v>
      </c>
      <c r="AD997" s="805">
        <f t="shared" si="3575"/>
        <v>0</v>
      </c>
      <c r="AE997" s="805">
        <f t="shared" si="3575"/>
        <v>0</v>
      </c>
      <c r="AF997" s="805">
        <f t="shared" si="3575"/>
        <v>0</v>
      </c>
      <c r="AG997" s="805">
        <f t="shared" si="3575"/>
        <v>0</v>
      </c>
      <c r="AH997" s="805">
        <f t="shared" si="3575"/>
        <v>0</v>
      </c>
      <c r="AI997" s="805">
        <f t="shared" si="3575"/>
        <v>0</v>
      </c>
      <c r="AJ997" s="805">
        <f t="shared" si="3575"/>
        <v>0</v>
      </c>
      <c r="AK997" s="804"/>
      <c r="AL997" s="805">
        <f t="shared" ref="AL997:BB997" si="3576">SUM(AL802,AL804)</f>
        <v>800</v>
      </c>
      <c r="AM997" s="805">
        <f t="shared" si="3576"/>
        <v>650</v>
      </c>
      <c r="AN997" s="805">
        <f t="shared" si="3576"/>
        <v>840</v>
      </c>
      <c r="AO997" s="805">
        <f t="shared" si="3576"/>
        <v>300</v>
      </c>
      <c r="AP997" s="805">
        <f t="shared" si="3576"/>
        <v>600</v>
      </c>
      <c r="AQ997" s="805">
        <f t="shared" si="3576"/>
        <v>400</v>
      </c>
      <c r="AR997" s="805">
        <f t="shared" si="3576"/>
        <v>1200</v>
      </c>
      <c r="AS997" s="805">
        <f t="shared" si="3576"/>
        <v>750</v>
      </c>
      <c r="AT997" s="805">
        <f t="shared" si="3576"/>
        <v>600</v>
      </c>
      <c r="AU997" s="805">
        <f t="shared" si="3576"/>
        <v>0</v>
      </c>
      <c r="AV997" s="805">
        <f t="shared" si="3576"/>
        <v>0</v>
      </c>
      <c r="AW997" s="805">
        <f t="shared" si="3576"/>
        <v>0</v>
      </c>
      <c r="AX997" s="805">
        <f t="shared" si="3576"/>
        <v>0</v>
      </c>
      <c r="AY997" s="805">
        <f t="shared" si="3576"/>
        <v>0</v>
      </c>
      <c r="AZ997" s="805">
        <f t="shared" si="3576"/>
        <v>0</v>
      </c>
      <c r="BA997" s="805">
        <f t="shared" si="3576"/>
        <v>0</v>
      </c>
      <c r="BB997" s="805">
        <f t="shared" si="3576"/>
        <v>0</v>
      </c>
      <c r="BC997" s="804"/>
      <c r="BD997" s="805">
        <f t="shared" ref="BD997:BT997" si="3577">SUM(BD802,BD804)</f>
        <v>400</v>
      </c>
      <c r="BE997" s="805">
        <f t="shared" si="3577"/>
        <v>1000</v>
      </c>
      <c r="BF997" s="805">
        <f t="shared" si="3577"/>
        <v>840</v>
      </c>
      <c r="BG997" s="805">
        <f t="shared" si="3577"/>
        <v>2400</v>
      </c>
      <c r="BH997" s="805">
        <f t="shared" si="3577"/>
        <v>120</v>
      </c>
      <c r="BI997" s="805">
        <f t="shared" si="3577"/>
        <v>1050</v>
      </c>
      <c r="BJ997" s="805">
        <f t="shared" si="3577"/>
        <v>800</v>
      </c>
      <c r="BK997" s="805">
        <f t="shared" si="3577"/>
        <v>1800</v>
      </c>
      <c r="BL997" s="805">
        <f t="shared" si="3577"/>
        <v>2000</v>
      </c>
      <c r="BM997" s="805">
        <f t="shared" si="3577"/>
        <v>0</v>
      </c>
      <c r="BN997" s="805">
        <f t="shared" si="3577"/>
        <v>0</v>
      </c>
      <c r="BO997" s="805">
        <f t="shared" si="3577"/>
        <v>0</v>
      </c>
      <c r="BP997" s="805">
        <f t="shared" si="3577"/>
        <v>0</v>
      </c>
      <c r="BQ997" s="805">
        <f t="shared" si="3577"/>
        <v>0</v>
      </c>
      <c r="BR997" s="805">
        <f t="shared" si="3577"/>
        <v>0</v>
      </c>
      <c r="BS997" s="805">
        <f t="shared" si="3577"/>
        <v>0</v>
      </c>
      <c r="BT997" s="805">
        <f t="shared" si="3577"/>
        <v>0</v>
      </c>
      <c r="BU997" s="804"/>
      <c r="BV997" s="805">
        <f>SUM(BV804)</f>
        <v>0</v>
      </c>
      <c r="BW997" s="805">
        <f t="shared" ref="BW997:BY997" si="3578">SUM(BW804)</f>
        <v>0</v>
      </c>
      <c r="BX997" s="805">
        <f t="shared" si="3578"/>
        <v>0</v>
      </c>
      <c r="BY997" s="805">
        <f t="shared" si="3578"/>
        <v>0</v>
      </c>
      <c r="BZ997" s="602">
        <f t="shared" si="3526"/>
        <v>70.533333333333331</v>
      </c>
      <c r="CA997" s="602">
        <f t="shared" si="3527"/>
        <v>13.866666666666667</v>
      </c>
      <c r="CB997" s="602">
        <f t="shared" si="3528"/>
        <v>329.33333333333331</v>
      </c>
      <c r="CC997" s="602">
        <f t="shared" si="3529"/>
        <v>534</v>
      </c>
      <c r="CD997" s="1348">
        <f t="shared" si="3530"/>
        <v>0</v>
      </c>
      <c r="CE997" s="1349">
        <f t="shared" si="3530"/>
        <v>0</v>
      </c>
      <c r="CF997" s="1350">
        <f t="shared" si="3530"/>
        <v>0</v>
      </c>
      <c r="CG997" s="1350">
        <f t="shared" si="3530"/>
        <v>0</v>
      </c>
      <c r="CH997" s="1350">
        <f t="shared" si="3530"/>
        <v>0</v>
      </c>
      <c r="CI997" s="1350">
        <f t="shared" si="3530"/>
        <v>0</v>
      </c>
      <c r="CJ997" s="1350">
        <f t="shared" si="3530"/>
        <v>0</v>
      </c>
      <c r="CK997" s="1351">
        <f t="shared" si="3530"/>
        <v>0</v>
      </c>
      <c r="CL997" s="1351">
        <f t="shared" si="3530"/>
        <v>48</v>
      </c>
      <c r="CM997" s="1351">
        <f t="shared" si="3530"/>
        <v>50</v>
      </c>
      <c r="CN997" s="1350">
        <f t="shared" si="3530"/>
        <v>120</v>
      </c>
      <c r="CO997" s="1350">
        <f t="shared" si="3530"/>
        <v>120</v>
      </c>
      <c r="CP997" s="1350">
        <f t="shared" si="3530"/>
        <v>120</v>
      </c>
      <c r="CQ997" s="1350">
        <f t="shared" si="3530"/>
        <v>120</v>
      </c>
      <c r="CR997" s="1350">
        <f t="shared" si="3530"/>
        <v>240</v>
      </c>
      <c r="CS997" s="1349">
        <f t="shared" si="3530"/>
        <v>240</v>
      </c>
      <c r="CT997" s="1352">
        <f t="shared" si="3531"/>
        <v>480</v>
      </c>
      <c r="CU997" s="1440">
        <f t="shared" si="3532"/>
        <v>0</v>
      </c>
      <c r="CV997" s="1380">
        <f t="shared" si="3532"/>
        <v>0</v>
      </c>
      <c r="CW997" s="1381">
        <f t="shared" si="3532"/>
        <v>0</v>
      </c>
      <c r="CX997" s="1381">
        <f t="shared" si="3532"/>
        <v>0</v>
      </c>
      <c r="CY997" s="1381">
        <f t="shared" si="3532"/>
        <v>0</v>
      </c>
      <c r="CZ997" s="1381">
        <f t="shared" si="3532"/>
        <v>0</v>
      </c>
      <c r="DA997" s="1381">
        <f t="shared" si="3532"/>
        <v>0</v>
      </c>
      <c r="DB997" s="1382">
        <f t="shared" si="3532"/>
        <v>0</v>
      </c>
      <c r="DC997" s="1382">
        <f t="shared" si="3532"/>
        <v>0</v>
      </c>
      <c r="DD997" s="1382">
        <f t="shared" si="3532"/>
        <v>0</v>
      </c>
      <c r="DE997" s="1381">
        <f t="shared" si="3532"/>
        <v>5</v>
      </c>
      <c r="DF997" s="1381">
        <f t="shared" si="3532"/>
        <v>5</v>
      </c>
      <c r="DG997" s="1381">
        <f t="shared" si="3532"/>
        <v>18</v>
      </c>
      <c r="DH997" s="1381">
        <f t="shared" si="3532"/>
        <v>20</v>
      </c>
      <c r="DI997" s="1381">
        <f t="shared" si="3532"/>
        <v>60</v>
      </c>
      <c r="DJ997" s="1380">
        <f t="shared" si="3532"/>
        <v>100</v>
      </c>
      <c r="DK997" s="1440">
        <f t="shared" si="3533"/>
        <v>120</v>
      </c>
      <c r="DL997" s="658">
        <f t="shared" si="3534"/>
        <v>17</v>
      </c>
      <c r="DM997" s="106">
        <f t="shared" si="3535"/>
        <v>17</v>
      </c>
      <c r="DN997" s="106">
        <f t="shared" si="3536"/>
        <v>17</v>
      </c>
      <c r="DO997" s="106">
        <f t="shared" si="3537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1021</v>
      </c>
      <c r="B998" s="805">
        <f t="shared" ref="B998:R998" si="3579">B803</f>
        <v>45</v>
      </c>
      <c r="C998" s="805">
        <f t="shared" si="3579"/>
        <v>50</v>
      </c>
      <c r="D998" s="805">
        <f t="shared" si="3579"/>
        <v>20</v>
      </c>
      <c r="E998" s="805">
        <f t="shared" si="3579"/>
        <v>20</v>
      </c>
      <c r="F998" s="805">
        <f t="shared" si="3579"/>
        <v>35</v>
      </c>
      <c r="G998" s="805">
        <f t="shared" si="3579"/>
        <v>200</v>
      </c>
      <c r="H998" s="805">
        <f t="shared" si="3579"/>
        <v>40</v>
      </c>
      <c r="I998" s="805">
        <f t="shared" si="3579"/>
        <v>50</v>
      </c>
      <c r="J998" s="805">
        <f t="shared" si="3579"/>
        <v>120</v>
      </c>
      <c r="K998" s="805">
        <f t="shared" si="3579"/>
        <v>0</v>
      </c>
      <c r="L998" s="805">
        <f t="shared" si="3579"/>
        <v>0</v>
      </c>
      <c r="M998" s="805">
        <f t="shared" si="3579"/>
        <v>0</v>
      </c>
      <c r="N998" s="805">
        <f t="shared" si="3579"/>
        <v>0</v>
      </c>
      <c r="O998" s="805">
        <f t="shared" si="3579"/>
        <v>0</v>
      </c>
      <c r="P998" s="805">
        <f t="shared" si="3579"/>
        <v>0</v>
      </c>
      <c r="Q998" s="805">
        <f t="shared" si="3579"/>
        <v>0</v>
      </c>
      <c r="R998" s="805">
        <f t="shared" si="3579"/>
        <v>0</v>
      </c>
      <c r="S998" s="804"/>
      <c r="T998" s="805">
        <f t="shared" ref="T998:AJ998" si="3580">T803</f>
        <v>180</v>
      </c>
      <c r="U998" s="805">
        <f t="shared" si="3580"/>
        <v>250</v>
      </c>
      <c r="V998" s="805">
        <f t="shared" si="3580"/>
        <v>200</v>
      </c>
      <c r="W998" s="805">
        <f t="shared" si="3580"/>
        <v>200</v>
      </c>
      <c r="X998" s="805">
        <f t="shared" si="3580"/>
        <v>300</v>
      </c>
      <c r="Y998" s="805">
        <f t="shared" si="3580"/>
        <v>350</v>
      </c>
      <c r="Z998" s="805">
        <f t="shared" si="3580"/>
        <v>150</v>
      </c>
      <c r="AA998" s="805">
        <f t="shared" si="3580"/>
        <v>100</v>
      </c>
      <c r="AB998" s="805">
        <f t="shared" si="3580"/>
        <v>180</v>
      </c>
      <c r="AC998" s="805">
        <f t="shared" si="3580"/>
        <v>0</v>
      </c>
      <c r="AD998" s="805">
        <f t="shared" si="3580"/>
        <v>0</v>
      </c>
      <c r="AE998" s="805">
        <f t="shared" si="3580"/>
        <v>0</v>
      </c>
      <c r="AF998" s="805">
        <f t="shared" si="3580"/>
        <v>0</v>
      </c>
      <c r="AG998" s="805">
        <f t="shared" si="3580"/>
        <v>0</v>
      </c>
      <c r="AH998" s="805">
        <f t="shared" si="3580"/>
        <v>0</v>
      </c>
      <c r="AI998" s="805">
        <f t="shared" si="3580"/>
        <v>0</v>
      </c>
      <c r="AJ998" s="805">
        <f t="shared" si="3580"/>
        <v>0</v>
      </c>
      <c r="AK998" s="804"/>
      <c r="AL998" s="805">
        <f t="shared" ref="AL998:BB998" si="3581">AL803</f>
        <v>400</v>
      </c>
      <c r="AM998" s="805">
        <f t="shared" si="3581"/>
        <v>150</v>
      </c>
      <c r="AN998" s="805">
        <f t="shared" si="3581"/>
        <v>1200</v>
      </c>
      <c r="AO998" s="805">
        <f t="shared" si="3581"/>
        <v>0</v>
      </c>
      <c r="AP998" s="805">
        <f t="shared" si="3581"/>
        <v>800</v>
      </c>
      <c r="AQ998" s="805">
        <f t="shared" si="3581"/>
        <v>500</v>
      </c>
      <c r="AR998" s="805">
        <f t="shared" si="3581"/>
        <v>400</v>
      </c>
      <c r="AS998" s="805">
        <f t="shared" si="3581"/>
        <v>350</v>
      </c>
      <c r="AT998" s="805">
        <f t="shared" si="3581"/>
        <v>550</v>
      </c>
      <c r="AU998" s="805">
        <f t="shared" si="3581"/>
        <v>0</v>
      </c>
      <c r="AV998" s="805">
        <f t="shared" si="3581"/>
        <v>0</v>
      </c>
      <c r="AW998" s="805">
        <f t="shared" si="3581"/>
        <v>0</v>
      </c>
      <c r="AX998" s="805">
        <f t="shared" si="3581"/>
        <v>0</v>
      </c>
      <c r="AY998" s="805">
        <f t="shared" si="3581"/>
        <v>0</v>
      </c>
      <c r="AZ998" s="805">
        <f t="shared" si="3581"/>
        <v>0</v>
      </c>
      <c r="BA998" s="805">
        <f t="shared" si="3581"/>
        <v>0</v>
      </c>
      <c r="BB998" s="805">
        <f t="shared" si="3581"/>
        <v>0</v>
      </c>
      <c r="BC998" s="804"/>
      <c r="BD998" s="805">
        <f t="shared" ref="BD998:BT998" si="3582">BD803</f>
        <v>1000</v>
      </c>
      <c r="BE998" s="805">
        <f t="shared" si="3582"/>
        <v>900</v>
      </c>
      <c r="BF998" s="805">
        <f t="shared" si="3582"/>
        <v>1200</v>
      </c>
      <c r="BG998" s="805">
        <f t="shared" si="3582"/>
        <v>2600</v>
      </c>
      <c r="BH998" s="805">
        <f t="shared" si="3582"/>
        <v>1800</v>
      </c>
      <c r="BI998" s="805">
        <f t="shared" si="3582"/>
        <v>1000</v>
      </c>
      <c r="BJ998" s="805">
        <f t="shared" si="3582"/>
        <v>1500</v>
      </c>
      <c r="BK998" s="805">
        <f t="shared" si="3582"/>
        <v>500</v>
      </c>
      <c r="BL998" s="805">
        <f t="shared" si="3582"/>
        <v>1500</v>
      </c>
      <c r="BM998" s="805">
        <f t="shared" si="3582"/>
        <v>0</v>
      </c>
      <c r="BN998" s="805">
        <f t="shared" si="3582"/>
        <v>0</v>
      </c>
      <c r="BO998" s="805">
        <f t="shared" si="3582"/>
        <v>0</v>
      </c>
      <c r="BP998" s="805">
        <f t="shared" si="3582"/>
        <v>0</v>
      </c>
      <c r="BQ998" s="805">
        <f t="shared" si="3582"/>
        <v>0</v>
      </c>
      <c r="BR998" s="805">
        <f t="shared" si="3582"/>
        <v>0</v>
      </c>
      <c r="BS998" s="805">
        <f t="shared" si="3582"/>
        <v>0</v>
      </c>
      <c r="BT998" s="805">
        <f t="shared" si="3582"/>
        <v>0</v>
      </c>
      <c r="BU998" s="804"/>
      <c r="BV998" s="805">
        <f>SUM(BV802:BV803)</f>
        <v>190</v>
      </c>
      <c r="BW998" s="805">
        <f t="shared" ref="BW998:BY998" si="3583">SUM(BW802:BW803)</f>
        <v>250</v>
      </c>
      <c r="BX998" s="805">
        <f t="shared" si="3583"/>
        <v>1100</v>
      </c>
      <c r="BY998" s="805">
        <f t="shared" si="3583"/>
        <v>2371</v>
      </c>
      <c r="BZ998" s="602">
        <f t="shared" si="3526"/>
        <v>25.333333333333332</v>
      </c>
      <c r="CA998" s="602">
        <f t="shared" si="3527"/>
        <v>104</v>
      </c>
      <c r="CB998" s="602">
        <f t="shared" si="3528"/>
        <v>210</v>
      </c>
      <c r="CC998" s="602">
        <f t="shared" si="3529"/>
        <v>626.66666666666663</v>
      </c>
      <c r="CD998" s="1348">
        <f t="shared" si="3530"/>
        <v>0</v>
      </c>
      <c r="CE998" s="1349">
        <f t="shared" si="3530"/>
        <v>0</v>
      </c>
      <c r="CF998" s="1350">
        <f t="shared" si="3530"/>
        <v>0</v>
      </c>
      <c r="CG998" s="1350">
        <f t="shared" si="3530"/>
        <v>0</v>
      </c>
      <c r="CH998" s="1350">
        <f t="shared" si="3530"/>
        <v>0</v>
      </c>
      <c r="CI998" s="1350">
        <f t="shared" si="3530"/>
        <v>0</v>
      </c>
      <c r="CJ998" s="1350">
        <f t="shared" si="3530"/>
        <v>0</v>
      </c>
      <c r="CK998" s="1351">
        <f t="shared" si="3530"/>
        <v>0</v>
      </c>
      <c r="CL998" s="1351">
        <f t="shared" si="3530"/>
        <v>20</v>
      </c>
      <c r="CM998" s="1351">
        <f t="shared" si="3530"/>
        <v>20</v>
      </c>
      <c r="CN998" s="1350">
        <f t="shared" si="3530"/>
        <v>35</v>
      </c>
      <c r="CO998" s="1350">
        <f t="shared" si="3530"/>
        <v>40</v>
      </c>
      <c r="CP998" s="1350">
        <f t="shared" si="3530"/>
        <v>45</v>
      </c>
      <c r="CQ998" s="1350">
        <f t="shared" si="3530"/>
        <v>50</v>
      </c>
      <c r="CR998" s="1350">
        <f t="shared" si="3530"/>
        <v>50</v>
      </c>
      <c r="CS998" s="1349">
        <f t="shared" si="3530"/>
        <v>120</v>
      </c>
      <c r="CT998" s="1352">
        <f t="shared" si="3531"/>
        <v>200</v>
      </c>
      <c r="CU998" s="1440">
        <f t="shared" si="3532"/>
        <v>0</v>
      </c>
      <c r="CV998" s="1380">
        <f t="shared" si="3532"/>
        <v>0</v>
      </c>
      <c r="CW998" s="1381">
        <f t="shared" si="3532"/>
        <v>0</v>
      </c>
      <c r="CX998" s="1381">
        <f t="shared" si="3532"/>
        <v>0</v>
      </c>
      <c r="CY998" s="1381">
        <f t="shared" si="3532"/>
        <v>0</v>
      </c>
      <c r="CZ998" s="1381">
        <f t="shared" si="3532"/>
        <v>0</v>
      </c>
      <c r="DA998" s="1381">
        <f t="shared" si="3532"/>
        <v>0</v>
      </c>
      <c r="DB998" s="1382">
        <f t="shared" si="3532"/>
        <v>0</v>
      </c>
      <c r="DC998" s="1382">
        <f t="shared" si="3532"/>
        <v>100</v>
      </c>
      <c r="DD998" s="1382">
        <f t="shared" si="3532"/>
        <v>150</v>
      </c>
      <c r="DE998" s="1381">
        <f t="shared" si="3532"/>
        <v>180</v>
      </c>
      <c r="DF998" s="1381">
        <f t="shared" si="3532"/>
        <v>180</v>
      </c>
      <c r="DG998" s="1381">
        <f t="shared" si="3532"/>
        <v>200</v>
      </c>
      <c r="DH998" s="1381">
        <f t="shared" si="3532"/>
        <v>200</v>
      </c>
      <c r="DI998" s="1381">
        <f t="shared" si="3532"/>
        <v>250</v>
      </c>
      <c r="DJ998" s="1380">
        <f t="shared" si="3532"/>
        <v>300</v>
      </c>
      <c r="DK998" s="1440">
        <f t="shared" si="3533"/>
        <v>350</v>
      </c>
      <c r="DL998" s="658">
        <f t="shared" si="3534"/>
        <v>17</v>
      </c>
      <c r="DM998" s="106">
        <f t="shared" si="3535"/>
        <v>17</v>
      </c>
      <c r="DN998" s="106">
        <f t="shared" si="3536"/>
        <v>17</v>
      </c>
      <c r="DO998" s="106">
        <f t="shared" si="3537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1022</v>
      </c>
      <c r="B999" s="805">
        <f t="shared" ref="B999:R999" si="3584">SUM(B805,B808:B810)</f>
        <v>420</v>
      </c>
      <c r="C999" s="805">
        <f t="shared" si="3584"/>
        <v>240</v>
      </c>
      <c r="D999" s="805">
        <f t="shared" si="3584"/>
        <v>0</v>
      </c>
      <c r="E999" s="805">
        <f t="shared" si="3584"/>
        <v>480</v>
      </c>
      <c r="F999" s="805">
        <f t="shared" si="3584"/>
        <v>0</v>
      </c>
      <c r="G999" s="805">
        <f t="shared" si="3584"/>
        <v>576</v>
      </c>
      <c r="H999" s="805">
        <f t="shared" si="3584"/>
        <v>0</v>
      </c>
      <c r="I999" s="805">
        <f t="shared" si="3584"/>
        <v>300</v>
      </c>
      <c r="J999" s="805">
        <f t="shared" si="3584"/>
        <v>550</v>
      </c>
      <c r="K999" s="805">
        <f t="shared" si="3584"/>
        <v>0</v>
      </c>
      <c r="L999" s="805">
        <f t="shared" si="3584"/>
        <v>0</v>
      </c>
      <c r="M999" s="805">
        <f t="shared" si="3584"/>
        <v>0</v>
      </c>
      <c r="N999" s="805">
        <f t="shared" si="3584"/>
        <v>0</v>
      </c>
      <c r="O999" s="805">
        <f t="shared" si="3584"/>
        <v>0</v>
      </c>
      <c r="P999" s="805">
        <f t="shared" si="3584"/>
        <v>0</v>
      </c>
      <c r="Q999" s="805">
        <f t="shared" si="3584"/>
        <v>0</v>
      </c>
      <c r="R999" s="805">
        <f t="shared" si="3584"/>
        <v>0</v>
      </c>
      <c r="S999" s="804"/>
      <c r="T999" s="805">
        <f t="shared" ref="T999:AJ999" si="3585">SUM(T805,T808:T810)</f>
        <v>0</v>
      </c>
      <c r="U999" s="805">
        <f t="shared" si="3585"/>
        <v>100</v>
      </c>
      <c r="V999" s="805">
        <f t="shared" si="3585"/>
        <v>0</v>
      </c>
      <c r="W999" s="805">
        <f t="shared" si="3585"/>
        <v>100</v>
      </c>
      <c r="X999" s="805">
        <f t="shared" si="3585"/>
        <v>50</v>
      </c>
      <c r="Y999" s="805">
        <f t="shared" si="3585"/>
        <v>50</v>
      </c>
      <c r="Z999" s="805">
        <f t="shared" si="3585"/>
        <v>0</v>
      </c>
      <c r="AA999" s="805">
        <f t="shared" si="3585"/>
        <v>50</v>
      </c>
      <c r="AB999" s="805">
        <f t="shared" si="3585"/>
        <v>0</v>
      </c>
      <c r="AC999" s="805">
        <f t="shared" si="3585"/>
        <v>0</v>
      </c>
      <c r="AD999" s="805">
        <f t="shared" si="3585"/>
        <v>0</v>
      </c>
      <c r="AE999" s="805">
        <f t="shared" si="3585"/>
        <v>0</v>
      </c>
      <c r="AF999" s="805">
        <f t="shared" si="3585"/>
        <v>0</v>
      </c>
      <c r="AG999" s="805">
        <f t="shared" si="3585"/>
        <v>0</v>
      </c>
      <c r="AH999" s="805">
        <f t="shared" si="3585"/>
        <v>0</v>
      </c>
      <c r="AI999" s="805">
        <f t="shared" si="3585"/>
        <v>0</v>
      </c>
      <c r="AJ999" s="805">
        <f t="shared" si="3585"/>
        <v>0</v>
      </c>
      <c r="AK999" s="804"/>
      <c r="AL999" s="805">
        <f t="shared" ref="AL999:BB999" si="3586">SUM(AL805,AL808:AL810)</f>
        <v>246</v>
      </c>
      <c r="AM999" s="805">
        <f t="shared" si="3586"/>
        <v>500</v>
      </c>
      <c r="AN999" s="805">
        <f t="shared" si="3586"/>
        <v>0</v>
      </c>
      <c r="AO999" s="805">
        <f t="shared" si="3586"/>
        <v>0</v>
      </c>
      <c r="AP999" s="805">
        <f t="shared" si="3586"/>
        <v>0</v>
      </c>
      <c r="AQ999" s="805">
        <f t="shared" si="3586"/>
        <v>0</v>
      </c>
      <c r="AR999" s="805">
        <f t="shared" si="3586"/>
        <v>0</v>
      </c>
      <c r="AS999" s="805">
        <f t="shared" si="3586"/>
        <v>1650</v>
      </c>
      <c r="AT999" s="805">
        <f t="shared" si="3586"/>
        <v>0</v>
      </c>
      <c r="AU999" s="805">
        <f t="shared" si="3586"/>
        <v>0</v>
      </c>
      <c r="AV999" s="805">
        <f t="shared" si="3586"/>
        <v>0</v>
      </c>
      <c r="AW999" s="805">
        <f t="shared" si="3586"/>
        <v>0</v>
      </c>
      <c r="AX999" s="805">
        <f t="shared" si="3586"/>
        <v>0</v>
      </c>
      <c r="AY999" s="805">
        <f t="shared" si="3586"/>
        <v>0</v>
      </c>
      <c r="AZ999" s="805">
        <f t="shared" si="3586"/>
        <v>0</v>
      </c>
      <c r="BA999" s="805">
        <f t="shared" si="3586"/>
        <v>0</v>
      </c>
      <c r="BB999" s="805">
        <f t="shared" si="3586"/>
        <v>0</v>
      </c>
      <c r="BC999" s="804"/>
      <c r="BD999" s="805">
        <f t="shared" ref="BD999:BT999" si="3587">SUM(BD805,BD808:BD810)</f>
        <v>300</v>
      </c>
      <c r="BE999" s="805">
        <f t="shared" si="3587"/>
        <v>0</v>
      </c>
      <c r="BF999" s="805">
        <f t="shared" si="3587"/>
        <v>0</v>
      </c>
      <c r="BG999" s="805">
        <f t="shared" si="3587"/>
        <v>0</v>
      </c>
      <c r="BH999" s="805">
        <f t="shared" si="3587"/>
        <v>0</v>
      </c>
      <c r="BI999" s="805">
        <f t="shared" si="3587"/>
        <v>1350</v>
      </c>
      <c r="BJ999" s="805">
        <f t="shared" si="3587"/>
        <v>0</v>
      </c>
      <c r="BK999" s="805">
        <f t="shared" si="3587"/>
        <v>2000</v>
      </c>
      <c r="BL999" s="805">
        <f t="shared" si="3587"/>
        <v>0</v>
      </c>
      <c r="BM999" s="805">
        <f t="shared" si="3587"/>
        <v>0</v>
      </c>
      <c r="BN999" s="805">
        <f t="shared" si="3587"/>
        <v>0</v>
      </c>
      <c r="BO999" s="805">
        <f t="shared" si="3587"/>
        <v>0</v>
      </c>
      <c r="BP999" s="805">
        <f t="shared" si="3587"/>
        <v>0</v>
      </c>
      <c r="BQ999" s="805">
        <f t="shared" si="3587"/>
        <v>0</v>
      </c>
      <c r="BR999" s="805">
        <f t="shared" si="3587"/>
        <v>0</v>
      </c>
      <c r="BS999" s="805">
        <f t="shared" si="3587"/>
        <v>0</v>
      </c>
      <c r="BT999" s="805">
        <f t="shared" si="3587"/>
        <v>0</v>
      </c>
      <c r="BU999" s="804"/>
      <c r="BV999" s="805">
        <f>SUM(BV805)</f>
        <v>400</v>
      </c>
      <c r="BW999" s="805">
        <f t="shared" ref="BW999:BY999" si="3588">SUM(BW805)</f>
        <v>300</v>
      </c>
      <c r="BX999" s="805">
        <f t="shared" si="3588"/>
        <v>0</v>
      </c>
      <c r="BY999" s="805">
        <f t="shared" si="3588"/>
        <v>0</v>
      </c>
      <c r="BZ999" s="602">
        <f t="shared" si="3526"/>
        <v>132.66666666666666</v>
      </c>
      <c r="CA999" s="602">
        <f t="shared" si="3527"/>
        <v>16.666666666666668</v>
      </c>
      <c r="CB999" s="602">
        <f t="shared" si="3528"/>
        <v>49.733333333333334</v>
      </c>
      <c r="CC999" s="602">
        <f t="shared" si="3529"/>
        <v>110</v>
      </c>
      <c r="CD999" s="1348">
        <f t="shared" si="3530"/>
        <v>0</v>
      </c>
      <c r="CE999" s="1349">
        <f t="shared" si="3530"/>
        <v>0</v>
      </c>
      <c r="CF999" s="1350">
        <f t="shared" si="3530"/>
        <v>0</v>
      </c>
      <c r="CG999" s="1350">
        <f t="shared" si="3530"/>
        <v>0</v>
      </c>
      <c r="CH999" s="1350">
        <f t="shared" si="3530"/>
        <v>0</v>
      </c>
      <c r="CI999" s="1350">
        <f t="shared" si="3530"/>
        <v>0</v>
      </c>
      <c r="CJ999" s="1350">
        <f t="shared" si="3530"/>
        <v>0</v>
      </c>
      <c r="CK999" s="1351">
        <f t="shared" si="3530"/>
        <v>0</v>
      </c>
      <c r="CL999" s="1351">
        <f t="shared" si="3530"/>
        <v>0</v>
      </c>
      <c r="CM999" s="1351">
        <f t="shared" si="3530"/>
        <v>0</v>
      </c>
      <c r="CN999" s="1350">
        <f t="shared" si="3530"/>
        <v>0</v>
      </c>
      <c r="CO999" s="1350">
        <f t="shared" si="3530"/>
        <v>240</v>
      </c>
      <c r="CP999" s="1350">
        <f t="shared" si="3530"/>
        <v>300</v>
      </c>
      <c r="CQ999" s="1350">
        <f t="shared" si="3530"/>
        <v>420</v>
      </c>
      <c r="CR999" s="1350">
        <f t="shared" si="3530"/>
        <v>480</v>
      </c>
      <c r="CS999" s="1349">
        <f t="shared" si="3530"/>
        <v>550</v>
      </c>
      <c r="CT999" s="1352">
        <f t="shared" si="3531"/>
        <v>576</v>
      </c>
      <c r="CU999" s="1440">
        <f t="shared" si="3532"/>
        <v>0</v>
      </c>
      <c r="CV999" s="1380">
        <f t="shared" si="3532"/>
        <v>0</v>
      </c>
      <c r="CW999" s="1381">
        <f t="shared" si="3532"/>
        <v>0</v>
      </c>
      <c r="CX999" s="1381">
        <f t="shared" si="3532"/>
        <v>0</v>
      </c>
      <c r="CY999" s="1381">
        <f t="shared" si="3532"/>
        <v>0</v>
      </c>
      <c r="CZ999" s="1381">
        <f t="shared" si="3532"/>
        <v>0</v>
      </c>
      <c r="DA999" s="1381">
        <f t="shared" si="3532"/>
        <v>0</v>
      </c>
      <c r="DB999" s="1382">
        <f t="shared" si="3532"/>
        <v>0</v>
      </c>
      <c r="DC999" s="1382">
        <f t="shared" si="3532"/>
        <v>0</v>
      </c>
      <c r="DD999" s="1382">
        <f t="shared" si="3532"/>
        <v>0</v>
      </c>
      <c r="DE999" s="1381">
        <f t="shared" si="3532"/>
        <v>0</v>
      </c>
      <c r="DF999" s="1381">
        <f t="shared" si="3532"/>
        <v>0</v>
      </c>
      <c r="DG999" s="1381">
        <f t="shared" si="3532"/>
        <v>50</v>
      </c>
      <c r="DH999" s="1381">
        <f t="shared" si="3532"/>
        <v>50</v>
      </c>
      <c r="DI999" s="1381">
        <f t="shared" si="3532"/>
        <v>50</v>
      </c>
      <c r="DJ999" s="1380">
        <f t="shared" si="3532"/>
        <v>100</v>
      </c>
      <c r="DK999" s="1440">
        <f t="shared" si="3533"/>
        <v>100</v>
      </c>
      <c r="DL999" s="658">
        <f t="shared" si="3534"/>
        <v>17</v>
      </c>
      <c r="DM999" s="106">
        <f t="shared" si="3535"/>
        <v>17</v>
      </c>
      <c r="DN999" s="106">
        <f t="shared" si="3536"/>
        <v>17</v>
      </c>
      <c r="DO999" s="106">
        <f t="shared" si="3537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589">SUM(C807)</f>
        <v>0</v>
      </c>
      <c r="D1000" s="805">
        <f t="shared" si="3589"/>
        <v>0</v>
      </c>
      <c r="E1000" s="805">
        <f t="shared" si="3589"/>
        <v>0</v>
      </c>
      <c r="F1000" s="805">
        <f t="shared" si="3589"/>
        <v>0</v>
      </c>
      <c r="G1000" s="805">
        <f t="shared" si="3589"/>
        <v>0</v>
      </c>
      <c r="H1000" s="805">
        <f t="shared" si="3589"/>
        <v>0</v>
      </c>
      <c r="I1000" s="805">
        <f t="shared" si="3589"/>
        <v>0</v>
      </c>
      <c r="J1000" s="805">
        <f t="shared" si="3589"/>
        <v>0</v>
      </c>
      <c r="K1000" s="805">
        <f t="shared" si="3589"/>
        <v>0</v>
      </c>
      <c r="L1000" s="805">
        <f t="shared" si="3589"/>
        <v>0</v>
      </c>
      <c r="M1000" s="805">
        <f t="shared" si="3589"/>
        <v>0</v>
      </c>
      <c r="N1000" s="805">
        <f t="shared" si="3589"/>
        <v>0</v>
      </c>
      <c r="O1000" s="805">
        <f t="shared" si="3589"/>
        <v>0</v>
      </c>
      <c r="P1000" s="805">
        <f t="shared" si="3589"/>
        <v>0</v>
      </c>
      <c r="Q1000" s="805">
        <f t="shared" si="3589"/>
        <v>0</v>
      </c>
      <c r="R1000" s="805">
        <f t="shared" si="3589"/>
        <v>0</v>
      </c>
      <c r="S1000" s="804"/>
      <c r="T1000" s="805">
        <f>SUM(T807)</f>
        <v>0</v>
      </c>
      <c r="U1000" s="805">
        <f t="shared" ref="U1000:AJ1000" si="3590">SUM(U807)</f>
        <v>0</v>
      </c>
      <c r="V1000" s="805">
        <f t="shared" si="3590"/>
        <v>0</v>
      </c>
      <c r="W1000" s="805">
        <f t="shared" si="3590"/>
        <v>0</v>
      </c>
      <c r="X1000" s="805">
        <f t="shared" si="3590"/>
        <v>0</v>
      </c>
      <c r="Y1000" s="805">
        <f t="shared" si="3590"/>
        <v>0</v>
      </c>
      <c r="Z1000" s="805">
        <f t="shared" si="3590"/>
        <v>0</v>
      </c>
      <c r="AA1000" s="805">
        <f t="shared" si="3590"/>
        <v>0</v>
      </c>
      <c r="AB1000" s="805">
        <f t="shared" si="3590"/>
        <v>0</v>
      </c>
      <c r="AC1000" s="805">
        <f t="shared" si="3590"/>
        <v>0</v>
      </c>
      <c r="AD1000" s="805">
        <f t="shared" si="3590"/>
        <v>0</v>
      </c>
      <c r="AE1000" s="805">
        <f t="shared" si="3590"/>
        <v>0</v>
      </c>
      <c r="AF1000" s="805">
        <f t="shared" si="3590"/>
        <v>0</v>
      </c>
      <c r="AG1000" s="805">
        <f t="shared" si="3590"/>
        <v>0</v>
      </c>
      <c r="AH1000" s="805">
        <f t="shared" si="3590"/>
        <v>0</v>
      </c>
      <c r="AI1000" s="805">
        <f t="shared" si="3590"/>
        <v>0</v>
      </c>
      <c r="AJ1000" s="805">
        <f t="shared" si="3590"/>
        <v>0</v>
      </c>
      <c r="AK1000" s="804"/>
      <c r="AL1000" s="805">
        <f>SUM(AL807)</f>
        <v>0</v>
      </c>
      <c r="AM1000" s="805">
        <f t="shared" ref="AM1000:BB1000" si="3591">SUM(AM807)</f>
        <v>0</v>
      </c>
      <c r="AN1000" s="805">
        <f t="shared" si="3591"/>
        <v>0</v>
      </c>
      <c r="AO1000" s="805">
        <f t="shared" si="3591"/>
        <v>0</v>
      </c>
      <c r="AP1000" s="805">
        <f t="shared" si="3591"/>
        <v>0</v>
      </c>
      <c r="AQ1000" s="805">
        <f t="shared" si="3591"/>
        <v>0</v>
      </c>
      <c r="AR1000" s="805">
        <f t="shared" si="3591"/>
        <v>0</v>
      </c>
      <c r="AS1000" s="805">
        <f t="shared" si="3591"/>
        <v>0</v>
      </c>
      <c r="AT1000" s="805">
        <f t="shared" si="3591"/>
        <v>0</v>
      </c>
      <c r="AU1000" s="805">
        <f t="shared" si="3591"/>
        <v>0</v>
      </c>
      <c r="AV1000" s="805">
        <f t="shared" si="3591"/>
        <v>0</v>
      </c>
      <c r="AW1000" s="805">
        <f t="shared" si="3591"/>
        <v>0</v>
      </c>
      <c r="AX1000" s="805">
        <f t="shared" si="3591"/>
        <v>0</v>
      </c>
      <c r="AY1000" s="805">
        <f t="shared" si="3591"/>
        <v>0</v>
      </c>
      <c r="AZ1000" s="805">
        <f t="shared" si="3591"/>
        <v>0</v>
      </c>
      <c r="BA1000" s="805">
        <f t="shared" si="3591"/>
        <v>0</v>
      </c>
      <c r="BB1000" s="805">
        <f t="shared" si="3591"/>
        <v>0</v>
      </c>
      <c r="BC1000" s="804"/>
      <c r="BD1000" s="805">
        <f>SUM(BD807)</f>
        <v>0</v>
      </c>
      <c r="BE1000" s="805">
        <f t="shared" ref="BE1000:BT1000" si="3592">SUM(BE807)</f>
        <v>0</v>
      </c>
      <c r="BF1000" s="805">
        <f t="shared" si="3592"/>
        <v>0</v>
      </c>
      <c r="BG1000" s="805">
        <f t="shared" si="3592"/>
        <v>0</v>
      </c>
      <c r="BH1000" s="805">
        <f t="shared" si="3592"/>
        <v>0</v>
      </c>
      <c r="BI1000" s="805">
        <f t="shared" si="3592"/>
        <v>0</v>
      </c>
      <c r="BJ1000" s="805">
        <f t="shared" si="3592"/>
        <v>0</v>
      </c>
      <c r="BK1000" s="805">
        <f t="shared" si="3592"/>
        <v>0</v>
      </c>
      <c r="BL1000" s="805">
        <f t="shared" si="3592"/>
        <v>0</v>
      </c>
      <c r="BM1000" s="805">
        <f t="shared" si="3592"/>
        <v>0</v>
      </c>
      <c r="BN1000" s="805">
        <f t="shared" si="3592"/>
        <v>0</v>
      </c>
      <c r="BO1000" s="805">
        <f t="shared" si="3592"/>
        <v>0</v>
      </c>
      <c r="BP1000" s="805">
        <f t="shared" si="3592"/>
        <v>0</v>
      </c>
      <c r="BQ1000" s="805">
        <f t="shared" si="3592"/>
        <v>0</v>
      </c>
      <c r="BR1000" s="805">
        <f t="shared" si="3592"/>
        <v>0</v>
      </c>
      <c r="BS1000" s="805">
        <f t="shared" si="3592"/>
        <v>0</v>
      </c>
      <c r="BT1000" s="805">
        <f t="shared" si="3592"/>
        <v>0</v>
      </c>
      <c r="BU1000" s="804"/>
      <c r="BV1000" s="805">
        <f>SUM(BV807)</f>
        <v>0</v>
      </c>
      <c r="BW1000" s="805">
        <f t="shared" ref="BV1000:BY1001" si="3593">SUM(BW807)</f>
        <v>0</v>
      </c>
      <c r="BX1000" s="805">
        <f t="shared" si="3593"/>
        <v>0</v>
      </c>
      <c r="BY1000" s="805">
        <f t="shared" si="3593"/>
        <v>0</v>
      </c>
      <c r="BZ1000" s="602">
        <f t="shared" si="3526"/>
        <v>0</v>
      </c>
      <c r="CA1000" s="602">
        <f t="shared" si="3527"/>
        <v>0</v>
      </c>
      <c r="CB1000" s="602">
        <f t="shared" si="3528"/>
        <v>0</v>
      </c>
      <c r="CC1000" s="602">
        <f t="shared" si="3529"/>
        <v>0</v>
      </c>
      <c r="CD1000" s="1348">
        <f t="shared" si="3530"/>
        <v>0</v>
      </c>
      <c r="CE1000" s="1349">
        <f t="shared" si="3530"/>
        <v>0</v>
      </c>
      <c r="CF1000" s="1350">
        <f t="shared" si="3530"/>
        <v>0</v>
      </c>
      <c r="CG1000" s="1350">
        <f t="shared" si="3530"/>
        <v>0</v>
      </c>
      <c r="CH1000" s="1350">
        <f t="shared" si="3530"/>
        <v>0</v>
      </c>
      <c r="CI1000" s="1350">
        <f t="shared" si="3530"/>
        <v>0</v>
      </c>
      <c r="CJ1000" s="1350">
        <f t="shared" si="3530"/>
        <v>0</v>
      </c>
      <c r="CK1000" s="1351">
        <f t="shared" si="3530"/>
        <v>0</v>
      </c>
      <c r="CL1000" s="1351">
        <f t="shared" si="3530"/>
        <v>0</v>
      </c>
      <c r="CM1000" s="1351">
        <f t="shared" si="3530"/>
        <v>0</v>
      </c>
      <c r="CN1000" s="1350">
        <f t="shared" si="3530"/>
        <v>0</v>
      </c>
      <c r="CO1000" s="1350">
        <f t="shared" si="3530"/>
        <v>0</v>
      </c>
      <c r="CP1000" s="1350">
        <f t="shared" si="3530"/>
        <v>0</v>
      </c>
      <c r="CQ1000" s="1350">
        <f t="shared" si="3530"/>
        <v>0</v>
      </c>
      <c r="CR1000" s="1350">
        <f t="shared" si="3530"/>
        <v>0</v>
      </c>
      <c r="CS1000" s="1349">
        <f t="shared" si="3530"/>
        <v>0</v>
      </c>
      <c r="CT1000" s="1352">
        <f t="shared" si="3531"/>
        <v>0</v>
      </c>
      <c r="CU1000" s="1440">
        <f t="shared" si="3532"/>
        <v>0</v>
      </c>
      <c r="CV1000" s="1380">
        <f t="shared" si="3532"/>
        <v>0</v>
      </c>
      <c r="CW1000" s="1381">
        <f t="shared" si="3532"/>
        <v>0</v>
      </c>
      <c r="CX1000" s="1381">
        <f t="shared" si="3532"/>
        <v>0</v>
      </c>
      <c r="CY1000" s="1381">
        <f t="shared" si="3532"/>
        <v>0</v>
      </c>
      <c r="CZ1000" s="1381">
        <f t="shared" si="3532"/>
        <v>0</v>
      </c>
      <c r="DA1000" s="1381">
        <f t="shared" si="3532"/>
        <v>0</v>
      </c>
      <c r="DB1000" s="1382">
        <f t="shared" si="3532"/>
        <v>0</v>
      </c>
      <c r="DC1000" s="1382">
        <f t="shared" si="3532"/>
        <v>0</v>
      </c>
      <c r="DD1000" s="1382">
        <f t="shared" si="3532"/>
        <v>0</v>
      </c>
      <c r="DE1000" s="1381">
        <f t="shared" si="3532"/>
        <v>0</v>
      </c>
      <c r="DF1000" s="1381">
        <f t="shared" si="3532"/>
        <v>0</v>
      </c>
      <c r="DG1000" s="1381">
        <f t="shared" si="3532"/>
        <v>0</v>
      </c>
      <c r="DH1000" s="1381">
        <f t="shared" si="3532"/>
        <v>0</v>
      </c>
      <c r="DI1000" s="1381">
        <f t="shared" si="3532"/>
        <v>0</v>
      </c>
      <c r="DJ1000" s="1380">
        <f t="shared" si="3532"/>
        <v>0</v>
      </c>
      <c r="DK1000" s="1440">
        <f t="shared" si="3533"/>
        <v>0</v>
      </c>
      <c r="DL1000" s="658">
        <f t="shared" si="3534"/>
        <v>17</v>
      </c>
      <c r="DM1000" s="106">
        <f t="shared" si="3535"/>
        <v>17</v>
      </c>
      <c r="DN1000" s="106">
        <f t="shared" si="3536"/>
        <v>17</v>
      </c>
      <c r="DO1000" s="106">
        <f t="shared" si="3537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714</v>
      </c>
      <c r="B1001" s="805">
        <f>SUM(B808)</f>
        <v>0</v>
      </c>
      <c r="C1001" s="805">
        <f t="shared" ref="C1001:R1001" si="3594">SUM(C808)</f>
        <v>0</v>
      </c>
      <c r="D1001" s="805">
        <f t="shared" si="3594"/>
        <v>0</v>
      </c>
      <c r="E1001" s="805">
        <f t="shared" si="3594"/>
        <v>0</v>
      </c>
      <c r="F1001" s="805">
        <f t="shared" si="3594"/>
        <v>0</v>
      </c>
      <c r="G1001" s="805">
        <f t="shared" si="3594"/>
        <v>0</v>
      </c>
      <c r="H1001" s="805">
        <f t="shared" si="3594"/>
        <v>0</v>
      </c>
      <c r="I1001" s="805">
        <f t="shared" si="3594"/>
        <v>0</v>
      </c>
      <c r="J1001" s="805">
        <f t="shared" si="3594"/>
        <v>0</v>
      </c>
      <c r="K1001" s="805">
        <f t="shared" si="3594"/>
        <v>0</v>
      </c>
      <c r="L1001" s="805">
        <f t="shared" si="3594"/>
        <v>0</v>
      </c>
      <c r="M1001" s="805">
        <f t="shared" si="3594"/>
        <v>0</v>
      </c>
      <c r="N1001" s="805">
        <f t="shared" si="3594"/>
        <v>0</v>
      </c>
      <c r="O1001" s="805">
        <f t="shared" si="3594"/>
        <v>0</v>
      </c>
      <c r="P1001" s="805">
        <f t="shared" si="3594"/>
        <v>0</v>
      </c>
      <c r="Q1001" s="805">
        <f t="shared" si="3594"/>
        <v>0</v>
      </c>
      <c r="R1001" s="805">
        <f t="shared" si="3594"/>
        <v>0</v>
      </c>
      <c r="S1001" s="804"/>
      <c r="T1001" s="805">
        <f>SUM(T808)</f>
        <v>0</v>
      </c>
      <c r="U1001" s="805">
        <f t="shared" ref="U1001:AJ1001" si="3595">SUM(U808)</f>
        <v>0</v>
      </c>
      <c r="V1001" s="805">
        <f t="shared" si="3595"/>
        <v>0</v>
      </c>
      <c r="W1001" s="805">
        <f t="shared" si="3595"/>
        <v>0</v>
      </c>
      <c r="X1001" s="805">
        <f t="shared" si="3595"/>
        <v>0</v>
      </c>
      <c r="Y1001" s="805">
        <f t="shared" si="3595"/>
        <v>0</v>
      </c>
      <c r="Z1001" s="805">
        <f t="shared" si="3595"/>
        <v>0</v>
      </c>
      <c r="AA1001" s="805">
        <f t="shared" si="3595"/>
        <v>0</v>
      </c>
      <c r="AB1001" s="805">
        <f t="shared" si="3595"/>
        <v>0</v>
      </c>
      <c r="AC1001" s="805">
        <f t="shared" si="3595"/>
        <v>0</v>
      </c>
      <c r="AD1001" s="805">
        <f t="shared" si="3595"/>
        <v>0</v>
      </c>
      <c r="AE1001" s="805">
        <f t="shared" si="3595"/>
        <v>0</v>
      </c>
      <c r="AF1001" s="805">
        <f t="shared" si="3595"/>
        <v>0</v>
      </c>
      <c r="AG1001" s="805">
        <f t="shared" si="3595"/>
        <v>0</v>
      </c>
      <c r="AH1001" s="805">
        <f t="shared" si="3595"/>
        <v>0</v>
      </c>
      <c r="AI1001" s="805">
        <f t="shared" si="3595"/>
        <v>0</v>
      </c>
      <c r="AJ1001" s="805">
        <f t="shared" si="3595"/>
        <v>0</v>
      </c>
      <c r="AK1001" s="804"/>
      <c r="AL1001" s="805">
        <f>SUM(AL808)</f>
        <v>0</v>
      </c>
      <c r="AM1001" s="805">
        <f t="shared" ref="AM1001:BB1001" si="3596">SUM(AM808)</f>
        <v>0</v>
      </c>
      <c r="AN1001" s="805">
        <f t="shared" si="3596"/>
        <v>0</v>
      </c>
      <c r="AO1001" s="805">
        <f t="shared" si="3596"/>
        <v>0</v>
      </c>
      <c r="AP1001" s="805">
        <f t="shared" si="3596"/>
        <v>0</v>
      </c>
      <c r="AQ1001" s="805">
        <f t="shared" si="3596"/>
        <v>0</v>
      </c>
      <c r="AR1001" s="805">
        <f t="shared" si="3596"/>
        <v>0</v>
      </c>
      <c r="AS1001" s="805">
        <f t="shared" si="3596"/>
        <v>0</v>
      </c>
      <c r="AT1001" s="805">
        <f t="shared" si="3596"/>
        <v>0</v>
      </c>
      <c r="AU1001" s="805">
        <f t="shared" si="3596"/>
        <v>0</v>
      </c>
      <c r="AV1001" s="805">
        <f t="shared" si="3596"/>
        <v>0</v>
      </c>
      <c r="AW1001" s="805">
        <f t="shared" si="3596"/>
        <v>0</v>
      </c>
      <c r="AX1001" s="805">
        <f t="shared" si="3596"/>
        <v>0</v>
      </c>
      <c r="AY1001" s="805">
        <f t="shared" si="3596"/>
        <v>0</v>
      </c>
      <c r="AZ1001" s="805">
        <f t="shared" si="3596"/>
        <v>0</v>
      </c>
      <c r="BA1001" s="805">
        <f t="shared" si="3596"/>
        <v>0</v>
      </c>
      <c r="BB1001" s="805">
        <f t="shared" si="3596"/>
        <v>0</v>
      </c>
      <c r="BC1001" s="804"/>
      <c r="BD1001" s="805">
        <f>SUM(BD808)</f>
        <v>0</v>
      </c>
      <c r="BE1001" s="805">
        <f t="shared" ref="BE1001:BT1001" si="3597">SUM(BE808)</f>
        <v>0</v>
      </c>
      <c r="BF1001" s="805">
        <f t="shared" si="3597"/>
        <v>0</v>
      </c>
      <c r="BG1001" s="805">
        <f t="shared" si="3597"/>
        <v>0</v>
      </c>
      <c r="BH1001" s="805">
        <f t="shared" si="3597"/>
        <v>0</v>
      </c>
      <c r="BI1001" s="805">
        <f t="shared" si="3597"/>
        <v>0</v>
      </c>
      <c r="BJ1001" s="805">
        <f t="shared" si="3597"/>
        <v>0</v>
      </c>
      <c r="BK1001" s="805">
        <f t="shared" si="3597"/>
        <v>0</v>
      </c>
      <c r="BL1001" s="805">
        <f t="shared" si="3597"/>
        <v>0</v>
      </c>
      <c r="BM1001" s="805">
        <f t="shared" si="3597"/>
        <v>0</v>
      </c>
      <c r="BN1001" s="805">
        <f t="shared" si="3597"/>
        <v>0</v>
      </c>
      <c r="BO1001" s="805">
        <f t="shared" si="3597"/>
        <v>0</v>
      </c>
      <c r="BP1001" s="805">
        <f t="shared" si="3597"/>
        <v>0</v>
      </c>
      <c r="BQ1001" s="805">
        <f t="shared" si="3597"/>
        <v>0</v>
      </c>
      <c r="BR1001" s="805">
        <f t="shared" si="3597"/>
        <v>0</v>
      </c>
      <c r="BS1001" s="805">
        <f t="shared" si="3597"/>
        <v>0</v>
      </c>
      <c r="BT1001" s="805">
        <f t="shared" si="3597"/>
        <v>0</v>
      </c>
      <c r="BU1001" s="804"/>
      <c r="BV1001" s="805">
        <f t="shared" si="3593"/>
        <v>0</v>
      </c>
      <c r="BW1001" s="805">
        <f t="shared" si="3593"/>
        <v>0</v>
      </c>
      <c r="BX1001" s="805">
        <f t="shared" si="3593"/>
        <v>0</v>
      </c>
      <c r="BY1001" s="805">
        <f t="shared" si="3593"/>
        <v>0</v>
      </c>
      <c r="BZ1001" s="602">
        <f t="shared" si="3526"/>
        <v>0</v>
      </c>
      <c r="CA1001" s="602">
        <f t="shared" si="3527"/>
        <v>0</v>
      </c>
      <c r="CB1001" s="602">
        <f t="shared" si="3528"/>
        <v>0</v>
      </c>
      <c r="CC1001" s="602">
        <f t="shared" si="3529"/>
        <v>0</v>
      </c>
      <c r="CD1001" s="1348">
        <f t="shared" si="3530"/>
        <v>0</v>
      </c>
      <c r="CE1001" s="1349">
        <f t="shared" si="3530"/>
        <v>0</v>
      </c>
      <c r="CF1001" s="1350">
        <f t="shared" si="3530"/>
        <v>0</v>
      </c>
      <c r="CG1001" s="1350">
        <f t="shared" si="3530"/>
        <v>0</v>
      </c>
      <c r="CH1001" s="1350">
        <f t="shared" si="3530"/>
        <v>0</v>
      </c>
      <c r="CI1001" s="1350">
        <f t="shared" si="3530"/>
        <v>0</v>
      </c>
      <c r="CJ1001" s="1350">
        <f t="shared" si="3530"/>
        <v>0</v>
      </c>
      <c r="CK1001" s="1351">
        <f t="shared" si="3530"/>
        <v>0</v>
      </c>
      <c r="CL1001" s="1351">
        <f t="shared" si="3530"/>
        <v>0</v>
      </c>
      <c r="CM1001" s="1351">
        <f t="shared" si="3530"/>
        <v>0</v>
      </c>
      <c r="CN1001" s="1350">
        <f t="shared" si="3530"/>
        <v>0</v>
      </c>
      <c r="CO1001" s="1350">
        <f t="shared" si="3530"/>
        <v>0</v>
      </c>
      <c r="CP1001" s="1350">
        <f t="shared" si="3530"/>
        <v>0</v>
      </c>
      <c r="CQ1001" s="1350">
        <f t="shared" si="3530"/>
        <v>0</v>
      </c>
      <c r="CR1001" s="1350">
        <f t="shared" si="3530"/>
        <v>0</v>
      </c>
      <c r="CS1001" s="1349">
        <f t="shared" si="3530"/>
        <v>0</v>
      </c>
      <c r="CT1001" s="1352">
        <f t="shared" si="3531"/>
        <v>0</v>
      </c>
      <c r="CU1001" s="1440">
        <f t="shared" si="3532"/>
        <v>0</v>
      </c>
      <c r="CV1001" s="1380">
        <f t="shared" si="3532"/>
        <v>0</v>
      </c>
      <c r="CW1001" s="1381">
        <f t="shared" si="3532"/>
        <v>0</v>
      </c>
      <c r="CX1001" s="1381">
        <f t="shared" si="3532"/>
        <v>0</v>
      </c>
      <c r="CY1001" s="1381">
        <f t="shared" si="3532"/>
        <v>0</v>
      </c>
      <c r="CZ1001" s="1381">
        <f t="shared" si="3532"/>
        <v>0</v>
      </c>
      <c r="DA1001" s="1381">
        <f t="shared" si="3532"/>
        <v>0</v>
      </c>
      <c r="DB1001" s="1382">
        <f t="shared" si="3532"/>
        <v>0</v>
      </c>
      <c r="DC1001" s="1382">
        <f t="shared" si="3532"/>
        <v>0</v>
      </c>
      <c r="DD1001" s="1382">
        <f t="shared" si="3532"/>
        <v>0</v>
      </c>
      <c r="DE1001" s="1381">
        <f t="shared" si="3532"/>
        <v>0</v>
      </c>
      <c r="DF1001" s="1381">
        <f t="shared" si="3532"/>
        <v>0</v>
      </c>
      <c r="DG1001" s="1381">
        <f t="shared" si="3532"/>
        <v>0</v>
      </c>
      <c r="DH1001" s="1381">
        <f t="shared" si="3532"/>
        <v>0</v>
      </c>
      <c r="DI1001" s="1381">
        <f t="shared" si="3532"/>
        <v>0</v>
      </c>
      <c r="DJ1001" s="1380">
        <f t="shared" si="3532"/>
        <v>0</v>
      </c>
      <c r="DK1001" s="1440">
        <f t="shared" si="3533"/>
        <v>0</v>
      </c>
      <c r="DL1001" s="658">
        <f t="shared" si="3534"/>
        <v>17</v>
      </c>
      <c r="DM1001" s="106">
        <f t="shared" si="3535"/>
        <v>17</v>
      </c>
      <c r="DN1001" s="106">
        <f t="shared" si="3536"/>
        <v>17</v>
      </c>
      <c r="DO1001" s="106">
        <f t="shared" si="3537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411</v>
      </c>
      <c r="B1002" s="805">
        <f t="shared" ref="B1002:R1002" si="3598">B985-SUM(B988:B999)</f>
        <v>262</v>
      </c>
      <c r="C1002" s="805">
        <f t="shared" si="3598"/>
        <v>12.019999999999527</v>
      </c>
      <c r="D1002" s="805">
        <f t="shared" si="3598"/>
        <v>27.299999999999955</v>
      </c>
      <c r="E1002" s="805">
        <f t="shared" si="3598"/>
        <v>14.014999999999873</v>
      </c>
      <c r="F1002" s="805">
        <f t="shared" si="3598"/>
        <v>17.009999999999991</v>
      </c>
      <c r="G1002" s="805">
        <f t="shared" si="3598"/>
        <v>44.44399999999996</v>
      </c>
      <c r="H1002" s="805">
        <f t="shared" si="3598"/>
        <v>87</v>
      </c>
      <c r="I1002" s="805">
        <f t="shared" si="3598"/>
        <v>9.9549999999999272</v>
      </c>
      <c r="J1002" s="805">
        <f t="shared" si="3598"/>
        <v>-53.864999999999782</v>
      </c>
      <c r="K1002" s="805">
        <f t="shared" si="3598"/>
        <v>0</v>
      </c>
      <c r="L1002" s="805">
        <f t="shared" si="3598"/>
        <v>0</v>
      </c>
      <c r="M1002" s="805">
        <f t="shared" si="3598"/>
        <v>0</v>
      </c>
      <c r="N1002" s="805">
        <f t="shared" si="3598"/>
        <v>0</v>
      </c>
      <c r="O1002" s="805">
        <f t="shared" si="3598"/>
        <v>0</v>
      </c>
      <c r="P1002" s="805">
        <f t="shared" si="3598"/>
        <v>0</v>
      </c>
      <c r="Q1002" s="805">
        <f t="shared" si="3598"/>
        <v>0</v>
      </c>
      <c r="R1002" s="805">
        <f t="shared" si="3598"/>
        <v>0</v>
      </c>
      <c r="S1002" s="804"/>
      <c r="T1002" s="805">
        <f t="shared" ref="T1002:AJ1002" si="3599">T985-SUM(T988:T999)</f>
        <v>578.96</v>
      </c>
      <c r="U1002" s="805">
        <f t="shared" si="3599"/>
        <v>710</v>
      </c>
      <c r="V1002" s="805">
        <f t="shared" si="3599"/>
        <v>576.5</v>
      </c>
      <c r="W1002" s="805">
        <f t="shared" si="3599"/>
        <v>428.89999999999964</v>
      </c>
      <c r="X1002" s="805">
        <f t="shared" si="3599"/>
        <v>569.30000000000018</v>
      </c>
      <c r="Y1002" s="805">
        <f t="shared" si="3599"/>
        <v>747.19989999999962</v>
      </c>
      <c r="Z1002" s="805">
        <f t="shared" si="3599"/>
        <v>710.09999999999991</v>
      </c>
      <c r="AA1002" s="805">
        <f t="shared" si="3599"/>
        <v>294.76599999999962</v>
      </c>
      <c r="AB1002" s="805">
        <f t="shared" si="3599"/>
        <v>275</v>
      </c>
      <c r="AC1002" s="805">
        <f t="shared" si="3599"/>
        <v>0</v>
      </c>
      <c r="AD1002" s="805">
        <f t="shared" si="3599"/>
        <v>0</v>
      </c>
      <c r="AE1002" s="805">
        <f t="shared" si="3599"/>
        <v>0</v>
      </c>
      <c r="AF1002" s="805">
        <f t="shared" si="3599"/>
        <v>0</v>
      </c>
      <c r="AG1002" s="805">
        <f t="shared" si="3599"/>
        <v>0</v>
      </c>
      <c r="AH1002" s="805">
        <f t="shared" si="3599"/>
        <v>0</v>
      </c>
      <c r="AI1002" s="805">
        <f t="shared" si="3599"/>
        <v>0</v>
      </c>
      <c r="AJ1002" s="805">
        <f t="shared" si="3599"/>
        <v>0</v>
      </c>
      <c r="AK1002" s="804"/>
      <c r="AL1002" s="805">
        <f t="shared" ref="AL1002:BB1002" si="3600">AL985-SUM(AL988:AL999)</f>
        <v>41.200000000000728</v>
      </c>
      <c r="AM1002" s="805">
        <f t="shared" si="3600"/>
        <v>9210.0103999999992</v>
      </c>
      <c r="AN1002" s="805">
        <f t="shared" si="3600"/>
        <v>3270</v>
      </c>
      <c r="AO1002" s="805">
        <f t="shared" si="3600"/>
        <v>461.16200000000026</v>
      </c>
      <c r="AP1002" s="805">
        <f t="shared" si="3600"/>
        <v>6667.1820000000007</v>
      </c>
      <c r="AQ1002" s="805">
        <f t="shared" si="3600"/>
        <v>-740.81760000000031</v>
      </c>
      <c r="AR1002" s="805">
        <f t="shared" si="3600"/>
        <v>4302.3600000000006</v>
      </c>
      <c r="AS1002" s="805">
        <f t="shared" si="3600"/>
        <v>2394</v>
      </c>
      <c r="AT1002" s="805">
        <f t="shared" si="3600"/>
        <v>4462.344000000001</v>
      </c>
      <c r="AU1002" s="805">
        <f t="shared" si="3600"/>
        <v>0</v>
      </c>
      <c r="AV1002" s="805">
        <f t="shared" si="3600"/>
        <v>0</v>
      </c>
      <c r="AW1002" s="805">
        <f t="shared" si="3600"/>
        <v>0</v>
      </c>
      <c r="AX1002" s="805">
        <f t="shared" si="3600"/>
        <v>0</v>
      </c>
      <c r="AY1002" s="805">
        <f t="shared" si="3600"/>
        <v>0</v>
      </c>
      <c r="AZ1002" s="805">
        <f t="shared" si="3600"/>
        <v>0</v>
      </c>
      <c r="BA1002" s="805">
        <f t="shared" si="3600"/>
        <v>0</v>
      </c>
      <c r="BB1002" s="805">
        <f t="shared" si="3600"/>
        <v>0</v>
      </c>
      <c r="BC1002" s="804"/>
      <c r="BD1002" s="805">
        <f t="shared" ref="BD1002:BT1002" si="3601">BD985-SUM(BD988:BD999)</f>
        <v>3175.9550000000017</v>
      </c>
      <c r="BE1002" s="805">
        <f t="shared" si="3601"/>
        <v>-4658.6971119999998</v>
      </c>
      <c r="BF1002" s="805">
        <f t="shared" si="3601"/>
        <v>5231.7000000000007</v>
      </c>
      <c r="BG1002" s="805">
        <f t="shared" si="3601"/>
        <v>2298.7599999999948</v>
      </c>
      <c r="BH1002" s="805">
        <f t="shared" si="3601"/>
        <v>3769.1100000000006</v>
      </c>
      <c r="BI1002" s="805">
        <f t="shared" si="3601"/>
        <v>-3665.2949999999983</v>
      </c>
      <c r="BJ1002" s="805">
        <f t="shared" si="3601"/>
        <v>-5224.2150000000001</v>
      </c>
      <c r="BK1002" s="805">
        <f t="shared" si="3601"/>
        <v>-3417.1599999999962</v>
      </c>
      <c r="BL1002" s="805">
        <f t="shared" si="3601"/>
        <v>-136.13999999999942</v>
      </c>
      <c r="BM1002" s="805">
        <f t="shared" si="3601"/>
        <v>0</v>
      </c>
      <c r="BN1002" s="805">
        <f t="shared" si="3601"/>
        <v>0</v>
      </c>
      <c r="BO1002" s="805">
        <f t="shared" si="3601"/>
        <v>0</v>
      </c>
      <c r="BP1002" s="805">
        <f t="shared" si="3601"/>
        <v>0</v>
      </c>
      <c r="BQ1002" s="805">
        <f t="shared" si="3601"/>
        <v>0</v>
      </c>
      <c r="BR1002" s="805">
        <f t="shared" si="3601"/>
        <v>0</v>
      </c>
      <c r="BS1002" s="805">
        <f t="shared" si="3601"/>
        <v>0</v>
      </c>
      <c r="BT1002" s="805">
        <f t="shared" si="3601"/>
        <v>0</v>
      </c>
      <c r="BU1002" s="804"/>
      <c r="BV1002" s="805">
        <f>BV985-SUM(BV988:BV999)</f>
        <v>618</v>
      </c>
      <c r="BW1002" s="805">
        <f>BW985-SUM(BW988:BW999)</f>
        <v>868</v>
      </c>
      <c r="BX1002" s="805">
        <f>BX985-SUM(BX988:BX999)</f>
        <v>3964</v>
      </c>
      <c r="BY1002" s="805">
        <f>BY985-SUM(BY988:BY999)</f>
        <v>1850</v>
      </c>
      <c r="BZ1002" s="602">
        <f t="shared" si="3526"/>
        <v>14.116266666666615</v>
      </c>
      <c r="CA1002" s="602">
        <f t="shared" si="3527"/>
        <v>276.23506666666668</v>
      </c>
      <c r="CB1002" s="602">
        <f t="shared" si="3528"/>
        <v>1439.8832</v>
      </c>
      <c r="CC1002" s="602">
        <f t="shared" si="3529"/>
        <v>-175.56447413333311</v>
      </c>
      <c r="CD1002" s="1348">
        <f t="shared" si="3530"/>
        <v>-53.864999999999782</v>
      </c>
      <c r="CE1002" s="1349">
        <f t="shared" si="3530"/>
        <v>0</v>
      </c>
      <c r="CF1002" s="1350">
        <f t="shared" si="3530"/>
        <v>0</v>
      </c>
      <c r="CG1002" s="1350">
        <f t="shared" si="3530"/>
        <v>0</v>
      </c>
      <c r="CH1002" s="1350">
        <f t="shared" si="3530"/>
        <v>0</v>
      </c>
      <c r="CI1002" s="1350">
        <f t="shared" si="3530"/>
        <v>0</v>
      </c>
      <c r="CJ1002" s="1350">
        <f t="shared" si="3530"/>
        <v>0</v>
      </c>
      <c r="CK1002" s="1351">
        <f t="shared" si="3530"/>
        <v>0</v>
      </c>
      <c r="CL1002" s="1351">
        <f t="shared" si="3530"/>
        <v>0</v>
      </c>
      <c r="CM1002" s="1351">
        <f t="shared" si="3530"/>
        <v>9.9549999999999272</v>
      </c>
      <c r="CN1002" s="1350">
        <f t="shared" si="3530"/>
        <v>12.019999999999527</v>
      </c>
      <c r="CO1002" s="1350">
        <f t="shared" si="3530"/>
        <v>14.014999999999873</v>
      </c>
      <c r="CP1002" s="1350">
        <f t="shared" si="3530"/>
        <v>17.009999999999991</v>
      </c>
      <c r="CQ1002" s="1350">
        <f t="shared" si="3530"/>
        <v>27.299999999999955</v>
      </c>
      <c r="CR1002" s="1350">
        <f t="shared" si="3530"/>
        <v>44.44399999999996</v>
      </c>
      <c r="CS1002" s="1349">
        <f t="shared" si="3530"/>
        <v>87</v>
      </c>
      <c r="CT1002" s="1352">
        <f t="shared" si="3531"/>
        <v>262</v>
      </c>
      <c r="CU1002" s="1440">
        <f t="shared" si="3532"/>
        <v>0</v>
      </c>
      <c r="CV1002" s="1380">
        <f t="shared" si="3532"/>
        <v>0</v>
      </c>
      <c r="CW1002" s="1381">
        <f t="shared" si="3532"/>
        <v>0</v>
      </c>
      <c r="CX1002" s="1381">
        <f t="shared" si="3532"/>
        <v>0</v>
      </c>
      <c r="CY1002" s="1381">
        <f t="shared" si="3532"/>
        <v>0</v>
      </c>
      <c r="CZ1002" s="1381">
        <f t="shared" si="3532"/>
        <v>0</v>
      </c>
      <c r="DA1002" s="1381">
        <f t="shared" si="3532"/>
        <v>0</v>
      </c>
      <c r="DB1002" s="1382">
        <f t="shared" si="3532"/>
        <v>0</v>
      </c>
      <c r="DC1002" s="1382">
        <f t="shared" si="3532"/>
        <v>275</v>
      </c>
      <c r="DD1002" s="1382">
        <f t="shared" si="3532"/>
        <v>294.76599999999962</v>
      </c>
      <c r="DE1002" s="1381">
        <f t="shared" si="3532"/>
        <v>428.89999999999964</v>
      </c>
      <c r="DF1002" s="1381">
        <f t="shared" si="3532"/>
        <v>569.30000000000018</v>
      </c>
      <c r="DG1002" s="1381">
        <f t="shared" si="3532"/>
        <v>576.5</v>
      </c>
      <c r="DH1002" s="1381">
        <f t="shared" si="3532"/>
        <v>578.96</v>
      </c>
      <c r="DI1002" s="1381">
        <f t="shared" si="3532"/>
        <v>710</v>
      </c>
      <c r="DJ1002" s="1380">
        <f t="shared" si="3532"/>
        <v>710.09999999999991</v>
      </c>
      <c r="DK1002" s="1440">
        <f t="shared" si="3533"/>
        <v>747.19989999999962</v>
      </c>
      <c r="DL1002" s="658">
        <f t="shared" si="3534"/>
        <v>17</v>
      </c>
      <c r="DM1002" s="106">
        <f t="shared" si="3535"/>
        <v>17</v>
      </c>
      <c r="DN1002" s="106">
        <f t="shared" si="3536"/>
        <v>17</v>
      </c>
      <c r="DO1002" s="106">
        <f t="shared" si="3537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602">SUM(B988:B1003)</f>
        <v>3307</v>
      </c>
      <c r="C1004" s="805">
        <f t="shared" si="3602"/>
        <v>2079.9899999999998</v>
      </c>
      <c r="D1004" s="805">
        <f t="shared" si="3602"/>
        <v>1310</v>
      </c>
      <c r="E1004" s="805">
        <f t="shared" si="3602"/>
        <v>1819.9549999999999</v>
      </c>
      <c r="F1004" s="805">
        <f t="shared" si="3602"/>
        <v>2006.71</v>
      </c>
      <c r="G1004" s="805">
        <f t="shared" si="3602"/>
        <v>2518.444</v>
      </c>
      <c r="H1004" s="805">
        <f t="shared" si="3602"/>
        <v>2261</v>
      </c>
      <c r="I1004" s="805">
        <f t="shared" si="3602"/>
        <v>3319.9549999999999</v>
      </c>
      <c r="J1004" s="805">
        <f t="shared" si="3602"/>
        <v>2856.835</v>
      </c>
      <c r="K1004" s="805">
        <f t="shared" si="3602"/>
        <v>0</v>
      </c>
      <c r="L1004" s="805">
        <f t="shared" si="3602"/>
        <v>0</v>
      </c>
      <c r="M1004" s="805">
        <f t="shared" si="3602"/>
        <v>0</v>
      </c>
      <c r="N1004" s="805">
        <f t="shared" si="3602"/>
        <v>0</v>
      </c>
      <c r="O1004" s="805">
        <f t="shared" si="3602"/>
        <v>0</v>
      </c>
      <c r="P1004" s="805">
        <f t="shared" si="3602"/>
        <v>0</v>
      </c>
      <c r="Q1004" s="805">
        <f t="shared" si="3602"/>
        <v>0</v>
      </c>
      <c r="R1004" s="805">
        <f t="shared" si="3602"/>
        <v>0</v>
      </c>
      <c r="S1004" s="804"/>
      <c r="T1004" s="805">
        <f t="shared" ref="T1004:AJ1004" si="3603">SUM(T988:T1003)</f>
        <v>6039.96</v>
      </c>
      <c r="U1004" s="805">
        <f t="shared" si="3603"/>
        <v>4444</v>
      </c>
      <c r="V1004" s="805">
        <f t="shared" si="3603"/>
        <v>4590.5</v>
      </c>
      <c r="W1004" s="805">
        <f t="shared" si="3603"/>
        <v>4359.8999999999996</v>
      </c>
      <c r="X1004" s="805">
        <f t="shared" si="3603"/>
        <v>6075.3</v>
      </c>
      <c r="Y1004" s="805">
        <f t="shared" si="3603"/>
        <v>6329.1998999999996</v>
      </c>
      <c r="Z1004" s="805">
        <f t="shared" si="3603"/>
        <v>3226.1</v>
      </c>
      <c r="AA1004" s="805">
        <f t="shared" si="3603"/>
        <v>5446.5</v>
      </c>
      <c r="AB1004" s="805">
        <f t="shared" si="3603"/>
        <v>3572</v>
      </c>
      <c r="AC1004" s="805">
        <f t="shared" si="3603"/>
        <v>0</v>
      </c>
      <c r="AD1004" s="805">
        <f t="shared" si="3603"/>
        <v>0</v>
      </c>
      <c r="AE1004" s="805">
        <f t="shared" si="3603"/>
        <v>0</v>
      </c>
      <c r="AF1004" s="805">
        <f t="shared" si="3603"/>
        <v>0</v>
      </c>
      <c r="AG1004" s="805">
        <f t="shared" si="3603"/>
        <v>0</v>
      </c>
      <c r="AH1004" s="805">
        <f t="shared" si="3603"/>
        <v>0</v>
      </c>
      <c r="AI1004" s="805">
        <f t="shared" si="3603"/>
        <v>0</v>
      </c>
      <c r="AJ1004" s="805">
        <f t="shared" si="3603"/>
        <v>0</v>
      </c>
      <c r="AK1004" s="804"/>
      <c r="AL1004" s="805">
        <f t="shared" ref="AL1004:BB1004" si="3604">SUM(AL988:AL1003)</f>
        <v>13025</v>
      </c>
      <c r="AM1004" s="805">
        <f t="shared" si="3604"/>
        <v>16505</v>
      </c>
      <c r="AN1004" s="805">
        <f t="shared" si="3604"/>
        <v>14580</v>
      </c>
      <c r="AO1004" s="805">
        <f t="shared" si="3604"/>
        <v>6000</v>
      </c>
      <c r="AP1004" s="805">
        <f t="shared" si="3604"/>
        <v>16190</v>
      </c>
      <c r="AQ1004" s="805">
        <f t="shared" si="3604"/>
        <v>6410</v>
      </c>
      <c r="AR1004" s="805">
        <f t="shared" si="3604"/>
        <v>19065</v>
      </c>
      <c r="AS1004" s="805">
        <f t="shared" si="3604"/>
        <v>13790</v>
      </c>
      <c r="AT1004" s="805">
        <f t="shared" si="3604"/>
        <v>15360</v>
      </c>
      <c r="AU1004" s="805">
        <f t="shared" si="3604"/>
        <v>0</v>
      </c>
      <c r="AV1004" s="805">
        <f t="shared" si="3604"/>
        <v>0</v>
      </c>
      <c r="AW1004" s="805">
        <f t="shared" si="3604"/>
        <v>0</v>
      </c>
      <c r="AX1004" s="805">
        <f t="shared" si="3604"/>
        <v>0</v>
      </c>
      <c r="AY1004" s="805">
        <f t="shared" si="3604"/>
        <v>0</v>
      </c>
      <c r="AZ1004" s="805">
        <f t="shared" si="3604"/>
        <v>0</v>
      </c>
      <c r="BA1004" s="805">
        <f t="shared" si="3604"/>
        <v>0</v>
      </c>
      <c r="BB1004" s="805">
        <f t="shared" si="3604"/>
        <v>0</v>
      </c>
      <c r="BC1004" s="804"/>
      <c r="BD1004" s="805">
        <f t="shared" ref="BD1004:BT1004" si="3605">SUM(BD988:BD1003)</f>
        <v>32724.955000000002</v>
      </c>
      <c r="BE1004" s="805">
        <f t="shared" si="3605"/>
        <v>13013.302888</v>
      </c>
      <c r="BF1004" s="805">
        <f t="shared" si="3605"/>
        <v>19723.7</v>
      </c>
      <c r="BG1004" s="805">
        <f t="shared" si="3605"/>
        <v>27948.759999999995</v>
      </c>
      <c r="BH1004" s="805">
        <f t="shared" si="3605"/>
        <v>27539.510000000002</v>
      </c>
      <c r="BI1004" s="805">
        <f t="shared" si="3605"/>
        <v>16959.705000000002</v>
      </c>
      <c r="BJ1004" s="805">
        <f t="shared" si="3605"/>
        <v>22569.785</v>
      </c>
      <c r="BK1004" s="805">
        <f t="shared" si="3605"/>
        <v>21652.840000000004</v>
      </c>
      <c r="BL1004" s="805">
        <f t="shared" si="3605"/>
        <v>21131.86</v>
      </c>
      <c r="BM1004" s="805">
        <f t="shared" si="3605"/>
        <v>0</v>
      </c>
      <c r="BN1004" s="805">
        <f t="shared" si="3605"/>
        <v>0</v>
      </c>
      <c r="BO1004" s="805">
        <f t="shared" si="3605"/>
        <v>0</v>
      </c>
      <c r="BP1004" s="805">
        <f t="shared" si="3605"/>
        <v>0</v>
      </c>
      <c r="BQ1004" s="805">
        <f t="shared" si="3605"/>
        <v>0</v>
      </c>
      <c r="BR1004" s="805">
        <f t="shared" si="3605"/>
        <v>0</v>
      </c>
      <c r="BS1004" s="805">
        <f t="shared" si="3605"/>
        <v>0</v>
      </c>
      <c r="BT1004" s="805">
        <f t="shared" si="3605"/>
        <v>0</v>
      </c>
      <c r="BU1004" s="804"/>
      <c r="BV1004" s="805">
        <f>SUM(BV988:BV1003)</f>
        <v>3150</v>
      </c>
      <c r="BW1004" s="805">
        <f>SUM(BW988:BW1003)</f>
        <v>6032</v>
      </c>
      <c r="BX1004" s="805">
        <f>SUM(BX988:BX1003)</f>
        <v>16400</v>
      </c>
      <c r="BY1004" s="805">
        <f>SUM(BY988:BY1003)</f>
        <v>25545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413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0.1</v>
      </c>
      <c r="BW1011" s="782">
        <f>SUM(BW45)</f>
        <v>0.5</v>
      </c>
      <c r="BX1011" s="782">
        <f>SUM(BX45)</f>
        <v>0.3</v>
      </c>
      <c r="BY1011" s="782">
        <f>SUM(BY45)</f>
        <v>0.1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550</v>
      </c>
      <c r="BW1012" s="839">
        <f>SUM(BW965:BW967)</f>
        <v>1550</v>
      </c>
      <c r="BX1012" s="839">
        <f>SUM(BX965:BX967)</f>
        <v>300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5500</v>
      </c>
      <c r="BW1013" s="839">
        <f>BW1011*BW1012*100</f>
        <v>77500</v>
      </c>
      <c r="BX1013" s="839">
        <f>BX1011*BX1012*100</f>
        <v>9000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92000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2000</v>
      </c>
      <c r="BY1015" s="839">
        <f>BY795</f>
        <v>3200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60000</v>
      </c>
      <c r="BY1016" s="839">
        <f>BY1011*BY1015*100</f>
        <v>32000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420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92000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421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0.41883561643835615</v>
      </c>
      <c r="BW1020" s="608">
        <f>BW11</f>
        <v>0.41888454011741683</v>
      </c>
      <c r="BX1020" s="608">
        <f>BX11</f>
        <v>0.4580374615599665</v>
      </c>
      <c r="BY1020" s="608">
        <f>BY11</f>
        <v>0.53559197651663404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422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778</v>
      </c>
      <c r="BW1021" s="610">
        <f>BW21</f>
        <v>1230</v>
      </c>
      <c r="BX1021" s="610">
        <f>BX21</f>
        <v>4480</v>
      </c>
      <c r="BY1021" s="610">
        <f>BY21</f>
        <v>7270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0.41883561643835615</v>
      </c>
      <c r="BW1024" s="844">
        <f>IF(BW1023="",BW1020,BW1020+BW1023)</f>
        <v>0.41888454011741683</v>
      </c>
      <c r="BX1024" s="844">
        <f>IF(BX1023="",BX1020,BX1020+BX1023)</f>
        <v>0.4580374615599665</v>
      </c>
      <c r="BY1024" s="844">
        <f>IF(BY1023="",BY1020,BY1020+BY1023)</f>
        <v>0.53559197651663404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0.27922374429223745</v>
      </c>
      <c r="BW1025" s="844">
        <f>BW1024*BW46/6</f>
        <v>0.41888454011741683</v>
      </c>
      <c r="BX1025" s="844">
        <f>BX1024*BX46/6</f>
        <v>0.53437703848662765</v>
      </c>
      <c r="BY1025" s="844">
        <f>BY1024*BY46/6</f>
        <v>0.71412263535551201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0.37229832572298327</v>
      </c>
      <c r="BW1026" s="844">
        <f>IF(OR(BW48=0,BW48=""),"",BW1025/SUM(BW48))</f>
        <v>0.41888454011741683</v>
      </c>
      <c r="BX1026" s="844">
        <f>IF(OR(BX48=0,BX48=""),"",BX1025/SUM(BX48))</f>
        <v>0.13359425962165691</v>
      </c>
      <c r="BY1026" s="844">
        <f>IF(OR(BY48=0,BY48=""),"",BY1025/SUM(BY48))</f>
        <v>0.14282452707110241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424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425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1.375</v>
      </c>
      <c r="BW1029" s="845">
        <f>IF(OR(BW47="",BW48=""),"",BW48+BW1028*(BW47-BW48))</f>
        <v>1</v>
      </c>
      <c r="BX1029" s="845">
        <f>IF(OR(BX47="",BX48=""),"",BX48+BX1028*(BX47-BX48))</f>
        <v>4</v>
      </c>
      <c r="BY1029" s="845">
        <f>IF(OR(BY47="",BY48=""),"",BY48+BY1028*(BY47-BY48))</f>
        <v>5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>
        <f>IF(OR(BV1029="",BV1029=0),"",BV1025/BV1029)</f>
        <v>0.20307181403071814</v>
      </c>
      <c r="BW1030" s="846">
        <f>IF(OR(BW1029="",BW1029=0),"",BW1025/BW1029)</f>
        <v>0.41888454011741683</v>
      </c>
      <c r="BX1030" s="846">
        <f>IF(OR(BX1029="",BX1029=0),"",BX1025/BX1029)</f>
        <v>0.13359425962165691</v>
      </c>
      <c r="BY1030" s="846">
        <f>IF(OR(BY1029="",BY1029=0),"",BY1025/BY1029)</f>
        <v>0.14282452707110241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1019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6" t="s">
        <v>50</v>
      </c>
      <c r="DR4" s="1566"/>
      <c r="DS4" s="1566"/>
      <c r="DT4" s="1566"/>
      <c r="DU4" s="1566"/>
      <c r="DV4" s="1566"/>
      <c r="DW4" s="1566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7" t="s">
        <v>47</v>
      </c>
      <c r="CE5" s="1567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8" t="s">
        <v>48</v>
      </c>
      <c r="CT5" s="1568"/>
      <c r="CU5" s="1564" t="s">
        <v>47</v>
      </c>
      <c r="CV5" s="1564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5" t="s">
        <v>48</v>
      </c>
      <c r="DK5" s="1565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840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849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842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849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853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850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0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841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728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7" t="s">
        <v>47</v>
      </c>
      <c r="CE6" s="156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8" t="s">
        <v>48</v>
      </c>
      <c r="CT6" s="1568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964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837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838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839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728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7" t="s">
        <v>47</v>
      </c>
      <c r="CE6" s="156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8" t="s">
        <v>48</v>
      </c>
      <c r="CT6" s="1568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9" t="s">
        <v>754</v>
      </c>
      <c r="B10" s="683" t="s">
        <v>759</v>
      </c>
      <c r="C10" s="683" t="s">
        <v>759</v>
      </c>
      <c r="D10" s="683" t="s">
        <v>759</v>
      </c>
      <c r="E10" s="683" t="s">
        <v>759</v>
      </c>
      <c r="F10" s="683" t="s">
        <v>759</v>
      </c>
      <c r="G10" s="683" t="s">
        <v>759</v>
      </c>
      <c r="H10" s="683" t="s">
        <v>759</v>
      </c>
      <c r="I10" s="683" t="s">
        <v>759</v>
      </c>
      <c r="J10" s="683" t="s">
        <v>759</v>
      </c>
      <c r="K10" s="683" t="s">
        <v>759</v>
      </c>
      <c r="L10" s="683" t="s">
        <v>759</v>
      </c>
      <c r="M10" s="683" t="s">
        <v>759</v>
      </c>
      <c r="N10" s="683" t="s">
        <v>759</v>
      </c>
      <c r="O10" s="683" t="s">
        <v>759</v>
      </c>
      <c r="P10" s="683" t="s">
        <v>759</v>
      </c>
      <c r="Q10" s="683" t="s">
        <v>759</v>
      </c>
      <c r="R10" s="683" t="s">
        <v>759</v>
      </c>
      <c r="S10" s="1012"/>
      <c r="T10" s="683" t="s">
        <v>759</v>
      </c>
      <c r="U10" s="683" t="s">
        <v>759</v>
      </c>
      <c r="V10" s="683" t="s">
        <v>759</v>
      </c>
      <c r="W10" s="683" t="s">
        <v>759</v>
      </c>
      <c r="X10" s="683" t="s">
        <v>759</v>
      </c>
      <c r="Y10" s="683" t="s">
        <v>759</v>
      </c>
      <c r="Z10" s="683" t="s">
        <v>759</v>
      </c>
      <c r="AA10" s="683" t="s">
        <v>759</v>
      </c>
      <c r="AB10" s="683" t="s">
        <v>759</v>
      </c>
      <c r="AC10" s="683" t="s">
        <v>759</v>
      </c>
      <c r="AD10" s="683" t="s">
        <v>759</v>
      </c>
      <c r="AE10" s="683" t="s">
        <v>759</v>
      </c>
      <c r="AF10" s="683" t="s">
        <v>759</v>
      </c>
      <c r="AG10" s="683" t="s">
        <v>759</v>
      </c>
      <c r="AH10" s="683" t="s">
        <v>759</v>
      </c>
      <c r="AI10" s="683" t="s">
        <v>759</v>
      </c>
      <c r="AJ10" s="683" t="s">
        <v>759</v>
      </c>
      <c r="AK10" s="1012"/>
      <c r="AL10" s="683" t="s">
        <v>759</v>
      </c>
      <c r="AM10" s="683" t="s">
        <v>759</v>
      </c>
      <c r="AN10" s="683" t="s">
        <v>759</v>
      </c>
      <c r="AO10" s="683" t="s">
        <v>759</v>
      </c>
      <c r="AP10" s="683" t="s">
        <v>759</v>
      </c>
      <c r="AQ10" s="683" t="s">
        <v>759</v>
      </c>
      <c r="AR10" s="683" t="s">
        <v>759</v>
      </c>
      <c r="AS10" s="683" t="s">
        <v>759</v>
      </c>
      <c r="AT10" s="683" t="s">
        <v>759</v>
      </c>
      <c r="AU10" s="683" t="s">
        <v>759</v>
      </c>
      <c r="AV10" s="683" t="s">
        <v>759</v>
      </c>
      <c r="AW10" s="683" t="s">
        <v>759</v>
      </c>
      <c r="AX10" s="683" t="s">
        <v>759</v>
      </c>
      <c r="AY10" s="683" t="s">
        <v>759</v>
      </c>
      <c r="AZ10" s="683" t="s">
        <v>759</v>
      </c>
      <c r="BA10" s="683" t="s">
        <v>759</v>
      </c>
      <c r="BB10" s="683" t="s">
        <v>759</v>
      </c>
      <c r="BC10" s="1012"/>
      <c r="BD10" s="683" t="s">
        <v>759</v>
      </c>
      <c r="BE10" s="683" t="s">
        <v>759</v>
      </c>
      <c r="BF10" s="683" t="s">
        <v>759</v>
      </c>
      <c r="BG10" s="683" t="s">
        <v>759</v>
      </c>
      <c r="BH10" s="683" t="s">
        <v>759</v>
      </c>
      <c r="BI10" s="683" t="s">
        <v>759</v>
      </c>
      <c r="BJ10" s="683" t="s">
        <v>759</v>
      </c>
      <c r="BK10" s="683" t="s">
        <v>759</v>
      </c>
      <c r="BL10" s="683" t="s">
        <v>759</v>
      </c>
      <c r="BM10" s="683" t="s">
        <v>759</v>
      </c>
      <c r="BN10" s="683" t="s">
        <v>759</v>
      </c>
      <c r="BO10" s="683" t="s">
        <v>759</v>
      </c>
      <c r="BP10" s="683" t="s">
        <v>759</v>
      </c>
      <c r="BQ10" s="683" t="s">
        <v>759</v>
      </c>
      <c r="BR10" s="683" t="s">
        <v>759</v>
      </c>
      <c r="BS10" s="683" t="s">
        <v>759</v>
      </c>
      <c r="BT10" s="683" t="s">
        <v>759</v>
      </c>
      <c r="BU10" s="1012"/>
      <c r="BV10" s="683" t="s">
        <v>759</v>
      </c>
      <c r="BW10" s="683" t="s">
        <v>759</v>
      </c>
      <c r="BX10" s="683" t="s">
        <v>759</v>
      </c>
      <c r="BY10" s="683" t="s">
        <v>759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755</v>
      </c>
      <c r="B19" s="277" t="s">
        <v>758</v>
      </c>
      <c r="C19" s="277" t="s">
        <v>758</v>
      </c>
      <c r="D19" s="277" t="s">
        <v>758</v>
      </c>
      <c r="E19" s="277" t="s">
        <v>758</v>
      </c>
      <c r="F19" s="277" t="s">
        <v>758</v>
      </c>
      <c r="G19" s="277" t="s">
        <v>758</v>
      </c>
      <c r="H19" s="277" t="s">
        <v>758</v>
      </c>
      <c r="I19" s="277" t="s">
        <v>758</v>
      </c>
      <c r="J19" s="277" t="s">
        <v>758</v>
      </c>
      <c r="K19" s="277" t="s">
        <v>758</v>
      </c>
      <c r="L19" s="277" t="s">
        <v>758</v>
      </c>
      <c r="M19" s="277" t="s">
        <v>758</v>
      </c>
      <c r="N19" s="277" t="s">
        <v>758</v>
      </c>
      <c r="O19" s="277" t="s">
        <v>758</v>
      </c>
      <c r="P19" s="277" t="s">
        <v>758</v>
      </c>
      <c r="Q19" s="277" t="s">
        <v>758</v>
      </c>
      <c r="R19" s="277" t="s">
        <v>758</v>
      </c>
      <c r="S19" s="607"/>
      <c r="T19" s="277" t="s">
        <v>758</v>
      </c>
      <c r="U19" s="277" t="s">
        <v>758</v>
      </c>
      <c r="V19" s="277" t="s">
        <v>758</v>
      </c>
      <c r="W19" s="277" t="s">
        <v>758</v>
      </c>
      <c r="X19" s="277" t="s">
        <v>758</v>
      </c>
      <c r="Y19" s="277" t="s">
        <v>758</v>
      </c>
      <c r="Z19" s="277" t="s">
        <v>758</v>
      </c>
      <c r="AA19" s="277" t="s">
        <v>758</v>
      </c>
      <c r="AB19" s="277" t="s">
        <v>758</v>
      </c>
      <c r="AC19" s="277" t="s">
        <v>758</v>
      </c>
      <c r="AD19" s="277" t="s">
        <v>758</v>
      </c>
      <c r="AE19" s="277" t="s">
        <v>758</v>
      </c>
      <c r="AF19" s="277" t="s">
        <v>758</v>
      </c>
      <c r="AG19" s="277" t="s">
        <v>758</v>
      </c>
      <c r="AH19" s="277" t="s">
        <v>758</v>
      </c>
      <c r="AI19" s="277" t="s">
        <v>758</v>
      </c>
      <c r="AJ19" s="277" t="s">
        <v>758</v>
      </c>
      <c r="AK19" s="607"/>
      <c r="AL19" s="277" t="s">
        <v>758</v>
      </c>
      <c r="AM19" s="277" t="s">
        <v>758</v>
      </c>
      <c r="AN19" s="277" t="s">
        <v>758</v>
      </c>
      <c r="AO19" s="277" t="s">
        <v>758</v>
      </c>
      <c r="AP19" s="277" t="s">
        <v>758</v>
      </c>
      <c r="AQ19" s="277" t="s">
        <v>758</v>
      </c>
      <c r="AR19" s="277" t="s">
        <v>758</v>
      </c>
      <c r="AS19" s="277" t="s">
        <v>758</v>
      </c>
      <c r="AT19" s="277" t="s">
        <v>758</v>
      </c>
      <c r="AU19" s="277" t="s">
        <v>758</v>
      </c>
      <c r="AV19" s="277" t="s">
        <v>758</v>
      </c>
      <c r="AW19" s="277" t="s">
        <v>758</v>
      </c>
      <c r="AX19" s="277" t="s">
        <v>758</v>
      </c>
      <c r="AY19" s="277" t="s">
        <v>758</v>
      </c>
      <c r="AZ19" s="277" t="s">
        <v>758</v>
      </c>
      <c r="BA19" s="277" t="s">
        <v>758</v>
      </c>
      <c r="BB19" s="277" t="s">
        <v>758</v>
      </c>
      <c r="BC19" s="607"/>
      <c r="BD19" s="277" t="s">
        <v>758</v>
      </c>
      <c r="BE19" s="277" t="s">
        <v>758</v>
      </c>
      <c r="BF19" s="277" t="s">
        <v>758</v>
      </c>
      <c r="BG19" s="277" t="s">
        <v>758</v>
      </c>
      <c r="BH19" s="277" t="s">
        <v>758</v>
      </c>
      <c r="BI19" s="277" t="s">
        <v>758</v>
      </c>
      <c r="BJ19" s="277" t="s">
        <v>758</v>
      </c>
      <c r="BK19" s="277" t="s">
        <v>758</v>
      </c>
      <c r="BL19" s="277" t="s">
        <v>758</v>
      </c>
      <c r="BM19" s="277" t="s">
        <v>758</v>
      </c>
      <c r="BN19" s="277" t="s">
        <v>758</v>
      </c>
      <c r="BO19" s="277" t="s">
        <v>758</v>
      </c>
      <c r="BP19" s="277" t="s">
        <v>758</v>
      </c>
      <c r="BQ19" s="277" t="s">
        <v>758</v>
      </c>
      <c r="BR19" s="277" t="s">
        <v>758</v>
      </c>
      <c r="BS19" s="277" t="s">
        <v>758</v>
      </c>
      <c r="BT19" s="277" t="s">
        <v>758</v>
      </c>
      <c r="BU19" s="607"/>
      <c r="BV19" s="277" t="s">
        <v>758</v>
      </c>
      <c r="BW19" s="277" t="s">
        <v>758</v>
      </c>
      <c r="BX19" s="277" t="s">
        <v>758</v>
      </c>
      <c r="BY19" s="277" t="s">
        <v>758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756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757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851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852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1016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859" sqref="C85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6" t="s">
        <v>728</v>
      </c>
      <c r="O2" s="1467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1.0197700587084149</v>
      </c>
      <c r="D10" s="1062">
        <f>SUM(D11:D19)</f>
        <v>1.0152413568166994</v>
      </c>
      <c r="E10" s="1062">
        <f>SUM(E11:E19)</f>
        <v>1.1093309104463704</v>
      </c>
      <c r="F10" s="1062">
        <f>SUM(F11:F19)</f>
        <v>1.2491030658838878</v>
      </c>
      <c r="G10" s="1061"/>
      <c r="H10" s="1063"/>
      <c r="I10" s="1063"/>
      <c r="J10" s="1063"/>
      <c r="K10" s="1063"/>
      <c r="L10" s="1061"/>
      <c r="M10" s="1062">
        <f>SUM(M11:M19)</f>
        <v>0.35790443574690162</v>
      </c>
      <c r="N10" s="1062">
        <f>SUM(N11:N19)</f>
        <v>0.43873505109806471</v>
      </c>
      <c r="O10" s="1062">
        <f>SUM(O11:O19)</f>
        <v>1.2464746994688287</v>
      </c>
      <c r="P10" s="1062">
        <f>SUM(P11:P19)</f>
        <v>2.267586024135682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5.9116112198303985E-3</v>
      </c>
      <c r="D13" s="1068">
        <f>SUM(D820:D829)</f>
        <v>1.1823222439660795E-2</v>
      </c>
      <c r="E13" s="1068">
        <f>SUM(E820:E829)</f>
        <v>1.6797129810828444E-2</v>
      </c>
      <c r="F13" s="1068">
        <f>SUM(F820:F829)</f>
        <v>1.5655577299412915E-2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9"/>
      <c r="I17" s="1069"/>
      <c r="J17" s="1069"/>
      <c r="K17" s="1069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1590</v>
      </c>
      <c r="D31" s="1073">
        <f>SUM(D32:D41)</f>
        <v>2751</v>
      </c>
      <c r="E31" s="1073">
        <f>SUM(E32:E41)</f>
        <v>7628</v>
      </c>
      <c r="F31" s="1073">
        <f>SUM(F32:F41)</f>
        <v>16131</v>
      </c>
      <c r="G31" s="1072"/>
      <c r="H31" s="1074"/>
      <c r="I31" s="1074"/>
      <c r="J31" s="1074"/>
      <c r="K31" s="1074"/>
      <c r="L31" s="1072"/>
      <c r="M31" s="1073">
        <f>SUM(M32:M41)</f>
        <v>-1260</v>
      </c>
      <c r="N31" s="1073">
        <f>SUM(N32:N41)</f>
        <v>-1851</v>
      </c>
      <c r="O31" s="1073">
        <f>SUM(O32:O41)</f>
        <v>-3888</v>
      </c>
      <c r="P31" s="1073">
        <f>SUM(P32:P41)</f>
        <v>-9081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96</v>
      </c>
      <c r="E32" s="1081">
        <f>E988</f>
        <v>288</v>
      </c>
      <c r="F32" s="1081">
        <f>F988</f>
        <v>1820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-96</v>
      </c>
      <c r="O32" s="1083">
        <f>O988</f>
        <v>-288</v>
      </c>
      <c r="P32" s="1083">
        <f>P988</f>
        <v>-1620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2">C991</f>
        <v>0</v>
      </c>
      <c r="D33" s="1081">
        <f t="shared" si="2"/>
        <v>0</v>
      </c>
      <c r="E33" s="1081">
        <f t="shared" si="2"/>
        <v>0</v>
      </c>
      <c r="F33" s="1081">
        <f t="shared" si="2"/>
        <v>0</v>
      </c>
      <c r="G33" s="1079"/>
      <c r="H33" s="1082"/>
      <c r="I33" s="1082"/>
      <c r="J33" s="1082"/>
      <c r="K33" s="1082"/>
      <c r="L33" s="1079"/>
      <c r="M33" s="1083">
        <f t="shared" ref="M33:P41" si="3">M991</f>
        <v>0</v>
      </c>
      <c r="N33" s="1083">
        <f t="shared" si="3"/>
        <v>0</v>
      </c>
      <c r="O33" s="1083">
        <f t="shared" si="3"/>
        <v>0</v>
      </c>
      <c r="P33" s="1083">
        <f t="shared" si="3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2"/>
        <v>360</v>
      </c>
      <c r="D34" s="1081">
        <f t="shared" si="2"/>
        <v>495</v>
      </c>
      <c r="E34" s="1081">
        <f t="shared" si="2"/>
        <v>750</v>
      </c>
      <c r="F34" s="1081">
        <f t="shared" si="2"/>
        <v>450</v>
      </c>
      <c r="G34" s="1084"/>
      <c r="H34" s="1085"/>
      <c r="I34" s="1085"/>
      <c r="J34" s="1085"/>
      <c r="K34" s="1085"/>
      <c r="L34" s="1084"/>
      <c r="M34" s="1083">
        <f t="shared" si="3"/>
        <v>-80</v>
      </c>
      <c r="N34" s="1083">
        <f t="shared" si="3"/>
        <v>-145</v>
      </c>
      <c r="O34" s="1083">
        <f t="shared" si="3"/>
        <v>-250</v>
      </c>
      <c r="P34" s="1083">
        <f t="shared" si="3"/>
        <v>-450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2"/>
        <v>0</v>
      </c>
      <c r="D35" s="1081">
        <f t="shared" si="2"/>
        <v>0</v>
      </c>
      <c r="E35" s="1081">
        <f t="shared" si="2"/>
        <v>0</v>
      </c>
      <c r="F35" s="1081">
        <f t="shared" si="2"/>
        <v>0</v>
      </c>
      <c r="G35" s="1084"/>
      <c r="H35" s="1085"/>
      <c r="I35" s="1085"/>
      <c r="J35" s="1085"/>
      <c r="K35" s="1085"/>
      <c r="L35" s="1084"/>
      <c r="M35" s="1083">
        <f t="shared" si="3"/>
        <v>0</v>
      </c>
      <c r="N35" s="1083">
        <f t="shared" si="3"/>
        <v>0</v>
      </c>
      <c r="O35" s="1083">
        <f t="shared" si="3"/>
        <v>0</v>
      </c>
      <c r="P35" s="1083">
        <f t="shared" si="3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2"/>
        <v>50</v>
      </c>
      <c r="D36" s="1081">
        <f t="shared" si="2"/>
        <v>550</v>
      </c>
      <c r="E36" s="1081">
        <f t="shared" si="2"/>
        <v>3640</v>
      </c>
      <c r="F36" s="1081">
        <f t="shared" si="2"/>
        <v>7050</v>
      </c>
      <c r="G36" s="1084"/>
      <c r="H36" s="1085"/>
      <c r="I36" s="1085"/>
      <c r="J36" s="1085"/>
      <c r="K36" s="1085"/>
      <c r="L36" s="1084"/>
      <c r="M36" s="1083">
        <f t="shared" si="3"/>
        <v>0</v>
      </c>
      <c r="N36" s="1083">
        <f t="shared" si="3"/>
        <v>0</v>
      </c>
      <c r="O36" s="1083">
        <f t="shared" si="3"/>
        <v>-400</v>
      </c>
      <c r="P36" s="1083">
        <f t="shared" si="3"/>
        <v>-200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2"/>
        <v>350</v>
      </c>
      <c r="D37" s="1081">
        <f t="shared" si="2"/>
        <v>760</v>
      </c>
      <c r="E37" s="1081">
        <f t="shared" si="2"/>
        <v>1350</v>
      </c>
      <c r="F37" s="1081">
        <f t="shared" si="2"/>
        <v>3440</v>
      </c>
      <c r="G37" s="1084"/>
      <c r="H37" s="1085"/>
      <c r="I37" s="1085"/>
      <c r="J37" s="1085"/>
      <c r="K37" s="1085"/>
      <c r="L37" s="1084"/>
      <c r="M37" s="1083">
        <f t="shared" si="3"/>
        <v>-350</v>
      </c>
      <c r="N37" s="1083">
        <f t="shared" si="3"/>
        <v>-760</v>
      </c>
      <c r="O37" s="1083">
        <f t="shared" si="3"/>
        <v>-1350</v>
      </c>
      <c r="P37" s="1083">
        <f t="shared" si="3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2"/>
        <v>240</v>
      </c>
      <c r="D38" s="1081">
        <f t="shared" si="2"/>
        <v>300</v>
      </c>
      <c r="E38" s="1081">
        <f t="shared" si="2"/>
        <v>500</v>
      </c>
      <c r="F38" s="1081">
        <f t="shared" si="2"/>
        <v>1000</v>
      </c>
      <c r="G38" s="1084"/>
      <c r="H38" s="1085"/>
      <c r="I38" s="1085"/>
      <c r="J38" s="1085"/>
      <c r="K38" s="1085"/>
      <c r="L38" s="1084"/>
      <c r="M38" s="1083">
        <f t="shared" si="3"/>
        <v>-240</v>
      </c>
      <c r="N38" s="1083">
        <f t="shared" si="3"/>
        <v>-300</v>
      </c>
      <c r="O38" s="1083">
        <f t="shared" si="3"/>
        <v>-500</v>
      </c>
      <c r="P38" s="1083">
        <f t="shared" si="3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2"/>
        <v>0</v>
      </c>
      <c r="D39" s="1080">
        <f t="shared" si="2"/>
        <v>0</v>
      </c>
      <c r="E39" s="1080">
        <f t="shared" si="2"/>
        <v>0</v>
      </c>
      <c r="F39" s="1080">
        <f t="shared" si="2"/>
        <v>0</v>
      </c>
      <c r="G39" s="1084"/>
      <c r="H39" s="1085"/>
      <c r="I39" s="1085"/>
      <c r="J39" s="1085"/>
      <c r="K39" s="1085"/>
      <c r="L39" s="1084"/>
      <c r="M39" s="1080">
        <f t="shared" si="3"/>
        <v>0</v>
      </c>
      <c r="N39" s="1080">
        <f t="shared" si="3"/>
        <v>0</v>
      </c>
      <c r="O39" s="1080">
        <f t="shared" si="3"/>
        <v>0</v>
      </c>
      <c r="P39" s="1080">
        <f t="shared" si="3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2"/>
        <v>190</v>
      </c>
      <c r="D40" s="1080">
        <f t="shared" si="2"/>
        <v>250</v>
      </c>
      <c r="E40" s="1080">
        <f t="shared" si="2"/>
        <v>1100</v>
      </c>
      <c r="F40" s="1080">
        <f t="shared" si="2"/>
        <v>2371</v>
      </c>
      <c r="G40" s="1084"/>
      <c r="H40" s="1085"/>
      <c r="I40" s="1085"/>
      <c r="J40" s="1085"/>
      <c r="K40" s="1085"/>
      <c r="L40" s="1084"/>
      <c r="M40" s="1080">
        <f t="shared" si="3"/>
        <v>-190</v>
      </c>
      <c r="N40" s="1080">
        <f t="shared" si="3"/>
        <v>-250</v>
      </c>
      <c r="O40" s="1080">
        <f t="shared" si="3"/>
        <v>-1100</v>
      </c>
      <c r="P40" s="1080">
        <f t="shared" si="3"/>
        <v>-2371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2"/>
        <v>400</v>
      </c>
      <c r="D41" s="1080">
        <f t="shared" si="2"/>
        <v>300</v>
      </c>
      <c r="E41" s="1080">
        <f t="shared" si="2"/>
        <v>0</v>
      </c>
      <c r="F41" s="1080">
        <f t="shared" si="2"/>
        <v>0</v>
      </c>
      <c r="G41" s="1084"/>
      <c r="H41" s="1085"/>
      <c r="I41" s="1085"/>
      <c r="J41" s="1085"/>
      <c r="K41" s="1085"/>
      <c r="L41" s="1084"/>
      <c r="M41" s="1080">
        <f t="shared" si="3"/>
        <v>-400</v>
      </c>
      <c r="N41" s="1080">
        <f t="shared" si="3"/>
        <v>-300</v>
      </c>
      <c r="O41" s="1080">
        <f t="shared" si="3"/>
        <v>0</v>
      </c>
      <c r="P41" s="1080">
        <f t="shared" si="3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2"/>
        <v>0</v>
      </c>
      <c r="D42" s="1080">
        <f t="shared" ref="D42:F43" si="4">D1000</f>
        <v>0</v>
      </c>
      <c r="E42" s="1080">
        <f t="shared" si="4"/>
        <v>0</v>
      </c>
      <c r="F42" s="1080">
        <f t="shared" si="4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1560</v>
      </c>
      <c r="D43" s="1080">
        <f t="shared" si="4"/>
        <v>0</v>
      </c>
      <c r="E43" s="1080">
        <f t="shared" si="4"/>
        <v>0</v>
      </c>
      <c r="F43" s="1080">
        <f t="shared" si="4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5">SUM(C51)</f>
        <v>0</v>
      </c>
      <c r="I51" s="1100">
        <f t="shared" si="5"/>
        <v>0</v>
      </c>
      <c r="J51" s="1100">
        <f t="shared" si="5"/>
        <v>0</v>
      </c>
      <c r="K51" s="1100">
        <f t="shared" si="5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5"/>
        <v>0</v>
      </c>
      <c r="I52" s="1100">
        <f t="shared" si="5"/>
        <v>2</v>
      </c>
      <c r="J52" s="1100">
        <f t="shared" si="5"/>
        <v>7</v>
      </c>
      <c r="K52" s="1100">
        <f t="shared" si="5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6">SUM(C54)</f>
        <v>2</v>
      </c>
      <c r="I54" s="1100">
        <f t="shared" si="6"/>
        <v>9</v>
      </c>
      <c r="J54" s="1100">
        <f t="shared" si="6"/>
        <v>7</v>
      </c>
      <c r="K54" s="1100">
        <f t="shared" si="6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6"/>
        <v>0</v>
      </c>
      <c r="I55" s="1100">
        <f t="shared" si="6"/>
        <v>0</v>
      </c>
      <c r="J55" s="1100">
        <f t="shared" si="6"/>
        <v>0</v>
      </c>
      <c r="K55" s="1100">
        <f t="shared" si="6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7">IF(H88="","",SUM(H88)-SUM(C88))</f>
        <v/>
      </c>
      <c r="N88" s="1125" t="str">
        <f t="shared" si="7"/>
        <v/>
      </c>
      <c r="O88" s="1125" t="str">
        <f t="shared" si="7"/>
        <v/>
      </c>
      <c r="P88" s="1125" t="str">
        <f t="shared" si="7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7"/>
        <v/>
      </c>
      <c r="N89" s="1153" t="str">
        <f t="shared" si="7"/>
        <v/>
      </c>
      <c r="O89" s="1153" t="str">
        <f t="shared" si="7"/>
        <v/>
      </c>
      <c r="P89" s="1153" t="str">
        <f t="shared" si="7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7"/>
        <v/>
      </c>
      <c r="N90" s="1153" t="str">
        <f t="shared" si="7"/>
        <v/>
      </c>
      <c r="O90" s="1153" t="str">
        <f t="shared" si="7"/>
        <v/>
      </c>
      <c r="P90" s="1153" t="str">
        <f t="shared" si="7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hidden="1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hidden="1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hidden="1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hidden="1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hidden="1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8">IF(H115="","",SUM(H115)-SUM(C115))</f>
        <v/>
      </c>
      <c r="N115" s="1125" t="str">
        <f t="shared" si="8"/>
        <v/>
      </c>
      <c r="O115" s="1125" t="str">
        <f t="shared" si="8"/>
        <v/>
      </c>
      <c r="P115" s="1125" t="str">
        <f t="shared" si="8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8"/>
        <v/>
      </c>
      <c r="N116" s="1153" t="str">
        <f t="shared" si="8"/>
        <v/>
      </c>
      <c r="O116" s="1153" t="str">
        <f t="shared" si="8"/>
        <v/>
      </c>
      <c r="P116" s="1153" t="str">
        <f t="shared" si="8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8"/>
        <v/>
      </c>
      <c r="N117" s="1153" t="str">
        <f t="shared" si="8"/>
        <v/>
      </c>
      <c r="O117" s="1153" t="str">
        <f t="shared" si="8"/>
        <v/>
      </c>
      <c r="P117" s="1153" t="str">
        <f t="shared" si="8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9">IF(H143="","",SUM(H143)-SUM(C143))</f>
        <v/>
      </c>
      <c r="N143" s="1125" t="str">
        <f t="shared" si="9"/>
        <v/>
      </c>
      <c r="O143" s="1125" t="str">
        <f t="shared" si="9"/>
        <v/>
      </c>
      <c r="P143" s="1125" t="str">
        <f t="shared" si="9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9"/>
        <v/>
      </c>
      <c r="N144" s="1153" t="str">
        <f t="shared" si="9"/>
        <v/>
      </c>
      <c r="O144" s="1153" t="str">
        <f t="shared" si="9"/>
        <v/>
      </c>
      <c r="P144" s="1153" t="str">
        <f t="shared" si="9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9"/>
        <v/>
      </c>
      <c r="N145" s="1153" t="str">
        <f t="shared" si="9"/>
        <v/>
      </c>
      <c r="O145" s="1153" t="str">
        <f t="shared" si="9"/>
        <v/>
      </c>
      <c r="P145" s="1153" t="str">
        <f t="shared" si="9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10">IF(H171="","",SUM(H171)-SUM(C171))</f>
        <v/>
      </c>
      <c r="N171" s="1125" t="str">
        <f t="shared" si="10"/>
        <v/>
      </c>
      <c r="O171" s="1125" t="str">
        <f t="shared" si="10"/>
        <v/>
      </c>
      <c r="P171" s="1125" t="str">
        <f t="shared" si="10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10"/>
        <v/>
      </c>
      <c r="N172" s="1153" t="str">
        <f t="shared" si="10"/>
        <v/>
      </c>
      <c r="O172" s="1153" t="str">
        <f t="shared" si="10"/>
        <v/>
      </c>
      <c r="P172" s="1153" t="str">
        <f t="shared" si="10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10"/>
        <v/>
      </c>
      <c r="N173" s="1153" t="str">
        <f t="shared" si="10"/>
        <v/>
      </c>
      <c r="O173" s="1153" t="str">
        <f t="shared" si="10"/>
        <v/>
      </c>
      <c r="P173" s="1153" t="str">
        <f t="shared" si="10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IF(C182="","",C181*C182*1450*$O$2/$P$1/365/C$46)</f>
        <v>5.9116112198303985E-3</v>
      </c>
      <c r="D183" s="1152">
        <f t="shared" ref="D183:F183" si="11">IF(D182="","",D181*D182*1450*$O$2/$P$1/365/D$46)</f>
        <v>1.1823222439660795E-2</v>
      </c>
      <c r="E183" s="1152">
        <f t="shared" si="11"/>
        <v>1.3512254216755197E-2</v>
      </c>
      <c r="F183" s="1152">
        <f t="shared" si="11"/>
        <v>1.1823222439660797E-2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>
        <f>IF(Data!BX199="","",Data!BX199)</f>
        <v>4000</v>
      </c>
      <c r="F199" s="1010">
        <f>IF(Data!BY199="","",Data!BY199)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hidden="1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hidden="1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hidden="1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1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1</v>
      </c>
      <c r="F205" s="1010">
        <f>IF(AND(SUM(MAX(Data!$BV205:$BY205))=0,NOT(SUM(MAX(Data!$BV211:$BY211))=0)),Data!BY211,Data!BY205)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250</v>
      </c>
      <c r="D206" s="1010">
        <f>IF(AND(SUM(MAX(Data!$BV206:$BY206))=0,NOT(SUM(MAX(Data!$BV212:$BY212))=0)),Data!BW212,Data!BW206)</f>
        <v>250</v>
      </c>
      <c r="E206" s="1010">
        <f>IF(AND(SUM(MAX(Data!$BV206:$BY206))=0,NOT(SUM(MAX(Data!$BV212:$BY212))=0)),Data!BX212,Data!BX206)</f>
        <v>250</v>
      </c>
      <c r="F206" s="1010">
        <f>IF(AND(SUM(MAX(Data!$BV206:$BY206))=0,NOT(SUM(MAX(Data!$BV212:$BY212))=0)),Data!BY212,Data!BY206)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>
        <f>IF(Data!BV215="","",Data!BV215)</f>
        <v>3</v>
      </c>
      <c r="D215" s="1010">
        <f>IF(Data!BW215="","",Data!BW215)</f>
        <v>5</v>
      </c>
      <c r="E215" s="1010">
        <f>IF(Data!BX215="","",Data!BX215)</f>
        <v>12</v>
      </c>
      <c r="F215" s="1010">
        <f>IF(Data!BY215="","",Data!BY215)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IF(Data!BV216="","",Data!BV216)</f>
        <v>30</v>
      </c>
      <c r="D216" s="1010">
        <f>IF(Data!BW216="","",Data!BW216)</f>
        <v>35</v>
      </c>
      <c r="E216" s="1010">
        <f>IF(Data!BX216="","",Data!BX216)</f>
        <v>45</v>
      </c>
      <c r="F216" s="1010">
        <f>IF(Data!BY216="","",Data!BY216)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>
        <f>IF(Data!BW221="","",Data!BW221)</f>
        <v>3</v>
      </c>
      <c r="E221" s="1010">
        <f>IF(Data!BX221="","",Data!BX221)</f>
        <v>3</v>
      </c>
      <c r="F221" s="1010">
        <f>IF(Data!BY221="","",Data!BY221)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>
        <f>IF(Data!BW222="","",Data!BW222)</f>
        <v>400</v>
      </c>
      <c r="E222" s="1010">
        <f>IF(Data!BX222="","",Data!BX222)</f>
        <v>400</v>
      </c>
      <c r="F222" s="1010">
        <f>IF(Data!BY222="","",Data!BY222)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400</v>
      </c>
      <c r="D237" s="1010">
        <f>IF(Data!BW237="","",Data!BW237)</f>
        <v>500</v>
      </c>
      <c r="E237" s="1010">
        <f>IF(Data!BX237="","",Data!BX237)</f>
        <v>1500</v>
      </c>
      <c r="F237" s="1010">
        <f>IF(Data!BY237="","",Data!BY237)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IF(Data!BV239="","",Data!BV239)</f>
        <v>120</v>
      </c>
      <c r="D239" s="1010">
        <f>IF(Data!BW239="","",Data!BW239)</f>
        <v>200</v>
      </c>
      <c r="E239" s="1010">
        <f>IF(Data!BX239="","",Data!BX239)</f>
        <v>1000</v>
      </c>
      <c r="F239" s="1010">
        <f>IF(Data!BY239="","",Data!BY239)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IF(Data!BV240="","",Data!BV240)</f>
        <v>1.4</v>
      </c>
      <c r="D240" s="1010">
        <f>IF(Data!BW240="","",Data!BW240)</f>
        <v>1.4</v>
      </c>
      <c r="E240" s="1010">
        <f>IF(Data!BX240="","",Data!BX240)</f>
        <v>1.4</v>
      </c>
      <c r="F240" s="1010">
        <f>IF(Data!BY240="","",Data!BY240)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40</v>
      </c>
      <c r="D265" s="1010">
        <f>IF(Data!BW265="","",Data!BW265)</f>
        <v>100</v>
      </c>
      <c r="E265" s="1010">
        <f>IF(Data!BX265="","",Data!BX265)</f>
        <v>150</v>
      </c>
      <c r="F265" s="1010">
        <f>IF(Data!BY265="","",Data!BY265)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IF(Data!BV267="","",Data!BV267)</f>
        <v>20</v>
      </c>
      <c r="D267" s="1010">
        <f>IF(Data!BW267="","",Data!BW267)</f>
        <v>60</v>
      </c>
      <c r="E267" s="1010">
        <f>IF(Data!BX267="","",Data!BX267)</f>
        <v>100</v>
      </c>
      <c r="F267" s="1010">
        <f>IF(Data!BY267="","",Data!BY267)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IF(Data!BV268="","",Data!BV268)</f>
        <v>2</v>
      </c>
      <c r="D268" s="1010">
        <f>IF(Data!BW268="","",Data!BW268)</f>
        <v>1</v>
      </c>
      <c r="E268" s="1010">
        <f>IF(Data!BX268="","",Data!BX268)</f>
        <v>2</v>
      </c>
      <c r="F268" s="1010">
        <f>IF(Data!BY268="","",Data!BY268)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IF(Data!BV270="","",Data!BV270)</f>
        <v>0</v>
      </c>
      <c r="D270" s="1010">
        <f>IF(Data!BW270="","",Data!BW270)</f>
        <v>0</v>
      </c>
      <c r="E270" s="1010">
        <f>IF(Data!BX270="","",Data!BX270)</f>
        <v>0</v>
      </c>
      <c r="F270" s="1010">
        <f>IF(Data!BY270="","",Data!BY270)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>
        <f>IF(Data!BV300="","",Data!BV300)</f>
        <v>10</v>
      </c>
      <c r="D300" s="1010">
        <f>IF(Data!BW300="","",Data!BW300)</f>
        <v>25</v>
      </c>
      <c r="E300" s="1010">
        <f>IF(Data!BX300="","",Data!BX300)</f>
        <v>20</v>
      </c>
      <c r="F300" s="1010">
        <f>IF(Data!BY300="","",Data!BY300)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IF(Data!BV302="","",Data!BV302)</f>
        <v>45</v>
      </c>
      <c r="D302" s="1010">
        <f>IF(Data!BW302="","",Data!BW302)</f>
        <v>45</v>
      </c>
      <c r="E302" s="1010">
        <f>IF(Data!BX302="","",Data!BX302)</f>
        <v>45</v>
      </c>
      <c r="F302" s="1010">
        <f>IF(Data!BY302="","",Data!BY302)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IF(Data!BV305="","",Data!BV305)</f>
        <v>225</v>
      </c>
      <c r="D305" s="1010">
        <f>IF(Data!BW305="","",Data!BW305)</f>
        <v>600</v>
      </c>
      <c r="E305" s="1010">
        <f>IF(Data!BX305="","",Data!BX305)</f>
        <v>480</v>
      </c>
      <c r="F305" s="1010">
        <f>IF(Data!BY305="","",Data!BY305)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IF(Data!BV306="","",Data!BV306)</f>
        <v>1</v>
      </c>
      <c r="D306" s="1010">
        <f>IF(Data!BW306="","",Data!BW306)</f>
        <v>1</v>
      </c>
      <c r="E306" s="1010">
        <f>IF(Data!BX306="","",Data!BX306)</f>
        <v>1</v>
      </c>
      <c r="F306" s="1010">
        <f>IF(Data!BY306="","",Data!BY306)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IF(Data!BV308="","",Data!BV308)</f>
        <v>50</v>
      </c>
      <c r="D308" s="1010">
        <f>IF(Data!BW308="","",Data!BW308)</f>
        <v>0</v>
      </c>
      <c r="E308" s="1010">
        <f>IF(Data!BX308="","",Data!BX308)</f>
        <v>0</v>
      </c>
      <c r="F308" s="1010">
        <f>IF(Data!BY308="","",Data!BY308)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>
        <f>IF(Data!BW330="","",Data!BW330)</f>
        <v>3</v>
      </c>
      <c r="E330" s="1010" t="str">
        <f>IF(Data!BX330="","",Data!BX330)</f>
        <v/>
      </c>
      <c r="F330" s="1010">
        <f>IF(Data!BY330="","",Data!BY330)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>
        <f>IF(Data!BW332="","",Data!BW332)</f>
        <v>40</v>
      </c>
      <c r="E332" s="1010" t="str">
        <f>IF(Data!BX332="","",Data!BX332)</f>
        <v/>
      </c>
      <c r="F332" s="1010">
        <f>IF(Data!BY332="","",Data!BY332)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>
        <f>IF(Data!BW334="","",Data!BW334)</f>
        <v>1140</v>
      </c>
      <c r="E334" s="1010" t="str">
        <f>IF(Data!BX334="","",Data!BX334)</f>
        <v/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>
        <f>IF(Data!BW335="","",Data!BW335)</f>
        <v>90</v>
      </c>
      <c r="E335" s="1010" t="str">
        <f>IF(Data!BX335="","",Data!BX335)</f>
        <v/>
      </c>
      <c r="F335" s="1010">
        <f>IF(Data!BY335="","",Data!BY335)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>
        <f>IF(Data!BW336="","",Data!BW336)</f>
        <v>1</v>
      </c>
      <c r="E336" s="1010" t="str">
        <f>IF(Data!BX336="","",Data!BX336)</f>
        <v/>
      </c>
      <c r="F336" s="1010">
        <f>IF(Data!BY336="","",Data!BY336)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>
        <f>IF(Data!BW338="","",Data!BW338)</f>
        <v>0</v>
      </c>
      <c r="E338" s="1010" t="str">
        <f>IF(Data!BX338="","",Data!BX338)</f>
        <v/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15</v>
      </c>
      <c r="F340" s="1010">
        <f>IF(Data!BY340="","",Data!BY340)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IF(Data!BV342="","",Data!BV342)</f>
        <v>25</v>
      </c>
      <c r="D342" s="1010">
        <f>IF(Data!BW342="","",Data!BW342)</f>
        <v>50</v>
      </c>
      <c r="E342" s="1010">
        <f>IF(Data!BX342="","",Data!BX342)</f>
        <v>50</v>
      </c>
      <c r="F342" s="1010">
        <f>IF(Data!BY342="","",Data!BY342)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IF(Data!BV345="","",Data!BV345)</f>
        <v>60</v>
      </c>
      <c r="D345" s="1010">
        <f>IF(Data!BW345="","",Data!BW345)</f>
        <v>100</v>
      </c>
      <c r="E345" s="1010">
        <f>IF(Data!BX345="","",Data!BX345)</f>
        <v>600</v>
      </c>
      <c r="F345" s="1010">
        <f>IF(Data!BY345="","",Data!BY345)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4</v>
      </c>
      <c r="F346" s="1010">
        <f>IF(Data!BY346="","",Data!BY346)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IF(Data!BV348="","",Data!BV348)</f>
        <v>15</v>
      </c>
      <c r="D348" s="1010">
        <f>IF(Data!BW348="","",Data!BW348)</f>
        <v>0</v>
      </c>
      <c r="E348" s="1010">
        <f>IF(Data!BX348="","",Data!BX348)</f>
        <v>0</v>
      </c>
      <c r="F348" s="1010">
        <f>IF(Data!BY348="","",Data!BY348)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IF(Data!BV361="","",Data!BV361)</f>
        <v>300</v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IF(Data!BV363="","",Data!BV363)</f>
        <v>1</v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300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280</v>
      </c>
      <c r="D365" s="1010">
        <f>IF(Data!BW365="","",Data!BW365)</f>
        <v>280</v>
      </c>
      <c r="E365" s="1010">
        <f>IF(Data!BX365="","",Data!BX365)</f>
        <v>280</v>
      </c>
      <c r="F365" s="1010">
        <f>IF(Data!BY365="","",Data!BY365)</f>
        <v>280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2.7397260273972601E-2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IF(Data!BV372="","",Data!BV372)</f>
        <v>50</v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IF(Data!BV374="","",Data!BV374)</f>
        <v>3</v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IF(Data!BV377="","",Data!BV377)</f>
        <v>75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IF(Data!BV378="","",Data!BV378)</f>
        <v>3</v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IF(Data!BV380="","",Data!BV380)</f>
        <v>0</v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225</v>
      </c>
      <c r="D435" s="1148">
        <f>IF(Data!BW435="","",Data!BW435)</f>
        <v>0</v>
      </c>
      <c r="E435" s="1148">
        <f>IF(Data!BX435="","",Data!BX435)</f>
        <v>150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1.0225048923679061E-2</v>
      </c>
      <c r="D437" s="1152">
        <f>IF(Data!BW437="","",Data!BW437)</f>
        <v>0</v>
      </c>
      <c r="E437" s="1152">
        <f>IF(Data!BX437="","",Data!BX437)</f>
        <v>7.0822849687820332E-3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785</v>
      </c>
      <c r="D445" s="1148">
        <f>IF(Data!BW445="","",Data!BW445)</f>
        <v>820</v>
      </c>
      <c r="E445" s="1148">
        <f>IF(Data!BX445="","",Data!BX445)</f>
        <v>1590</v>
      </c>
      <c r="F445" s="1148">
        <f>IF(Data!BY445="","",Data!BY445)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5.4843444227005871E-2</v>
      </c>
      <c r="D447" s="1152">
        <f>IF(Data!BW447="","",Data!BW447)</f>
        <v>3.1550337029789086E-2</v>
      </c>
      <c r="E447" s="1152">
        <f>IF(Data!BX447="","",Data!BX447)</f>
        <v>2.9223744292237445E-2</v>
      </c>
      <c r="F447" s="1152">
        <f>IF(Data!BY447="","",Data!BY447)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>
        <f>IF(Data!BY460="","",Data!BY460)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>
        <f>IF(Data!BY465="","",Data!BY465)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24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>
        <f>IF(Data!BW469="","",Data!BW469)</f>
        <v>1</v>
      </c>
      <c r="E469" s="1010">
        <f>IF(Data!BX469="","",Data!BX469)</f>
        <v>2</v>
      </c>
      <c r="F469" s="1010">
        <f>IF(Data!BY469="","",Data!BY469)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IF(Data!BV470="","",Data!BV470)</f>
        <v/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5" t="str">
        <f>IF(C471="","",C471*C472/C$46/365/$P$1)</f>
        <v/>
      </c>
      <c r="D473" s="1425">
        <f>IF(D471="","",D471*D472/D$46/365/$P$1)</f>
        <v>9.2367906066536196E-3</v>
      </c>
      <c r="E473" s="1425">
        <f>IF(E471="","",E471*E472/E$46/365/$P$1)</f>
        <v>3.1668996365669555E-2</v>
      </c>
      <c r="F473" s="1425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>
        <f>IF(Data!BW474="","",Data!BW474)</f>
        <v>8</v>
      </c>
      <c r="E474" s="1010">
        <f>IF(Data!BX474="","",Data!BX474)</f>
        <v>6</v>
      </c>
      <c r="F474" s="1010">
        <f>IF(Data!BY474="","",Data!BY474)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148" t="str">
        <f t="shared" ref="C475:D475" si="12">IF(C474="","",C468*C469*C470*C474)</f>
        <v/>
      </c>
      <c r="D475" s="1148">
        <f t="shared" si="12"/>
        <v>96</v>
      </c>
      <c r="E475" s="1148">
        <f>IF(E474="","",E468*E469*E470*E474)</f>
        <v>288</v>
      </c>
      <c r="F475" s="1148">
        <f>IF(F474="","",F468*F469*F470*F474)</f>
        <v>1620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24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148" t="str">
        <f>IF(C483="","",C478*C479*C483)</f>
        <v/>
      </c>
      <c r="D484" s="1148" t="str">
        <f>IF(D483="","",D478*D479*D483)</f>
        <v/>
      </c>
      <c r="E484" s="1148" t="str">
        <f>IF(E483="","",E478*E479*E483)</f>
        <v/>
      </c>
      <c r="F484" s="1148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24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24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1</v>
      </c>
      <c r="F495" s="1010">
        <f>IF(Data!BY495="","",Data!BY495)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>
        <f>IF(Data!BX496="","",Data!BX496)</f>
        <v>2</v>
      </c>
      <c r="F496" s="1010">
        <f>IF(Data!BY496="","",Data!BY496)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5" t="str">
        <f>IF(C498="","",C498*C499/C$46/365/$P$1)</f>
        <v/>
      </c>
      <c r="D500" s="1425" t="str">
        <f>IF(D498="","",D498*D499/D$46/365/$P$1)</f>
        <v/>
      </c>
      <c r="E500" s="1425">
        <f>IF(E498="","",E498*E499/E$46/365/$P$1)</f>
        <v>1.1808778305842885E-2</v>
      </c>
      <c r="F500" s="1425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148" t="str">
        <f>IF(C501="","",C498*C501)</f>
        <v/>
      </c>
      <c r="D502" s="1148" t="str">
        <f>IF(D501="","",D498*D501)</f>
        <v/>
      </c>
      <c r="E502" s="1148" t="str">
        <f>IF(E501="","",E498*E501)</f>
        <v/>
      </c>
      <c r="F502" s="1148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2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148" t="str">
        <f>IF(C507="","",C503*C504*C507)</f>
        <v/>
      </c>
      <c r="D508" s="1148" t="str">
        <f>IF(D507="","",D503*D504*D507)</f>
        <v/>
      </c>
      <c r="E508" s="1148" t="str">
        <f>IF(E507="","",E503*E504*E507)</f>
        <v/>
      </c>
      <c r="F508" s="1148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6</v>
      </c>
      <c r="F509" s="1010">
        <f>IF(Data!BY509="","",Data!BY509)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46</v>
      </c>
      <c r="E510" s="1010">
        <f>IF(Data!BX510="","",Data!BX510)</f>
        <v>12</v>
      </c>
      <c r="F510" s="1010">
        <f>IF(Data!BY510="","",Data!BY510)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IF(Data!BV513="","",Data!BV513)</f>
        <v>11</v>
      </c>
      <c r="D513" s="1010">
        <f>IF(Data!BW513="","",Data!BW513)</f>
        <v>10</v>
      </c>
      <c r="E513" s="1010">
        <f>IF(Data!BX513="","",Data!BX513)</f>
        <v>10</v>
      </c>
      <c r="F513" s="1010">
        <f>IF(Data!BY513="","",Data!BY513)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3</v>
      </c>
      <c r="F515" s="1010">
        <f>IF(Data!BY515="","",Data!BY515)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IF(Data!BV519="","",Data!BV519)</f>
        <v>12</v>
      </c>
      <c r="D519" s="1010">
        <f>IF(Data!BW519="","",Data!BW519)</f>
        <v>10</v>
      </c>
      <c r="E519" s="1010">
        <f>IF(Data!BX519="","",Data!BX519)</f>
        <v>12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>
        <f>IF(Data!BY521="","",Data!BY521)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>
        <f>IF(Data!BY525="","",Data!BY525)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IF(Data!BV528="","",Data!BV528)</f>
        <v>3</v>
      </c>
      <c r="D528" s="1010">
        <f>IF(Data!BW528="","",Data!BW528)</f>
        <v>12</v>
      </c>
      <c r="E528" s="1010">
        <f>IF(Data!BX528="","",Data!BX528)</f>
        <v>40</v>
      </c>
      <c r="F528" s="1010">
        <f>IF(Data!BY528="","",Data!BY528)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IF(Data!BV531="","",Data!BV531)</f>
        <v>10</v>
      </c>
      <c r="D531" s="1010">
        <f>IF(Data!BW531="","",Data!BW531)</f>
        <v>22</v>
      </c>
      <c r="E531" s="1010">
        <f>IF(Data!BX531="","",Data!BX531)</f>
        <v>20</v>
      </c>
      <c r="F531" s="1010">
        <f>IF(Data!BY531="","",Data!BY531)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>
        <f>IF(Data!BV539="","",Data!BV539)</f>
        <v>0.5</v>
      </c>
      <c r="D539" s="1010">
        <f>IF(Data!BW539="","",Data!BW539)</f>
        <v>1</v>
      </c>
      <c r="E539" s="1010">
        <f>IF(Data!BX539="","",Data!BX539)</f>
        <v>2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IF(Data!BV543="","",Data!BV543)</f>
        <v>12</v>
      </c>
      <c r="D543" s="1010">
        <f>IF(Data!BW543="","",Data!BW543)</f>
        <v>15</v>
      </c>
      <c r="E543" s="1010">
        <f>IF(Data!BX543="","",Data!BX543)</f>
        <v>14</v>
      </c>
      <c r="F543" s="1010">
        <f>IF(Data!BY543="","",Data!BY543)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IF(Data!BV546="","",Data!BV546)</f>
        <v>10</v>
      </c>
      <c r="D546" s="1010">
        <f>IF(Data!BW546="","",Data!BW546)</f>
        <v>15</v>
      </c>
      <c r="E546" s="1010">
        <f>IF(Data!BX546="","",Data!BX546)</f>
        <v>15</v>
      </c>
      <c r="F546" s="1010">
        <f>IF(Data!BY546="","",Data!BY546)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IF(Data!BV549="","",Data!BV549)</f>
        <v>7</v>
      </c>
      <c r="D549" s="1010">
        <f>IF(Data!BW549="","",Data!BW549)</f>
        <v>15</v>
      </c>
      <c r="E549" s="1010">
        <f>IF(Data!BX549="","",Data!BX549)</f>
        <v>20</v>
      </c>
      <c r="F549" s="1010">
        <f>IF(Data!BY549="","",Data!BY549)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IF(Data!BV558="","",Data!BV558)</f>
        <v>80</v>
      </c>
      <c r="D558" s="1010">
        <f>IF(Data!BW558="","",Data!BW558)</f>
        <v>120</v>
      </c>
      <c r="E558" s="1010">
        <f>IF(Data!BX558="","",Data!BX558)</f>
        <v>140</v>
      </c>
      <c r="F558" s="1010">
        <f>IF(Data!BY558="","",Data!BY558)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IF(Data!BV561="","",Data!BV561)</f>
        <v>2</v>
      </c>
      <c r="D561" s="1010">
        <f>IF(Data!BW561="","",Data!BW561)</f>
        <v>2</v>
      </c>
      <c r="E561" s="1010">
        <f>IF(Data!BX561="","",Data!BX561)</f>
        <v>2</v>
      </c>
      <c r="F561" s="1010">
        <f>IF(Data!BY561="","",Data!BY561)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IF(Data!BV564="","",Data!BV564)</f>
        <v>24</v>
      </c>
      <c r="D564" s="1010">
        <f>IF(Data!BW564="","",Data!BW564)</f>
        <v>30</v>
      </c>
      <c r="E564" s="1010">
        <f>IF(Data!BX564="","",Data!BX564)</f>
        <v>160</v>
      </c>
      <c r="F564" s="1010">
        <f>IF(Data!BY564="","",Data!BY564)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IF(Data!BV567="","",Data!BV567)</f>
        <v>1</v>
      </c>
      <c r="D567" s="1010">
        <f>IF(Data!BW567="","",Data!BW567)</f>
        <v>1</v>
      </c>
      <c r="E567" s="1010">
        <f>IF(Data!BX567="","",Data!BX567)</f>
        <v>3</v>
      </c>
      <c r="F567" s="1010">
        <f>IF(Data!BY567="","",Data!BY567)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424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424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>
        <f>IF(Data!BW594="","",Data!BW594)</f>
        <v>3</v>
      </c>
      <c r="E594" s="1010">
        <f>IF(Data!BX594="","",Data!BX594)</f>
        <v>7</v>
      </c>
      <c r="F594" s="1010">
        <f>IF(Data!BY594="","",Data!BY594)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>
        <f>IF(Data!BW595="","",Data!BW595)</f>
        <v>6</v>
      </c>
      <c r="E595" s="1010">
        <f>IF(Data!BX595="","",Data!BX595)</f>
        <v>12</v>
      </c>
      <c r="F595" s="1010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>
        <f>IF(Data!BW598="","",Data!BW598)</f>
        <v>1</v>
      </c>
      <c r="E598" s="1010">
        <f>IF(Data!BX598="","",Data!BX598)</f>
        <v>1</v>
      </c>
      <c r="F598" s="1010">
        <f>IF(Data!BY598="","",Data!BY598)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49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IF(Data!BV601="","",Data!BV601)</f>
        <v>15</v>
      </c>
      <c r="D601" s="1010">
        <f>IF(Data!BW601="","",Data!BW601)</f>
        <v>52</v>
      </c>
      <c r="E601" s="1010">
        <f>IF(Data!BX601="","",Data!BX601)</f>
        <v>52</v>
      </c>
      <c r="F601" s="1010">
        <f>IF(Data!BY601="","",Data!BY601)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IF(Data!BV604="","",Data!BV604)</f>
        <v>8</v>
      </c>
      <c r="D604" s="1010">
        <f>IF(Data!BW604="","",Data!BW604)</f>
        <v>6</v>
      </c>
      <c r="E604" s="1010">
        <f>IF(Data!BX604="","",Data!BX604)</f>
        <v>12</v>
      </c>
      <c r="F604" s="1010">
        <f>IF(Data!BY604="","",Data!BY604)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49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IF(Data!BV607="","",Data!BV607)</f>
        <v>12</v>
      </c>
      <c r="D607" s="1010">
        <f>IF(Data!BW607="","",Data!BW607)</f>
        <v>52</v>
      </c>
      <c r="E607" s="1010">
        <f>IF(Data!BX607="","",Data!BX607)</f>
        <v>50</v>
      </c>
      <c r="F607" s="1010">
        <f>IF(Data!BY607="","",Data!BY607)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IF(Data!BV610="","",Data!BV610)</f>
        <v>10</v>
      </c>
      <c r="D610" s="1010">
        <f>IF(Data!BW610="","",Data!BW610)</f>
        <v>5</v>
      </c>
      <c r="E610" s="1010">
        <f>IF(Data!BX610="","",Data!BX610)</f>
        <v>10</v>
      </c>
      <c r="F610" s="1010">
        <f>IF(Data!BY610="","",Data!BY610)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49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IF(Data!BV625="","",Data!BV625)</f>
        <v>10</v>
      </c>
      <c r="D625" s="1010">
        <f>IF(Data!BW625="","",Data!BW625)</f>
        <v>24</v>
      </c>
      <c r="E625" s="1010">
        <f>IF(Data!BX625="","",Data!BX625)</f>
        <v>36</v>
      </c>
      <c r="F625" s="1010">
        <f>IF(Data!BY625="","",Data!BY625)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IF(Data!BV628="","",Data!BV628)</f>
        <v>2</v>
      </c>
      <c r="D628" s="1010">
        <f>IF(Data!BW628="","",Data!BW628)</f>
        <v>5</v>
      </c>
      <c r="E628" s="1010">
        <f>IF(Data!BX628="","",Data!BX628)</f>
        <v>7</v>
      </c>
      <c r="F628" s="1010">
        <f>IF(Data!BY628="","",Data!BY628)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IF(Data!BV645="","",Data!BV645)</f>
        <v>2</v>
      </c>
      <c r="D645" s="1010">
        <f>IF(Data!BW645="","",Data!BW645)</f>
        <v>1.5</v>
      </c>
      <c r="E645" s="1010">
        <f>IF(Data!BX645="","",Data!BX645)</f>
        <v>2</v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IF(Data!BV646="","",Data!BV646)</f>
        <v>1</v>
      </c>
      <c r="D646" s="1010">
        <f>IF(Data!BW646="","",Data!BW646)</f>
        <v>1</v>
      </c>
      <c r="E646" s="1010">
        <f>IF(Data!BX646="","",Data!BX646)</f>
        <v>1</v>
      </c>
      <c r="F646" s="1010" t="str">
        <f>IF(Data!BY646="","",Data!BY646)</f>
        <v/>
      </c>
      <c r="G646" s="1105"/>
      <c r="H646" s="1201">
        <f t="shared" ref="H646:K647" si="13">IF(C646&gt;0,C646,"")</f>
        <v>1</v>
      </c>
      <c r="I646" s="1201">
        <f t="shared" si="13"/>
        <v>1</v>
      </c>
      <c r="J646" s="1201">
        <f t="shared" si="13"/>
        <v>1</v>
      </c>
      <c r="K646" s="1201" t="str">
        <f t="shared" si="13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IF(Data!BV647="","",Data!BV647)</f>
        <v>1</v>
      </c>
      <c r="D647" s="1010">
        <f>IF(Data!BW647="","",Data!BW647)</f>
        <v>2</v>
      </c>
      <c r="E647" s="1010">
        <f>IF(Data!BX647="","",Data!BX647)</f>
        <v>1</v>
      </c>
      <c r="F647" s="1010" t="str">
        <f>IF(Data!BY647="","",Data!BY647)</f>
        <v/>
      </c>
      <c r="G647" s="1105"/>
      <c r="H647" s="1201">
        <f t="shared" si="13"/>
        <v>1</v>
      </c>
      <c r="I647" s="1201">
        <f t="shared" si="13"/>
        <v>2</v>
      </c>
      <c r="J647" s="1201">
        <f t="shared" si="13"/>
        <v>1</v>
      </c>
      <c r="K647" s="1201" t="str">
        <f t="shared" si="13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IF(Data!BV648="","",Data!BV648)</f>
        <v>50</v>
      </c>
      <c r="D648" s="1010">
        <f>IF(Data!BW648="","",Data!BW648)</f>
        <v>50</v>
      </c>
      <c r="E648" s="1010">
        <f>IF(Data!BX648="","",Data!BX648)</f>
        <v>50</v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IF(Data!BV652="","",Data!BV652)</f>
        <v>1</v>
      </c>
      <c r="D652" s="1010">
        <f>IF(Data!BW652="","",Data!BW652)</f>
        <v>1</v>
      </c>
      <c r="E652" s="1010">
        <f>IF(Data!BX652="","",Data!BX652)</f>
        <v>1</v>
      </c>
      <c r="F652" s="1010" t="str">
        <f>IF(Data!BY652="","",Data!BY652)</f>
        <v/>
      </c>
      <c r="G652" s="1105"/>
      <c r="H652" s="1201">
        <f t="shared" ref="H652:K653" si="14">IF(C652&gt;0,C652,"")</f>
        <v>1</v>
      </c>
      <c r="I652" s="1201">
        <f t="shared" si="14"/>
        <v>1</v>
      </c>
      <c r="J652" s="1201">
        <f t="shared" si="14"/>
        <v>1</v>
      </c>
      <c r="K652" s="1201" t="str">
        <f t="shared" si="14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IF(Data!BV653="","",Data!BV653)</f>
        <v>2</v>
      </c>
      <c r="D653" s="1010">
        <f>IF(Data!BW653="","",Data!BW653)</f>
        <v>2</v>
      </c>
      <c r="E653" s="1010">
        <f>IF(Data!BX653="","",Data!BX653)</f>
        <v>1</v>
      </c>
      <c r="F653" s="1010" t="str">
        <f>IF(Data!BY653="","",Data!BY653)</f>
        <v/>
      </c>
      <c r="G653" s="1105"/>
      <c r="H653" s="1201">
        <f t="shared" si="14"/>
        <v>2</v>
      </c>
      <c r="I653" s="1201">
        <f t="shared" si="14"/>
        <v>2</v>
      </c>
      <c r="J653" s="1201">
        <f t="shared" si="14"/>
        <v>1</v>
      </c>
      <c r="K653" s="1201" t="str">
        <f t="shared" si="14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IF(Data!BV654="","",Data!BV654)</f>
        <v>50</v>
      </c>
      <c r="D654" s="1010">
        <f>IF(Data!BW654="","",Data!BW654)</f>
        <v>50</v>
      </c>
      <c r="E654" s="1010">
        <f>IF(Data!BX654="","",Data!BX654)</f>
        <v>100</v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IF(Data!BV657="","",Data!BV657)</f>
        <v>1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IF(Data!BV658="","",Data!BV658)</f>
        <v>2</v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5">IF(C658&gt;0,C658,"")</f>
        <v>2</v>
      </c>
      <c r="I658" s="1201">
        <f t="shared" si="15"/>
        <v>1</v>
      </c>
      <c r="J658" s="1201" t="str">
        <f t="shared" si="15"/>
        <v/>
      </c>
      <c r="K658" s="1201" t="str">
        <f t="shared" si="15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5"/>
        <v>1</v>
      </c>
      <c r="I659" s="1201">
        <f t="shared" si="15"/>
        <v>2</v>
      </c>
      <c r="J659" s="1201" t="str">
        <f t="shared" si="15"/>
        <v/>
      </c>
      <c r="K659" s="1201" t="str">
        <f t="shared" si="15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IF(Data!BV660="","",Data!BV660)</f>
        <v>50</v>
      </c>
      <c r="D660" s="1010">
        <f>IF(Data!BW660="","",Data!BW660)</f>
        <v>50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6">IF(C705&gt;0,C705,"")</f>
        <v/>
      </c>
      <c r="I705" s="1201" t="str">
        <f t="shared" si="16"/>
        <v/>
      </c>
      <c r="J705" s="1201" t="str">
        <f t="shared" si="16"/>
        <v/>
      </c>
      <c r="K705" s="1201" t="str">
        <f t="shared" si="16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6"/>
        <v/>
      </c>
      <c r="I706" s="1201" t="str">
        <f t="shared" si="16"/>
        <v/>
      </c>
      <c r="J706" s="1201" t="str">
        <f t="shared" si="16"/>
        <v/>
      </c>
      <c r="K706" s="1201" t="str">
        <f t="shared" si="16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150</v>
      </c>
      <c r="D708" s="1148">
        <f>IF(Data!BW708="","",Data!BW708)</f>
        <v>800</v>
      </c>
      <c r="E708" s="1148">
        <f>IF(Data!BX708="","",Data!BX708)</f>
        <v>300</v>
      </c>
      <c r="F708" s="1148">
        <f>IF(Data!BY708="","",Data!BY708)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7">IF(C711&gt;0,C711,"")</f>
        <v/>
      </c>
      <c r="I711" s="1201" t="str">
        <f t="shared" si="17"/>
        <v/>
      </c>
      <c r="J711" s="1201" t="str">
        <f t="shared" si="17"/>
        <v/>
      </c>
      <c r="K711" s="1201" t="str">
        <f t="shared" si="17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7"/>
        <v/>
      </c>
      <c r="I712" s="1201" t="str">
        <f t="shared" si="17"/>
        <v/>
      </c>
      <c r="J712" s="1201" t="str">
        <f t="shared" si="17"/>
        <v/>
      </c>
      <c r="K712" s="1201" t="str">
        <f t="shared" si="17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400</v>
      </c>
      <c r="D714" s="1148">
        <f>IF(Data!BW714="","",Data!BW714)</f>
        <v>750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8">IF(C717&gt;0,C717,"")</f>
        <v/>
      </c>
      <c r="I717" s="1201" t="str">
        <f t="shared" si="18"/>
        <v/>
      </c>
      <c r="J717" s="1201" t="str">
        <f t="shared" si="18"/>
        <v/>
      </c>
      <c r="K717" s="1201" t="str">
        <f t="shared" si="18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8"/>
        <v/>
      </c>
      <c r="I718" s="1201" t="str">
        <f t="shared" si="18"/>
        <v/>
      </c>
      <c r="J718" s="1201" t="str">
        <f t="shared" si="18"/>
        <v/>
      </c>
      <c r="K718" s="1201" t="str">
        <f t="shared" si="18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9">IF(C722&gt;0,C722,"")</f>
        <v/>
      </c>
      <c r="I722" s="1201" t="str">
        <f t="shared" si="19"/>
        <v/>
      </c>
      <c r="J722" s="1201" t="str">
        <f t="shared" si="19"/>
        <v/>
      </c>
      <c r="K722" s="1201" t="str">
        <f t="shared" si="19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9"/>
        <v/>
      </c>
      <c r="I723" s="1201" t="str">
        <f t="shared" si="19"/>
        <v/>
      </c>
      <c r="J723" s="1201" t="str">
        <f t="shared" si="19"/>
        <v/>
      </c>
      <c r="K723" s="1201" t="str">
        <f t="shared" si="19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>
        <f>IF(Data!BV725="","",Data!BV725)</f>
        <v>3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IF(Data!BV726="","",Data!BV726)</f>
        <v>100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20">IF(C729&gt;0,C729,"")</f>
        <v/>
      </c>
      <c r="I729" s="1201" t="str">
        <f t="shared" si="20"/>
        <v/>
      </c>
      <c r="J729" s="1201" t="str">
        <f t="shared" si="20"/>
        <v/>
      </c>
      <c r="K729" s="1201" t="str">
        <f t="shared" si="20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20"/>
        <v/>
      </c>
      <c r="I730" s="1201" t="str">
        <f t="shared" si="20"/>
        <v/>
      </c>
      <c r="J730" s="1201" t="str">
        <f t="shared" si="20"/>
        <v/>
      </c>
      <c r="K730" s="1201" t="str">
        <f t="shared" si="20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21">IF(C734&gt;0,C734,"")</f>
        <v/>
      </c>
      <c r="I734" s="1201" t="str">
        <f t="shared" si="21"/>
        <v/>
      </c>
      <c r="J734" s="1201" t="str">
        <f t="shared" si="21"/>
        <v/>
      </c>
      <c r="K734" s="1201" t="str">
        <f t="shared" si="21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21"/>
        <v/>
      </c>
      <c r="I735" s="1201" t="str">
        <f t="shared" si="21"/>
        <v/>
      </c>
      <c r="J735" s="1201" t="str">
        <f t="shared" si="21"/>
        <v/>
      </c>
      <c r="K735" s="1201" t="str">
        <f t="shared" si="21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22">IF(C740&gt;0,C740,"")</f>
        <v/>
      </c>
      <c r="I740" s="1201" t="str">
        <f t="shared" si="22"/>
        <v/>
      </c>
      <c r="J740" s="1201" t="str">
        <f t="shared" si="22"/>
        <v/>
      </c>
      <c r="K740" s="1201" t="str">
        <f t="shared" si="22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22"/>
        <v/>
      </c>
      <c r="I741" s="1201" t="str">
        <f t="shared" si="22"/>
        <v/>
      </c>
      <c r="J741" s="1201" t="str">
        <f t="shared" si="22"/>
        <v/>
      </c>
      <c r="K741" s="1201" t="str">
        <f t="shared" si="22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23">IF(C746&gt;0,C746,"")</f>
        <v/>
      </c>
      <c r="I746" s="1201" t="str">
        <f t="shared" si="23"/>
        <v/>
      </c>
      <c r="J746" s="1201" t="str">
        <f t="shared" si="23"/>
        <v/>
      </c>
      <c r="K746" s="1201" t="str">
        <f t="shared" si="23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23"/>
        <v/>
      </c>
      <c r="I747" s="1201" t="str">
        <f t="shared" si="23"/>
        <v/>
      </c>
      <c r="J747" s="1201" t="str">
        <f t="shared" si="23"/>
        <v/>
      </c>
      <c r="K747" s="1201" t="str">
        <f t="shared" si="23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4">IF(C752&gt;0,C752,"")</f>
        <v/>
      </c>
      <c r="I752" s="1201" t="str">
        <f t="shared" si="24"/>
        <v/>
      </c>
      <c r="J752" s="1201" t="str">
        <f t="shared" si="24"/>
        <v/>
      </c>
      <c r="K752" s="1201" t="str">
        <f t="shared" si="24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4"/>
        <v/>
      </c>
      <c r="I753" s="1201" t="str">
        <f t="shared" si="24"/>
        <v/>
      </c>
      <c r="J753" s="1201" t="str">
        <f t="shared" si="24"/>
        <v/>
      </c>
      <c r="K753" s="1201" t="str">
        <f t="shared" si="24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172</v>
      </c>
      <c r="D755" s="1148">
        <f>IF(Data!BW755="","",Data!BW755)</f>
        <v>807</v>
      </c>
      <c r="E755" s="1148">
        <f>IF(Data!BX755="","",Data!BX755)</f>
        <v>2890</v>
      </c>
      <c r="F755" s="1148">
        <f>IF(Data!BY755="","",Data!BY755)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5">IF(C757&gt;0,C757,"")</f>
        <v/>
      </c>
      <c r="I757" s="1201" t="str">
        <f t="shared" si="25"/>
        <v/>
      </c>
      <c r="J757" s="1201" t="str">
        <f t="shared" si="25"/>
        <v/>
      </c>
      <c r="K757" s="1201" t="str">
        <f t="shared" si="25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5"/>
        <v/>
      </c>
      <c r="I758" s="1201" t="str">
        <f t="shared" si="25"/>
        <v/>
      </c>
      <c r="J758" s="1201" t="str">
        <f t="shared" si="25"/>
        <v/>
      </c>
      <c r="K758" s="1201" t="str">
        <f t="shared" si="25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5"/>
        <v/>
      </c>
      <c r="I759" s="1201" t="str">
        <f t="shared" si="25"/>
        <v/>
      </c>
      <c r="J759" s="1201" t="str">
        <f t="shared" si="25"/>
        <v/>
      </c>
      <c r="K759" s="1201" t="str">
        <f t="shared" si="25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3000</v>
      </c>
      <c r="F760" s="1148">
        <f>IF(Data!BY760="","",Data!BY760)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6">IF(C763&gt;0,C763,"")</f>
        <v/>
      </c>
      <c r="I763" s="1201" t="str">
        <f t="shared" si="26"/>
        <v/>
      </c>
      <c r="J763" s="1201" t="str">
        <f t="shared" si="26"/>
        <v/>
      </c>
      <c r="K763" s="1201" t="str">
        <f t="shared" si="26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6"/>
        <v/>
      </c>
      <c r="I764" s="1201" t="str">
        <f t="shared" si="26"/>
        <v/>
      </c>
      <c r="J764" s="1201" t="str">
        <f t="shared" si="26"/>
        <v/>
      </c>
      <c r="K764" s="1201" t="str">
        <f t="shared" si="26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7">IF(H772="","",SUM(H772)-SUM(C772))</f>
        <v>0</v>
      </c>
      <c r="N772" s="1435">
        <f t="shared" si="27"/>
        <v>0</v>
      </c>
      <c r="O772" s="1435">
        <f t="shared" si="27"/>
        <v>0</v>
      </c>
      <c r="P772" s="1435">
        <f t="shared" si="27"/>
        <v>-80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50</v>
      </c>
      <c r="D773" s="1128">
        <f>IF(Data!BW773="","",Data!BW773)</f>
        <v>64</v>
      </c>
      <c r="E773" s="1128" t="str">
        <f>IF(Data!BX773="","",Data!BX773)</f>
        <v/>
      </c>
      <c r="F773" s="1128">
        <f>IF(Data!BY773="","",Data!BY773)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7"/>
        <v>-50</v>
      </c>
      <c r="N773" s="1435">
        <f t="shared" si="27"/>
        <v>-64</v>
      </c>
      <c r="O773" s="1435">
        <f t="shared" si="27"/>
        <v>0</v>
      </c>
      <c r="P773" s="1435">
        <f t="shared" si="27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80</v>
      </c>
      <c r="D774" s="1128">
        <f>IF(Data!BW774="","",Data!BW774)</f>
        <v>145</v>
      </c>
      <c r="E774" s="1128">
        <f>IF(Data!BX774="","",Data!BX774)</f>
        <v>250</v>
      </c>
      <c r="F774" s="1128">
        <f>IF(Data!BY774="","",Data!BY774)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7"/>
        <v>-80</v>
      </c>
      <c r="N774" s="1435">
        <f t="shared" si="27"/>
        <v>-145</v>
      </c>
      <c r="O774" s="1435">
        <f t="shared" si="27"/>
        <v>-250</v>
      </c>
      <c r="P774" s="1435">
        <f t="shared" si="27"/>
        <v>-450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7"/>
        <v>0</v>
      </c>
      <c r="N775" s="1435">
        <f t="shared" si="27"/>
        <v>0</v>
      </c>
      <c r="O775" s="1435">
        <f t="shared" si="27"/>
        <v>0</v>
      </c>
      <c r="P775" s="1435">
        <f t="shared" si="27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>
        <f>IF(Data!BV776="","",Data!BV776)</f>
        <v>240</v>
      </c>
      <c r="D776" s="1010">
        <f>IF(Data!BW776="","",Data!BW776)</f>
        <v>300</v>
      </c>
      <c r="E776" s="1010">
        <f>IF(Data!BX776="","",Data!BX776)</f>
        <v>350</v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7"/>
        <v>0</v>
      </c>
      <c r="N776" s="1435">
        <f t="shared" si="27"/>
        <v>0</v>
      </c>
      <c r="O776" s="1435">
        <f t="shared" si="27"/>
        <v>0</v>
      </c>
      <c r="P776" s="1435">
        <f t="shared" si="27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8">IF(H781="","",SUM(H781)-SUM(C781))</f>
        <v>0</v>
      </c>
      <c r="N781" s="1435">
        <f t="shared" si="28"/>
        <v>0</v>
      </c>
      <c r="O781" s="1435">
        <f t="shared" si="28"/>
        <v>0</v>
      </c>
      <c r="P781" s="1435">
        <f t="shared" si="28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8"/>
        <v>0</v>
      </c>
      <c r="N782" s="1435">
        <f t="shared" si="28"/>
        <v>0</v>
      </c>
      <c r="O782" s="1435">
        <f t="shared" si="28"/>
        <v>0</v>
      </c>
      <c r="P782" s="1435">
        <f t="shared" si="28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>
        <f>IF(Data!BV783="","",Data!BV783)</f>
        <v>40</v>
      </c>
      <c r="D783" s="1010">
        <f>IF(Data!BW783="","",Data!BW783)</f>
        <v>50</v>
      </c>
      <c r="E783" s="1010">
        <f>IF(Data!BX783="","",Data!BX783)</f>
        <v>150</v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8"/>
        <v>0</v>
      </c>
      <c r="N783" s="1435">
        <f t="shared" si="28"/>
        <v>0</v>
      </c>
      <c r="O783" s="1435">
        <f t="shared" si="28"/>
        <v>0</v>
      </c>
      <c r="P783" s="1435">
        <f t="shared" si="28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120</v>
      </c>
      <c r="F784" s="1010">
        <f>IF(Data!BY784="","",Data!BY784)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8"/>
        <v>0</v>
      </c>
      <c r="N784" s="1435">
        <f t="shared" si="28"/>
        <v>0</v>
      </c>
      <c r="O784" s="1435">
        <f t="shared" si="28"/>
        <v>0</v>
      </c>
      <c r="P784" s="1435">
        <f t="shared" si="28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>
        <f>IF(Data!BX785="","",Data!BX785)</f>
        <v>400</v>
      </c>
      <c r="F785" s="1010">
        <f>IF(Data!BY785="","",Data!BY785)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8"/>
        <v>0</v>
      </c>
      <c r="N785" s="1435">
        <f t="shared" si="28"/>
        <v>0</v>
      </c>
      <c r="O785" s="1435">
        <f t="shared" si="28"/>
        <v>-400</v>
      </c>
      <c r="P785" s="1435">
        <f t="shared" si="28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9">IF(H790="","",SUM(H790)-SUM(C790))</f>
        <v/>
      </c>
      <c r="N790" s="1435" t="str">
        <f t="shared" ref="N790:P810" si="30">IF(I790="","",SUM(I790)-SUM(D790))</f>
        <v/>
      </c>
      <c r="O790" s="1435" t="str">
        <f t="shared" si="30"/>
        <v/>
      </c>
      <c r="P790" s="1435" t="str">
        <f t="shared" si="30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9"/>
        <v>0</v>
      </c>
      <c r="N791" s="1435">
        <f t="shared" si="30"/>
        <v>0</v>
      </c>
      <c r="O791" s="1435">
        <f t="shared" si="30"/>
        <v>0</v>
      </c>
      <c r="P791" s="1435">
        <f t="shared" si="30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>
        <f>IF(Data!BW792="","",Data!BW792)</f>
        <v>350</v>
      </c>
      <c r="E792" s="1010">
        <f>IF(Data!BX792="","",Data!BX792)</f>
        <v>420</v>
      </c>
      <c r="F792" s="1010">
        <f>IF(Data!BY792="","",Data!BY792)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29"/>
        <v>0</v>
      </c>
      <c r="N792" s="1435">
        <f t="shared" si="30"/>
        <v>0</v>
      </c>
      <c r="O792" s="1435">
        <f t="shared" si="30"/>
        <v>0</v>
      </c>
      <c r="P792" s="1435">
        <f t="shared" si="30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>
        <f>IF(Data!BW793="","",Data!BW793)</f>
        <v>200</v>
      </c>
      <c r="E793" s="1010">
        <f>IF(Data!BX793="","",Data!BX793)</f>
        <v>400</v>
      </c>
      <c r="F793" s="1010">
        <f>IF(Data!BY793="","",Data!BY793)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29"/>
        <v>0</v>
      </c>
      <c r="N793" s="1435">
        <f t="shared" si="30"/>
        <v>0</v>
      </c>
      <c r="O793" s="1435">
        <f t="shared" si="30"/>
        <v>0</v>
      </c>
      <c r="P793" s="1435">
        <f t="shared" si="30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9"/>
        <v>0</v>
      </c>
      <c r="N794" s="1435">
        <f t="shared" si="30"/>
        <v>0</v>
      </c>
      <c r="O794" s="1435">
        <f t="shared" si="30"/>
        <v>0</v>
      </c>
      <c r="P794" s="1435">
        <f t="shared" si="30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2000</v>
      </c>
      <c r="F795" s="1010">
        <f>IF(Data!BY795="","",Data!BY795)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29"/>
        <v>0</v>
      </c>
      <c r="N795" s="1435">
        <f t="shared" si="30"/>
        <v>0</v>
      </c>
      <c r="O795" s="1435">
        <f t="shared" si="30"/>
        <v>0</v>
      </c>
      <c r="P795" s="1435">
        <f t="shared" si="30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9"/>
        <v>0</v>
      </c>
      <c r="N796" s="1435">
        <f t="shared" si="30"/>
        <v>0</v>
      </c>
      <c r="O796" s="1435">
        <f t="shared" si="30"/>
        <v>0</v>
      </c>
      <c r="P796" s="1435">
        <f t="shared" si="30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29"/>
        <v>0</v>
      </c>
      <c r="N797" s="1435">
        <f t="shared" si="30"/>
        <v>0</v>
      </c>
      <c r="O797" s="1435">
        <f t="shared" si="30"/>
        <v>0</v>
      </c>
      <c r="P797" s="1435">
        <f t="shared" si="30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>
        <f>IF(Data!BV798="","",Data!BV798)</f>
        <v>50</v>
      </c>
      <c r="D798" s="1010" t="str">
        <f>IF(Data!BW798="","",Data!BW798)</f>
        <v/>
      </c>
      <c r="E798" s="1010">
        <f>IF(Data!BX798="","",Data!BX798)</f>
        <v>300</v>
      </c>
      <c r="F798" s="1010">
        <f>IF(Data!BY798="","",Data!BY798)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29"/>
        <v>0</v>
      </c>
      <c r="N798" s="1435">
        <f t="shared" si="30"/>
        <v>0</v>
      </c>
      <c r="O798" s="1435">
        <f t="shared" si="30"/>
        <v>0</v>
      </c>
      <c r="P798" s="1435">
        <f t="shared" si="30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350</v>
      </c>
      <c r="D799" s="1128">
        <f>IF(Data!BW799="","",Data!BW799)</f>
        <v>580</v>
      </c>
      <c r="E799" s="1128">
        <f>IF(Data!BX799="","",Data!BX799)</f>
        <v>1200</v>
      </c>
      <c r="F799" s="1128">
        <f>IF(Data!BY799="","",Data!BY799)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9"/>
        <v>-350</v>
      </c>
      <c r="N799" s="1435">
        <f t="shared" si="30"/>
        <v>-580</v>
      </c>
      <c r="O799" s="1435">
        <f t="shared" si="30"/>
        <v>-1200</v>
      </c>
      <c r="P799" s="1435">
        <f t="shared" si="30"/>
        <v>-3200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IF(Data!BV800="","",Data!BV800)</f>
        <v/>
      </c>
      <c r="D800" s="1010">
        <f>IF(Data!BW800="","",Data!BW800)</f>
        <v>180</v>
      </c>
      <c r="E800" s="1010">
        <f>IF(Data!BX800="","",Data!BX800)</f>
        <v>150</v>
      </c>
      <c r="F800" s="1010">
        <f>IF(Data!BY800="","",Data!BY800)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9"/>
        <v>0</v>
      </c>
      <c r="N800" s="1435">
        <f t="shared" si="30"/>
        <v>-180</v>
      </c>
      <c r="O800" s="1435">
        <f t="shared" si="30"/>
        <v>-150</v>
      </c>
      <c r="P800" s="1435">
        <f t="shared" si="30"/>
        <v>-240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>
        <f>IF(Data!BV801="","",Data!BV801)</f>
        <v>240</v>
      </c>
      <c r="D801" s="1010">
        <f>IF(Data!BW801="","",Data!BW801)</f>
        <v>300</v>
      </c>
      <c r="E801" s="1010">
        <f>IF(Data!BX801="","",Data!BX801)</f>
        <v>500</v>
      </c>
      <c r="F801" s="1010">
        <f>IF(Data!BY801="","",Data!BY801)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9"/>
        <v>-240</v>
      </c>
      <c r="N801" s="1435">
        <f t="shared" si="30"/>
        <v>-300</v>
      </c>
      <c r="O801" s="1435">
        <f t="shared" si="30"/>
        <v>-500</v>
      </c>
      <c r="P801" s="1435">
        <f t="shared" si="30"/>
        <v>-1000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IF(Data!BV802="","",Data!BV802)</f>
        <v>140</v>
      </c>
      <c r="D802" s="1010">
        <f>IF(Data!BW802="","",Data!BW802)</f>
        <v>50</v>
      </c>
      <c r="E802" s="1010">
        <f>IF(Data!BX802="","",Data!BX802)</f>
        <v>650</v>
      </c>
      <c r="F802" s="1010">
        <f>IF(Data!BY802="","",Data!BY802)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9"/>
        <v>-140</v>
      </c>
      <c r="N802" s="1435">
        <f t="shared" si="30"/>
        <v>-50</v>
      </c>
      <c r="O802" s="1435">
        <f t="shared" si="30"/>
        <v>-650</v>
      </c>
      <c r="P802" s="1435">
        <f t="shared" si="30"/>
        <v>-1100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>
        <f>IF(Data!BV803="","",Data!BV803)</f>
        <v>50</v>
      </c>
      <c r="D803" s="1010">
        <f>IF(Data!BW803="","",Data!BW803)</f>
        <v>200</v>
      </c>
      <c r="E803" s="1010">
        <f>IF(Data!BX803="","",Data!BX803)</f>
        <v>450</v>
      </c>
      <c r="F803" s="1010">
        <f>IF(Data!BY803="","",Data!BY803)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9"/>
        <v>-50</v>
      </c>
      <c r="N803" s="1435">
        <f t="shared" si="30"/>
        <v>-200</v>
      </c>
      <c r="O803" s="1435">
        <f t="shared" si="30"/>
        <v>-450</v>
      </c>
      <c r="P803" s="1435">
        <f t="shared" si="30"/>
        <v>-1271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obligations/taxes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9"/>
        <v>0</v>
      </c>
      <c r="N804" s="1435">
        <f t="shared" si="30"/>
        <v>0</v>
      </c>
      <c r="O804" s="1435">
        <f t="shared" si="30"/>
        <v>0</v>
      </c>
      <c r="P804" s="1435">
        <f t="shared" si="30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>
        <f>IF(Data!BV805="","",Data!BV805)</f>
        <v>400</v>
      </c>
      <c r="D805" s="1010">
        <f>IF(Data!BW805="","",Data!BW805)</f>
        <v>300</v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9"/>
        <v>-400</v>
      </c>
      <c r="N805" s="1435">
        <f t="shared" si="30"/>
        <v>-300</v>
      </c>
      <c r="O805" s="1435">
        <f t="shared" si="30"/>
        <v>0</v>
      </c>
      <c r="P805" s="1435">
        <f t="shared" si="30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9"/>
        <v>0</v>
      </c>
      <c r="N806" s="1435">
        <f t="shared" si="30"/>
        <v>0</v>
      </c>
      <c r="O806" s="1435">
        <f t="shared" si="30"/>
        <v>0</v>
      </c>
      <c r="P806" s="1435">
        <f t="shared" si="30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9"/>
        <v>0</v>
      </c>
      <c r="N807" s="1435">
        <f t="shared" si="30"/>
        <v>0</v>
      </c>
      <c r="O807" s="1435">
        <f t="shared" si="30"/>
        <v>0</v>
      </c>
      <c r="P807" s="1435">
        <f t="shared" si="30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9"/>
        <v>0</v>
      </c>
      <c r="N808" s="1435">
        <f t="shared" si="30"/>
        <v>0</v>
      </c>
      <c r="O808" s="1435">
        <f t="shared" si="30"/>
        <v>0</v>
      </c>
      <c r="P808" s="1435">
        <f t="shared" si="30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9"/>
        <v>0</v>
      </c>
      <c r="N809" s="1435">
        <f t="shared" si="30"/>
        <v>0</v>
      </c>
      <c r="O809" s="1435">
        <f t="shared" si="30"/>
        <v>0</v>
      </c>
      <c r="P809" s="1435">
        <f t="shared" si="30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 (lotion, ect.)</v>
      </c>
      <c r="B810" s="1208"/>
      <c r="C810" s="1010">
        <f>IF(Data!BV810="","",Data!BV810)</f>
        <v>300</v>
      </c>
      <c r="D810" s="1010" t="str">
        <f>IF(Data!BW810="","",Data!BW810)</f>
        <v/>
      </c>
      <c r="E810" s="1010">
        <f>IF(Data!BX810="","",Data!BX810)</f>
        <v>250</v>
      </c>
      <c r="F810" s="1010">
        <f>IF(Data!BY810="","",Data!BY810)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9"/>
        <v>-300</v>
      </c>
      <c r="N810" s="1435">
        <f t="shared" si="30"/>
        <v>0</v>
      </c>
      <c r="O810" s="1435">
        <f t="shared" si="30"/>
        <v>-250</v>
      </c>
      <c r="P810" s="1435">
        <f t="shared" si="30"/>
        <v>-350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1560</v>
      </c>
      <c r="D811" s="1210">
        <f>D20-D31</f>
        <v>3281</v>
      </c>
      <c r="E811" s="1210">
        <f>E20-E31</f>
        <v>8772</v>
      </c>
      <c r="F811" s="1210">
        <f>F20-F31</f>
        <v>9414</v>
      </c>
      <c r="G811" s="1203"/>
      <c r="H811" s="1211">
        <f>C811*'Exp factors'!$D$71</f>
        <v>1560</v>
      </c>
      <c r="I811" s="1211">
        <f>D811*'Exp factors'!$D$71</f>
        <v>3281</v>
      </c>
      <c r="J811" s="1211">
        <f>E811*'Exp factors'!$D$71</f>
        <v>8772</v>
      </c>
      <c r="K811" s="1211">
        <f>F811*'Exp factors'!$D$71</f>
        <v>9414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1940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-1610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816">
        <f t="shared" ref="C820:F821" si="31">SUM(C89)</f>
        <v>0</v>
      </c>
      <c r="D820" s="816">
        <f t="shared" si="31"/>
        <v>0</v>
      </c>
      <c r="E820" s="816">
        <f t="shared" si="31"/>
        <v>0</v>
      </c>
      <c r="F820" s="816">
        <f t="shared" si="31"/>
        <v>0</v>
      </c>
      <c r="G820" s="1204"/>
      <c r="H820" s="816">
        <f t="shared" ref="H820:K820" si="32">SUM(H89)</f>
        <v>0</v>
      </c>
      <c r="I820" s="816">
        <f t="shared" si="32"/>
        <v>0</v>
      </c>
      <c r="J820" s="816">
        <f t="shared" si="32"/>
        <v>0</v>
      </c>
      <c r="K820" s="816">
        <f t="shared" si="32"/>
        <v>0</v>
      </c>
      <c r="L820" s="1204"/>
      <c r="M820" s="816">
        <f t="shared" ref="M820:P820" si="33">SUM(M89)</f>
        <v>0</v>
      </c>
      <c r="N820" s="816">
        <f t="shared" si="33"/>
        <v>0</v>
      </c>
      <c r="O820" s="816">
        <f t="shared" si="33"/>
        <v>0</v>
      </c>
      <c r="P820" s="816">
        <f t="shared" si="33"/>
        <v>0</v>
      </c>
      <c r="R820" s="44">
        <v>1</v>
      </c>
      <c r="S820" s="46">
        <f>IF(MAX(C820:F820,H820:K820)&gt;0,1,0)</f>
        <v>0</v>
      </c>
      <c r="T820" s="46" t="str">
        <f t="shared" ref="T820:T857" si="34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816">
        <f t="shared" si="31"/>
        <v>0</v>
      </c>
      <c r="D821" s="816">
        <f t="shared" si="31"/>
        <v>0</v>
      </c>
      <c r="E821" s="816">
        <f t="shared" si="31"/>
        <v>0</v>
      </c>
      <c r="F821" s="816">
        <f t="shared" si="31"/>
        <v>0</v>
      </c>
      <c r="G821" s="1204"/>
      <c r="H821" s="816">
        <f t="shared" ref="H821:K821" si="35">SUM(H90)</f>
        <v>0</v>
      </c>
      <c r="I821" s="816">
        <f t="shared" si="35"/>
        <v>0</v>
      </c>
      <c r="J821" s="816">
        <f t="shared" si="35"/>
        <v>0</v>
      </c>
      <c r="K821" s="816">
        <f t="shared" si="35"/>
        <v>0</v>
      </c>
      <c r="L821" s="1204"/>
      <c r="M821" s="816">
        <f t="shared" ref="M821:P821" si="36">SUM(M90)</f>
        <v>0</v>
      </c>
      <c r="N821" s="816">
        <f t="shared" si="36"/>
        <v>0</v>
      </c>
      <c r="O821" s="816">
        <f t="shared" si="36"/>
        <v>0</v>
      </c>
      <c r="P821" s="816">
        <f t="shared" si="36"/>
        <v>0</v>
      </c>
      <c r="R821" s="44">
        <v>2</v>
      </c>
      <c r="S821" s="46">
        <f t="shared" ref="S821:S857" si="37">IF(MAX(C821:F821,H821:K821)&gt;0,S820+1,S820)</f>
        <v>0</v>
      </c>
      <c r="T821" s="46" t="str">
        <f t="shared" si="34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816">
        <f t="shared" ref="C822:F823" si="38">SUM(C116)</f>
        <v>0</v>
      </c>
      <c r="D822" s="816">
        <f t="shared" si="38"/>
        <v>0</v>
      </c>
      <c r="E822" s="816">
        <f t="shared" si="38"/>
        <v>0</v>
      </c>
      <c r="F822" s="816">
        <f t="shared" si="38"/>
        <v>0</v>
      </c>
      <c r="G822" s="954"/>
      <c r="H822" s="816">
        <f t="shared" ref="H822:K822" si="39">SUM(H116)</f>
        <v>0</v>
      </c>
      <c r="I822" s="816">
        <f t="shared" si="39"/>
        <v>0</v>
      </c>
      <c r="J822" s="816">
        <f t="shared" si="39"/>
        <v>0</v>
      </c>
      <c r="K822" s="816">
        <f t="shared" si="39"/>
        <v>0</v>
      </c>
      <c r="L822" s="954"/>
      <c r="M822" s="816">
        <f t="shared" ref="M822:P822" si="40">SUM(M116)</f>
        <v>0</v>
      </c>
      <c r="N822" s="816">
        <f t="shared" si="40"/>
        <v>0</v>
      </c>
      <c r="O822" s="816">
        <f t="shared" si="40"/>
        <v>0</v>
      </c>
      <c r="P822" s="816">
        <f t="shared" si="40"/>
        <v>0</v>
      </c>
      <c r="R822" s="44">
        <v>3</v>
      </c>
      <c r="S822" s="46">
        <f t="shared" si="37"/>
        <v>0</v>
      </c>
      <c r="T822" s="46" t="str">
        <f t="shared" si="34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816">
        <f t="shared" si="38"/>
        <v>0</v>
      </c>
      <c r="D823" s="816">
        <f t="shared" si="38"/>
        <v>0</v>
      </c>
      <c r="E823" s="816">
        <f t="shared" si="38"/>
        <v>0</v>
      </c>
      <c r="F823" s="816">
        <f t="shared" si="38"/>
        <v>0</v>
      </c>
      <c r="G823" s="954"/>
      <c r="H823" s="816">
        <f t="shared" ref="H823:K823" si="41">SUM(H117)</f>
        <v>0</v>
      </c>
      <c r="I823" s="816">
        <f t="shared" si="41"/>
        <v>0</v>
      </c>
      <c r="J823" s="816">
        <f t="shared" si="41"/>
        <v>0</v>
      </c>
      <c r="K823" s="816">
        <f t="shared" si="41"/>
        <v>0</v>
      </c>
      <c r="L823" s="954"/>
      <c r="M823" s="816">
        <f t="shared" ref="M823:P823" si="42">SUM(M117)</f>
        <v>0</v>
      </c>
      <c r="N823" s="816">
        <f t="shared" si="42"/>
        <v>0</v>
      </c>
      <c r="O823" s="816">
        <f t="shared" si="42"/>
        <v>0</v>
      </c>
      <c r="P823" s="816">
        <f t="shared" si="42"/>
        <v>0</v>
      </c>
      <c r="R823" s="44">
        <v>4</v>
      </c>
      <c r="S823" s="46">
        <f t="shared" si="37"/>
        <v>0</v>
      </c>
      <c r="T823" s="46" t="str">
        <f t="shared" si="34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816">
        <f t="shared" ref="C824:F825" si="43">SUM(C144)</f>
        <v>0</v>
      </c>
      <c r="D824" s="816">
        <f t="shared" si="43"/>
        <v>0</v>
      </c>
      <c r="E824" s="816">
        <f t="shared" si="43"/>
        <v>0</v>
      </c>
      <c r="F824" s="816">
        <f t="shared" si="43"/>
        <v>0</v>
      </c>
      <c r="G824" s="954"/>
      <c r="H824" s="816">
        <f t="shared" ref="H824:K824" si="44">SUM(H144)</f>
        <v>0</v>
      </c>
      <c r="I824" s="816">
        <f t="shared" si="44"/>
        <v>0</v>
      </c>
      <c r="J824" s="816">
        <f t="shared" si="44"/>
        <v>0</v>
      </c>
      <c r="K824" s="816">
        <f t="shared" si="44"/>
        <v>0</v>
      </c>
      <c r="L824" s="954"/>
      <c r="M824" s="816">
        <f t="shared" ref="M824:P824" si="45">SUM(M144)</f>
        <v>0</v>
      </c>
      <c r="N824" s="816">
        <f t="shared" si="45"/>
        <v>0</v>
      </c>
      <c r="O824" s="816">
        <f t="shared" si="45"/>
        <v>0</v>
      </c>
      <c r="P824" s="816">
        <f t="shared" si="45"/>
        <v>0</v>
      </c>
      <c r="R824" s="44">
        <v>5</v>
      </c>
      <c r="S824" s="46">
        <f t="shared" si="37"/>
        <v>0</v>
      </c>
      <c r="T824" s="46" t="str">
        <f t="shared" si="34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816">
        <f t="shared" si="43"/>
        <v>0</v>
      </c>
      <c r="D825" s="816">
        <f t="shared" si="43"/>
        <v>0</v>
      </c>
      <c r="E825" s="816">
        <f t="shared" si="43"/>
        <v>0</v>
      </c>
      <c r="F825" s="816">
        <f t="shared" si="43"/>
        <v>0</v>
      </c>
      <c r="G825" s="954"/>
      <c r="H825" s="816">
        <f t="shared" ref="H825:K825" si="46">SUM(H145)</f>
        <v>0</v>
      </c>
      <c r="I825" s="816">
        <f t="shared" si="46"/>
        <v>0</v>
      </c>
      <c r="J825" s="816">
        <f t="shared" si="46"/>
        <v>0</v>
      </c>
      <c r="K825" s="816">
        <f t="shared" si="46"/>
        <v>0</v>
      </c>
      <c r="L825" s="954"/>
      <c r="M825" s="816">
        <f t="shared" ref="M825:P825" si="47">SUM(M145)</f>
        <v>0</v>
      </c>
      <c r="N825" s="816">
        <f t="shared" si="47"/>
        <v>0</v>
      </c>
      <c r="O825" s="816">
        <f t="shared" si="47"/>
        <v>0</v>
      </c>
      <c r="P825" s="816">
        <f t="shared" si="47"/>
        <v>0</v>
      </c>
      <c r="R825" s="44">
        <v>6</v>
      </c>
      <c r="S825" s="46">
        <f t="shared" si="37"/>
        <v>0</v>
      </c>
      <c r="T825" s="46" t="str">
        <f t="shared" si="34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816">
        <f t="shared" ref="C826:F827" si="48">SUM(C172)</f>
        <v>0</v>
      </c>
      <c r="D826" s="816">
        <f t="shared" si="48"/>
        <v>0</v>
      </c>
      <c r="E826" s="816">
        <f t="shared" si="48"/>
        <v>0</v>
      </c>
      <c r="F826" s="816">
        <f t="shared" si="48"/>
        <v>0</v>
      </c>
      <c r="G826" s="954"/>
      <c r="H826" s="816">
        <f t="shared" ref="H826:K826" si="49">SUM(H172)</f>
        <v>0</v>
      </c>
      <c r="I826" s="816">
        <f t="shared" si="49"/>
        <v>0</v>
      </c>
      <c r="J826" s="816">
        <f t="shared" si="49"/>
        <v>0</v>
      </c>
      <c r="K826" s="816">
        <f t="shared" si="49"/>
        <v>0</v>
      </c>
      <c r="L826" s="954"/>
      <c r="M826" s="816">
        <f t="shared" ref="M826:P826" si="50">SUM(M172)</f>
        <v>0</v>
      </c>
      <c r="N826" s="816">
        <f t="shared" si="50"/>
        <v>0</v>
      </c>
      <c r="O826" s="816">
        <f t="shared" si="50"/>
        <v>0</v>
      </c>
      <c r="P826" s="816">
        <f t="shared" si="50"/>
        <v>0</v>
      </c>
      <c r="R826" s="44">
        <v>7</v>
      </c>
      <c r="S826" s="46">
        <f t="shared" si="37"/>
        <v>0</v>
      </c>
      <c r="T826" s="46" t="str">
        <f t="shared" si="34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816">
        <f t="shared" si="48"/>
        <v>0</v>
      </c>
      <c r="D827" s="816">
        <f t="shared" si="48"/>
        <v>0</v>
      </c>
      <c r="E827" s="816">
        <f t="shared" si="48"/>
        <v>0</v>
      </c>
      <c r="F827" s="816">
        <f t="shared" si="48"/>
        <v>0</v>
      </c>
      <c r="G827" s="954"/>
      <c r="H827" s="816">
        <f t="shared" ref="H827:K827" si="51">SUM(H173)</f>
        <v>0</v>
      </c>
      <c r="I827" s="816">
        <f t="shared" si="51"/>
        <v>0</v>
      </c>
      <c r="J827" s="816">
        <f t="shared" si="51"/>
        <v>0</v>
      </c>
      <c r="K827" s="816">
        <f t="shared" si="51"/>
        <v>0</v>
      </c>
      <c r="L827" s="954"/>
      <c r="M827" s="816">
        <f t="shared" ref="M827:P827" si="52">SUM(M173)</f>
        <v>0</v>
      </c>
      <c r="N827" s="816">
        <f t="shared" si="52"/>
        <v>0</v>
      </c>
      <c r="O827" s="816">
        <f t="shared" si="52"/>
        <v>0</v>
      </c>
      <c r="P827" s="816">
        <f t="shared" si="52"/>
        <v>0</v>
      </c>
      <c r="R827" s="44">
        <v>8</v>
      </c>
      <c r="S827" s="46">
        <f t="shared" si="37"/>
        <v>0</v>
      </c>
      <c r="T827" s="46" t="str">
        <f t="shared" si="34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7"/>
        <v>1</v>
      </c>
      <c r="T828" s="46">
        <f t="shared" si="34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7"/>
        <v>1</v>
      </c>
      <c r="T829" s="46" t="str">
        <f t="shared" si="34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37"/>
        <v>1</v>
      </c>
      <c r="T830" s="46" t="str">
        <f t="shared" si="34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37"/>
        <v>1</v>
      </c>
      <c r="T831" s="46" t="str">
        <f t="shared" si="34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37"/>
        <v>2</v>
      </c>
      <c r="T832" s="46">
        <f t="shared" si="34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37"/>
        <v>2</v>
      </c>
      <c r="T833" s="46" t="str">
        <f t="shared" si="34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37"/>
        <v>2</v>
      </c>
      <c r="T834" s="46" t="str">
        <f t="shared" si="34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37"/>
        <v>2</v>
      </c>
      <c r="T835" s="46" t="str">
        <f t="shared" si="34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37"/>
        <v>3</v>
      </c>
      <c r="T836" s="46">
        <f t="shared" si="34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37"/>
        <v>3</v>
      </c>
      <c r="T837" s="46" t="str">
        <f t="shared" si="34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37"/>
        <v>3</v>
      </c>
      <c r="T838" s="46" t="str">
        <f t="shared" si="34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37"/>
        <v>3</v>
      </c>
      <c r="T839" s="46" t="str">
        <f t="shared" si="34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37"/>
        <v>3</v>
      </c>
      <c r="T840" s="46" t="str">
        <f t="shared" si="34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37"/>
        <v>4</v>
      </c>
      <c r="T841" s="46">
        <f t="shared" si="34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37"/>
        <v>4</v>
      </c>
      <c r="T842" s="46" t="str">
        <f t="shared" si="34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37"/>
        <v>4</v>
      </c>
      <c r="T843" s="46" t="str">
        <f t="shared" si="34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37"/>
        <v>5</v>
      </c>
      <c r="T844" s="46">
        <f t="shared" si="34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37"/>
        <v>6</v>
      </c>
      <c r="T845" s="46">
        <f t="shared" si="34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37"/>
        <v>6</v>
      </c>
      <c r="T846" s="46" t="str">
        <f t="shared" si="34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37"/>
        <v>7</v>
      </c>
      <c r="T847" s="46">
        <f t="shared" si="34"/>
        <v>7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37"/>
        <v>8</v>
      </c>
      <c r="T848" s="46">
        <f t="shared" si="34"/>
        <v>8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37"/>
        <v>8</v>
      </c>
      <c r="T849" s="46" t="str">
        <f t="shared" si="34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7"/>
        <v>8</v>
      </c>
      <c r="T850" s="46" t="str">
        <f t="shared" si="34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>
        <f t="shared" si="37"/>
        <v>9</v>
      </c>
      <c r="T851" s="46">
        <f t="shared" si="34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>
        <f t="shared" si="37"/>
        <v>10</v>
      </c>
      <c r="T852" s="46">
        <f t="shared" si="34"/>
        <v>10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7"/>
        <v>10</v>
      </c>
      <c r="T853" s="46" t="str">
        <f t="shared" si="34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>
        <f t="shared" si="37"/>
        <v>11</v>
      </c>
      <c r="T854" s="46">
        <f t="shared" si="34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>
        <f t="shared" si="37"/>
        <v>12</v>
      </c>
      <c r="T855" s="46">
        <f t="shared" si="34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>
        <f t="shared" si="37"/>
        <v>13</v>
      </c>
      <c r="T856" s="46">
        <f t="shared" si="34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37"/>
        <v>13</v>
      </c>
      <c r="T857" s="46" t="str">
        <f t="shared" si="34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fpl</v>
      </c>
      <c r="R863" s="44" t="str">
        <f t="shared" ref="R863:R887" si="53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fpl</v>
      </c>
      <c r="R864" s="44" t="str">
        <f t="shared" si="53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fpl</v>
      </c>
      <c r="R865" s="44" t="str">
        <f t="shared" si="53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20" t="str">
        <f>$Q$514</f>
        <v>fpl</v>
      </c>
      <c r="R866" s="44" t="str">
        <f t="shared" si="53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fpl</v>
      </c>
      <c r="R867" s="44" t="str">
        <f t="shared" si="53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fpl</v>
      </c>
      <c r="R868" s="44" t="str">
        <f t="shared" si="53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 t="shared" ref="C869:F869" si="54">SUM(C530)</f>
        <v>1.5459882583170254E-3</v>
      </c>
      <c r="D869" s="1136">
        <f t="shared" si="54"/>
        <v>4.1226353555120681E-3</v>
      </c>
      <c r="E869" s="1136">
        <f t="shared" si="54"/>
        <v>1.1778958158605909E-2</v>
      </c>
      <c r="F869" s="1136">
        <f t="shared" si="54"/>
        <v>1.6748206131767775E-2</v>
      </c>
      <c r="G869" s="954"/>
      <c r="H869" s="1136">
        <f t="shared" ref="H869:K869" si="55">SUM(H530)</f>
        <v>0</v>
      </c>
      <c r="I869" s="1136">
        <f t="shared" si="55"/>
        <v>0</v>
      </c>
      <c r="J869" s="1136">
        <f t="shared" si="55"/>
        <v>0</v>
      </c>
      <c r="K869" s="1136">
        <f t="shared" si="55"/>
        <v>0</v>
      </c>
      <c r="L869" s="954"/>
      <c r="M869" s="1136">
        <f t="shared" ref="M869:P869" si="56">SUM(M530)</f>
        <v>-1.5459882583170254E-3</v>
      </c>
      <c r="N869" s="1136">
        <f t="shared" si="56"/>
        <v>-4.1226353555120681E-3</v>
      </c>
      <c r="O869" s="1136">
        <f t="shared" si="56"/>
        <v>-1.1778958158605909E-2</v>
      </c>
      <c r="P869" s="1136">
        <f t="shared" si="56"/>
        <v>-1.6748206131767775E-2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 t="shared" ref="C870:F870" si="57">SUM(C536)</f>
        <v>0</v>
      </c>
      <c r="D870" s="1136">
        <f t="shared" si="57"/>
        <v>0</v>
      </c>
      <c r="E870" s="1136">
        <f t="shared" si="57"/>
        <v>0</v>
      </c>
      <c r="F870" s="1136">
        <f t="shared" si="57"/>
        <v>0</v>
      </c>
      <c r="G870" s="954"/>
      <c r="H870" s="1136">
        <f t="shared" ref="H870:K870" si="58">SUM(H536)</f>
        <v>0</v>
      </c>
      <c r="I870" s="1136">
        <f t="shared" si="58"/>
        <v>0</v>
      </c>
      <c r="J870" s="1136">
        <f t="shared" si="58"/>
        <v>0</v>
      </c>
      <c r="K870" s="1136">
        <f t="shared" si="58"/>
        <v>0</v>
      </c>
      <c r="L870" s="954"/>
      <c r="M870" s="1136">
        <f t="shared" ref="M870:P870" si="59">SUM(M536)</f>
        <v>0</v>
      </c>
      <c r="N870" s="1136">
        <f t="shared" si="59"/>
        <v>0</v>
      </c>
      <c r="O870" s="1136">
        <f t="shared" si="59"/>
        <v>0</v>
      </c>
      <c r="P870" s="1136">
        <f t="shared" si="59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 t="shared" ref="C871:F871" si="60">SUM(C542)</f>
        <v>4.5988258317025445E-3</v>
      </c>
      <c r="D871" s="1136">
        <f t="shared" si="60"/>
        <v>6.131767775603392E-3</v>
      </c>
      <c r="E871" s="1136">
        <f t="shared" si="60"/>
        <v>1.0511601901034385E-2</v>
      </c>
      <c r="F871" s="1136">
        <f t="shared" si="60"/>
        <v>1.1497064579256359E-2</v>
      </c>
      <c r="G871" s="954"/>
      <c r="H871" s="1136">
        <f t="shared" ref="H871:K871" si="61">SUM(H542)</f>
        <v>0</v>
      </c>
      <c r="I871" s="1136">
        <f t="shared" si="61"/>
        <v>0</v>
      </c>
      <c r="J871" s="1136">
        <f t="shared" si="61"/>
        <v>0</v>
      </c>
      <c r="K871" s="1136">
        <f t="shared" si="61"/>
        <v>0</v>
      </c>
      <c r="L871" s="954"/>
      <c r="M871" s="1136">
        <f t="shared" ref="M871:P871" si="62">SUM(M542)</f>
        <v>-4.5988258317025445E-3</v>
      </c>
      <c r="N871" s="1136">
        <f t="shared" si="62"/>
        <v>-6.131767775603392E-3</v>
      </c>
      <c r="O871" s="1136">
        <f t="shared" si="62"/>
        <v>-1.0511601901034385E-2</v>
      </c>
      <c r="P871" s="1136">
        <f t="shared" si="62"/>
        <v>-1.1497064579256359E-2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 t="shared" ref="C872:F872" si="63">SUM(C548)</f>
        <v>4.7292889758643181E-3</v>
      </c>
      <c r="D872" s="1136">
        <f t="shared" si="63"/>
        <v>4.7292889758643181E-3</v>
      </c>
      <c r="E872" s="1136">
        <f t="shared" si="63"/>
        <v>4.0536762650265588E-3</v>
      </c>
      <c r="F872" s="1136">
        <f t="shared" si="63"/>
        <v>8.2762557077625566E-3</v>
      </c>
      <c r="G872" s="954"/>
      <c r="H872" s="1136">
        <f t="shared" ref="H872:K872" si="64">SUM(H548)</f>
        <v>0</v>
      </c>
      <c r="I872" s="1136">
        <f t="shared" si="64"/>
        <v>0</v>
      </c>
      <c r="J872" s="1136">
        <f t="shared" si="64"/>
        <v>0</v>
      </c>
      <c r="K872" s="1136">
        <f t="shared" si="64"/>
        <v>0</v>
      </c>
      <c r="L872" s="954"/>
      <c r="M872" s="1136">
        <f t="shared" ref="M872:P872" si="65">SUM(M548)</f>
        <v>-4.7292889758643181E-3</v>
      </c>
      <c r="N872" s="1136">
        <f t="shared" si="65"/>
        <v>-4.7292889758643181E-3</v>
      </c>
      <c r="O872" s="1136">
        <f t="shared" si="65"/>
        <v>-4.0536762650265588E-3</v>
      </c>
      <c r="P872" s="1136">
        <f t="shared" si="65"/>
        <v>-8.2762557077625566E-3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 t="shared" ref="C873:F873" si="66">SUM(C554)</f>
        <v>0</v>
      </c>
      <c r="D873" s="1136">
        <f t="shared" si="66"/>
        <v>0</v>
      </c>
      <c r="E873" s="1136">
        <f t="shared" si="66"/>
        <v>0</v>
      </c>
      <c r="F873" s="1136">
        <f t="shared" si="66"/>
        <v>0</v>
      </c>
      <c r="G873" s="954"/>
      <c r="H873" s="1136">
        <f t="shared" ref="H873:K873" si="67">SUM(H554)</f>
        <v>0</v>
      </c>
      <c r="I873" s="1136">
        <f t="shared" si="67"/>
        <v>0</v>
      </c>
      <c r="J873" s="1136">
        <f t="shared" si="67"/>
        <v>0</v>
      </c>
      <c r="K873" s="1136">
        <f t="shared" si="67"/>
        <v>0</v>
      </c>
      <c r="L873" s="954"/>
      <c r="M873" s="1136">
        <f t="shared" ref="M873:P873" si="68">SUM(M554)</f>
        <v>0</v>
      </c>
      <c r="N873" s="1136">
        <f t="shared" si="68"/>
        <v>0</v>
      </c>
      <c r="O873" s="1136">
        <f t="shared" si="68"/>
        <v>0</v>
      </c>
      <c r="P873" s="1136">
        <f t="shared" si="68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 t="shared" ref="C874:F874" si="69">SUM(C560)</f>
        <v>5.2185257664709717E-3</v>
      </c>
      <c r="D874" s="1136">
        <f t="shared" si="69"/>
        <v>5.2185257664709717E-3</v>
      </c>
      <c r="E874" s="1136">
        <f t="shared" si="69"/>
        <v>5.2185257664709717E-3</v>
      </c>
      <c r="F874" s="1136">
        <f t="shared" si="69"/>
        <v>5.2185257664709717E-3</v>
      </c>
      <c r="G874" s="954"/>
      <c r="H874" s="1136">
        <f t="shared" ref="H874:K874" si="70">SUM(H560)</f>
        <v>0</v>
      </c>
      <c r="I874" s="1136">
        <f t="shared" si="70"/>
        <v>0</v>
      </c>
      <c r="J874" s="1136">
        <f t="shared" si="70"/>
        <v>0</v>
      </c>
      <c r="K874" s="1136">
        <f t="shared" si="70"/>
        <v>0</v>
      </c>
      <c r="L874" s="954"/>
      <c r="M874" s="1136">
        <f t="shared" ref="M874:P874" si="71">SUM(M560)</f>
        <v>-5.2185257664709717E-3</v>
      </c>
      <c r="N874" s="1136">
        <f t="shared" si="71"/>
        <v>-5.2185257664709717E-3</v>
      </c>
      <c r="O874" s="1136">
        <f t="shared" si="71"/>
        <v>-5.2185257664709717E-3</v>
      </c>
      <c r="P874" s="1136">
        <f t="shared" si="71"/>
        <v>-5.2185257664709717E-3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 t="shared" ref="C875:F875" si="72">SUM(C566)</f>
        <v>3.7573385518590995E-3</v>
      </c>
      <c r="D875" s="1136">
        <f t="shared" si="72"/>
        <v>3.1311154598825828E-3</v>
      </c>
      <c r="E875" s="1136">
        <f t="shared" si="72"/>
        <v>1.4313670673748951E-2</v>
      </c>
      <c r="F875" s="1136">
        <f t="shared" si="72"/>
        <v>3.9138943248532296E-3</v>
      </c>
      <c r="G875" s="954"/>
      <c r="H875" s="1136">
        <f t="shared" ref="H875:K875" si="73">SUM(H566)</f>
        <v>0</v>
      </c>
      <c r="I875" s="1136">
        <f t="shared" si="73"/>
        <v>0</v>
      </c>
      <c r="J875" s="1136">
        <f t="shared" si="73"/>
        <v>0</v>
      </c>
      <c r="K875" s="1136">
        <f t="shared" si="73"/>
        <v>0</v>
      </c>
      <c r="L875" s="954"/>
      <c r="M875" s="1136">
        <f t="shared" ref="M875:P875" si="74">SUM(M566)</f>
        <v>-3.7573385518590995E-3</v>
      </c>
      <c r="N875" s="1136">
        <f t="shared" si="74"/>
        <v>-3.1311154598825828E-3</v>
      </c>
      <c r="O875" s="1136">
        <f t="shared" si="74"/>
        <v>-1.4313670673748951E-2</v>
      </c>
      <c r="P875" s="1136">
        <f t="shared" si="74"/>
        <v>-3.9138943248532296E-3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 t="shared" ref="C876:F876" si="75">SUM(C572)</f>
        <v>0</v>
      </c>
      <c r="D876" s="1136">
        <f t="shared" si="75"/>
        <v>0</v>
      </c>
      <c r="E876" s="1136">
        <f t="shared" si="75"/>
        <v>0</v>
      </c>
      <c r="F876" s="1136">
        <f t="shared" si="75"/>
        <v>0</v>
      </c>
      <c r="G876" s="954"/>
      <c r="H876" s="1136">
        <f t="shared" ref="H876:K876" si="76">SUM(H572)</f>
        <v>0</v>
      </c>
      <c r="I876" s="1136">
        <f t="shared" si="76"/>
        <v>0</v>
      </c>
      <c r="J876" s="1136">
        <f t="shared" si="76"/>
        <v>0</v>
      </c>
      <c r="K876" s="1136">
        <f t="shared" si="76"/>
        <v>0</v>
      </c>
      <c r="L876" s="954"/>
      <c r="M876" s="1136">
        <f t="shared" ref="M876:P876" si="77">SUM(M572)</f>
        <v>0</v>
      </c>
      <c r="N876" s="1136">
        <f t="shared" si="77"/>
        <v>0</v>
      </c>
      <c r="O876" s="1136">
        <f t="shared" si="77"/>
        <v>0</v>
      </c>
      <c r="P876" s="1136">
        <f t="shared" si="7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 t="shared" ref="C877:F877" si="78">SUM(C578)</f>
        <v>0</v>
      </c>
      <c r="D877" s="1136">
        <f t="shared" si="78"/>
        <v>0</v>
      </c>
      <c r="E877" s="1136">
        <f t="shared" si="78"/>
        <v>0</v>
      </c>
      <c r="F877" s="1136">
        <f t="shared" si="78"/>
        <v>0</v>
      </c>
      <c r="G877" s="954"/>
      <c r="H877" s="1136">
        <f t="shared" ref="H877:K877" si="79">SUM(H578)</f>
        <v>0</v>
      </c>
      <c r="I877" s="1136">
        <f t="shared" si="79"/>
        <v>0</v>
      </c>
      <c r="J877" s="1136">
        <f t="shared" si="79"/>
        <v>0</v>
      </c>
      <c r="K877" s="1136">
        <f t="shared" si="79"/>
        <v>0</v>
      </c>
      <c r="L877" s="954"/>
      <c r="M877" s="1136">
        <f t="shared" ref="M877:P877" si="80">SUM(M578)</f>
        <v>0</v>
      </c>
      <c r="N877" s="1136">
        <f t="shared" si="80"/>
        <v>0</v>
      </c>
      <c r="O877" s="1136">
        <f t="shared" si="80"/>
        <v>0</v>
      </c>
      <c r="P877" s="1136">
        <f t="shared" si="80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 t="shared" ref="C878:F878" si="81">SUM(C584)</f>
        <v>0</v>
      </c>
      <c r="D878" s="1136">
        <f t="shared" si="81"/>
        <v>0</v>
      </c>
      <c r="E878" s="1136">
        <f t="shared" si="81"/>
        <v>0</v>
      </c>
      <c r="F878" s="1136">
        <f t="shared" si="81"/>
        <v>0</v>
      </c>
      <c r="G878" s="954"/>
      <c r="H878" s="1136">
        <f t="shared" ref="H878:K878" si="82">SUM(H584)</f>
        <v>0</v>
      </c>
      <c r="I878" s="1136">
        <f t="shared" si="82"/>
        <v>0</v>
      </c>
      <c r="J878" s="1136">
        <f t="shared" si="82"/>
        <v>0</v>
      </c>
      <c r="K878" s="1136">
        <f t="shared" si="82"/>
        <v>0</v>
      </c>
      <c r="L878" s="954"/>
      <c r="M878" s="1136">
        <f t="shared" ref="M878:P878" si="83">SUM(M584)</f>
        <v>0</v>
      </c>
      <c r="N878" s="1136">
        <f t="shared" si="83"/>
        <v>0</v>
      </c>
      <c r="O878" s="1136">
        <f t="shared" si="83"/>
        <v>0</v>
      </c>
      <c r="P878" s="1136">
        <f t="shared" si="83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 t="shared" ref="C879:F879" si="84">SUM(C590)</f>
        <v>0</v>
      </c>
      <c r="D879" s="1136">
        <f t="shared" si="84"/>
        <v>0</v>
      </c>
      <c r="E879" s="1136">
        <f t="shared" si="84"/>
        <v>0</v>
      </c>
      <c r="F879" s="1136">
        <f t="shared" si="84"/>
        <v>0</v>
      </c>
      <c r="G879" s="954"/>
      <c r="H879" s="1136">
        <f t="shared" ref="H879:K879" si="85">SUM(H590)</f>
        <v>0</v>
      </c>
      <c r="I879" s="1136">
        <f t="shared" si="85"/>
        <v>0</v>
      </c>
      <c r="J879" s="1136">
        <f t="shared" si="85"/>
        <v>0</v>
      </c>
      <c r="K879" s="1136">
        <f t="shared" si="85"/>
        <v>0</v>
      </c>
      <c r="L879" s="954"/>
      <c r="M879" s="1136">
        <f t="shared" ref="M879:P879" si="86">SUM(M590)</f>
        <v>0</v>
      </c>
      <c r="N879" s="1136">
        <f t="shared" si="86"/>
        <v>0</v>
      </c>
      <c r="O879" s="1136">
        <f t="shared" si="86"/>
        <v>0</v>
      </c>
      <c r="P879" s="1136">
        <f t="shared" si="86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des</v>
      </c>
      <c r="R880" s="44" t="str">
        <f t="shared" si="53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fpl</v>
      </c>
      <c r="R881" s="44" t="str">
        <f t="shared" si="53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fpl</v>
      </c>
      <c r="R882" s="44" t="str">
        <f t="shared" si="53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3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fpl</v>
      </c>
      <c r="R884" s="44" t="str">
        <f t="shared" si="53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3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3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dis</v>
      </c>
      <c r="R887" s="44" t="str">
        <f t="shared" si="53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1.0197700587084146</v>
      </c>
      <c r="D900" s="1136">
        <f>SUM($D$820:$D$899)</f>
        <v>1.0152413568166991</v>
      </c>
      <c r="E900" s="1136">
        <f>SUM($E$820:$E$899)</f>
        <v>1.1093309104463704</v>
      </c>
      <c r="F900" s="1136">
        <f>SUM($F$820:$F$899)</f>
        <v>1.2491030658838878</v>
      </c>
      <c r="G900" s="954"/>
      <c r="H900" s="1136">
        <f>SUM($H$820:$H$899)</f>
        <v>1.3443656229615133</v>
      </c>
      <c r="I900" s="1136">
        <f>SUM($I$820:$I$899)</f>
        <v>1.4421531854751031</v>
      </c>
      <c r="J900" s="1136">
        <f>SUM($J$820:$J$899)</f>
        <v>2.3390084801043702</v>
      </c>
      <c r="K900" s="1136">
        <f>SUM($K$820:$K$899)</f>
        <v>3.4418358610567514</v>
      </c>
      <c r="L900" s="954"/>
      <c r="M900" s="1136">
        <f>SUM($M$820:$M$899)</f>
        <v>0.35790443574690151</v>
      </c>
      <c r="N900" s="1136">
        <f>SUM($N$820:$N$899)</f>
        <v>0.43873505109806482</v>
      </c>
      <c r="O900" s="1136">
        <f>SUM($O$820:$O$899)</f>
        <v>1.2464746994688287</v>
      </c>
      <c r="P900" s="1136">
        <f>SUM($P$820:$P$899)</f>
        <v>2.267586024135682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8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8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7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8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8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8">IF(MAX(C905:F905,H905:K905)&gt;0,S904+1,S904)</f>
        <v>0</v>
      </c>
      <c r="T905" s="46" t="str">
        <f t="shared" si="87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8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8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8"/>
        <v>0</v>
      </c>
      <c r="T906" s="46" t="str">
        <f t="shared" si="87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8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8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8"/>
        <v>0</v>
      </c>
      <c r="T907" s="46" t="str">
        <f t="shared" si="87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8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8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8"/>
        <v>0</v>
      </c>
      <c r="T908" s="46" t="str">
        <f t="shared" si="87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8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8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8"/>
        <v>0</v>
      </c>
      <c r="T909" s="46" t="str">
        <f t="shared" si="87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8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8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8"/>
        <v>0</v>
      </c>
      <c r="T910" s="46" t="str">
        <f t="shared" si="87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8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8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8"/>
        <v>0</v>
      </c>
      <c r="T911" s="46" t="str">
        <f t="shared" si="87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8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8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8"/>
        <v>0</v>
      </c>
      <c r="T912" s="46" t="str">
        <f t="shared" si="87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8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8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8"/>
        <v>0</v>
      </c>
      <c r="T913" s="46" t="str">
        <f t="shared" si="87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8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8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8"/>
        <v>0</v>
      </c>
      <c r="T914" s="46" t="str">
        <f t="shared" si="87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8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8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8"/>
        <v>0</v>
      </c>
      <c r="T915" s="46" t="str">
        <f t="shared" si="87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8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8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8"/>
        <v>0</v>
      </c>
      <c r="T916" s="46" t="str">
        <f t="shared" si="87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8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8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8"/>
        <v>1</v>
      </c>
      <c r="T917" s="46">
        <f t="shared" si="87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8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8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8"/>
        <v>1</v>
      </c>
      <c r="T918" s="46" t="str">
        <f t="shared" si="87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88"/>
        <v>1</v>
      </c>
      <c r="T919" s="46" t="str">
        <f t="shared" si="87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88"/>
        <v>1</v>
      </c>
      <c r="T920" s="46" t="str">
        <f t="shared" si="87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88"/>
        <v>1</v>
      </c>
      <c r="T921" s="46" t="str">
        <f t="shared" si="87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88"/>
        <v>1</v>
      </c>
      <c r="T922" s="46" t="str">
        <f t="shared" si="87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88"/>
        <v>1</v>
      </c>
      <c r="T923" s="46" t="str">
        <f t="shared" si="87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88"/>
        <v>2</v>
      </c>
      <c r="T924" s="46">
        <f t="shared" si="87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88"/>
        <v>2</v>
      </c>
      <c r="T925" s="46" t="str">
        <f t="shared" si="87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88"/>
        <v>3</v>
      </c>
      <c r="T926" s="46">
        <f t="shared" si="87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88"/>
        <v>3</v>
      </c>
      <c r="T927" s="46" t="str">
        <f t="shared" si="87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88"/>
        <v>3</v>
      </c>
      <c r="T928" s="46" t="str">
        <f t="shared" si="87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88"/>
        <v>4</v>
      </c>
      <c r="T929" s="46">
        <f t="shared" si="87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88"/>
        <v>4</v>
      </c>
      <c r="T930" s="46" t="str">
        <f t="shared" si="87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88"/>
        <v>4</v>
      </c>
      <c r="T931" s="46" t="str">
        <f t="shared" si="87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88"/>
        <v>5</v>
      </c>
      <c r="T932" s="46">
        <f t="shared" si="87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88"/>
        <v>5</v>
      </c>
      <c r="T933" s="46" t="str">
        <f t="shared" si="87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88"/>
        <v>5</v>
      </c>
      <c r="T934" s="46" t="str">
        <f t="shared" si="87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88"/>
        <v>5</v>
      </c>
      <c r="T935" s="46" t="str">
        <f t="shared" si="87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88"/>
        <v>6</v>
      </c>
      <c r="T936" s="46">
        <f t="shared" si="87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88"/>
        <v>6</v>
      </c>
      <c r="T937" s="46" t="str">
        <f t="shared" si="87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88"/>
        <v>6</v>
      </c>
      <c r="T938" s="46" t="str">
        <f t="shared" si="87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88"/>
        <v>6</v>
      </c>
      <c r="T939" s="46" t="str">
        <f t="shared" si="87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88"/>
        <v>6</v>
      </c>
      <c r="T940" s="46" t="str">
        <f t="shared" si="87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88"/>
        <v>7</v>
      </c>
      <c r="T941" s="46">
        <f t="shared" si="87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88"/>
        <v>7</v>
      </c>
      <c r="T942" s="46" t="str">
        <f t="shared" si="87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88"/>
        <v>7</v>
      </c>
      <c r="T943" s="46" t="str">
        <f t="shared" si="87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88"/>
        <v>8</v>
      </c>
      <c r="T944" s="46">
        <f t="shared" si="87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88"/>
        <v>9</v>
      </c>
      <c r="T945" s="46">
        <f t="shared" si="87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88"/>
        <v>9</v>
      </c>
      <c r="T946" s="46" t="str">
        <f t="shared" si="87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88"/>
        <v>9</v>
      </c>
      <c r="T947" s="46" t="str">
        <f t="shared" si="87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88"/>
        <v>10</v>
      </c>
      <c r="T948" s="46">
        <f t="shared" si="87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88"/>
        <v>10</v>
      </c>
      <c r="T949" s="46" t="str">
        <f t="shared" si="87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88"/>
        <v>10</v>
      </c>
      <c r="T950" s="46" t="str">
        <f t="shared" si="87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88"/>
        <v>10</v>
      </c>
      <c r="T951" s="46" t="str">
        <f t="shared" si="87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88"/>
        <v>10</v>
      </c>
      <c r="T952" s="46" t="str">
        <f t="shared" si="87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88"/>
        <v>10</v>
      </c>
      <c r="T953" s="46" t="str">
        <f t="shared" si="87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88"/>
        <v>10</v>
      </c>
      <c r="T954" s="46" t="str">
        <f t="shared" si="87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88"/>
        <v>10</v>
      </c>
      <c r="T955" s="46" t="str">
        <f t="shared" si="87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88"/>
        <v>10</v>
      </c>
      <c r="T956" s="46" t="str">
        <f t="shared" si="87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88"/>
        <v>10</v>
      </c>
      <c r="T957" s="46" t="str">
        <f t="shared" si="87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88"/>
        <v>10</v>
      </c>
      <c r="T958" s="46" t="str">
        <f t="shared" si="87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88"/>
        <v>10</v>
      </c>
      <c r="T959" s="46" t="str">
        <f t="shared" si="87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88"/>
        <v>10</v>
      </c>
      <c r="T960" s="46" t="str">
        <f t="shared" si="87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88"/>
        <v>10</v>
      </c>
      <c r="T961" s="46" t="str">
        <f t="shared" si="87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88"/>
        <v>11</v>
      </c>
      <c r="T962" s="46">
        <f t="shared" si="87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88"/>
        <v>12</v>
      </c>
      <c r="T963" s="46">
        <f t="shared" si="87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88"/>
        <v>12</v>
      </c>
      <c r="T964" s="46" t="str">
        <f t="shared" si="87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88"/>
        <v>13</v>
      </c>
      <c r="T965" s="46">
        <f t="shared" si="87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88"/>
        <v>14</v>
      </c>
      <c r="T966" s="46">
        <f t="shared" si="87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88"/>
        <v>14</v>
      </c>
      <c r="T967" s="46" t="str">
        <f t="shared" si="87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88"/>
        <v>14</v>
      </c>
      <c r="T968" s="46" t="str">
        <f t="shared" ref="T968:T983" si="89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90">IF(MAX(C969:F969,H969:K969)&gt;0,S968+1,S968)</f>
        <v>14</v>
      </c>
      <c r="T969" s="46" t="str">
        <f t="shared" si="89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90"/>
        <v>14</v>
      </c>
      <c r="T970" s="46" t="str">
        <f t="shared" si="89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90"/>
        <v>14</v>
      </c>
      <c r="T971" s="46" t="str">
        <f t="shared" si="89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90"/>
        <v>14</v>
      </c>
      <c r="T972" s="46" t="str">
        <f t="shared" si="89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90"/>
        <v>15</v>
      </c>
      <c r="T973" s="46">
        <f t="shared" si="89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90"/>
        <v>15</v>
      </c>
      <c r="T974" s="46" t="str">
        <f t="shared" si="89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90"/>
        <v>16</v>
      </c>
      <c r="T975" s="46">
        <f t="shared" si="89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90"/>
        <v>16</v>
      </c>
      <c r="T976" s="46" t="str">
        <f t="shared" si="89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90"/>
        <v>16</v>
      </c>
      <c r="T977" s="46" t="str">
        <f t="shared" si="89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90"/>
        <v>16</v>
      </c>
      <c r="T978" s="46" t="str">
        <f t="shared" si="89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90"/>
        <v>16</v>
      </c>
      <c r="T979" s="46" t="str">
        <f t="shared" si="89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90"/>
        <v>16</v>
      </c>
      <c r="T980" s="46" t="str">
        <f t="shared" si="89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90"/>
        <v>16</v>
      </c>
      <c r="T981" s="46" t="str">
        <f t="shared" si="89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90"/>
        <v>16</v>
      </c>
      <c r="T982" s="46" t="str">
        <f t="shared" si="89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90"/>
        <v>17</v>
      </c>
      <c r="T983" s="46">
        <f t="shared" si="89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552">
        <f>SUM(C457,C466,C475,C484,C493,C502,C508,C586,C592)</f>
        <v>0</v>
      </c>
      <c r="D988" s="1553">
        <f t="shared" ref="D988:F988" si="91">SUM(D457,D466,D475,D484,D493,D502,D508,D586,D592)</f>
        <v>96</v>
      </c>
      <c r="E988" s="1553">
        <f t="shared" si="91"/>
        <v>288</v>
      </c>
      <c r="F988" s="1553">
        <f t="shared" si="91"/>
        <v>1820</v>
      </c>
      <c r="G988" s="1208"/>
      <c r="H988" s="1552">
        <f>SUM(H457,H466,H475,H484,H493,H502,H508,H586,H592)</f>
        <v>0</v>
      </c>
      <c r="I988" s="1553">
        <f t="shared" ref="I988:K988" si="92">SUM(I457,I466,I475,I484,I493,I502,I508,I586,I592)</f>
        <v>0</v>
      </c>
      <c r="J988" s="1553">
        <f t="shared" si="92"/>
        <v>0</v>
      </c>
      <c r="K988" s="1553">
        <f t="shared" si="92"/>
        <v>0</v>
      </c>
      <c r="L988" s="1208"/>
      <c r="M988" s="1552">
        <f>SUM(M457,M466,M475,M484,M493,M502,M508,M586,M592)</f>
        <v>0</v>
      </c>
      <c r="N988" s="1553">
        <f t="shared" ref="N988:P988" si="93">SUM(N457,N466,N475,N484,N493,N502,N508,N586,N592)</f>
        <v>-96</v>
      </c>
      <c r="O988" s="1553">
        <f t="shared" si="93"/>
        <v>-288</v>
      </c>
      <c r="P988" s="1553">
        <f t="shared" si="93"/>
        <v>-1620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552">
        <f>SUM(C514,C520,C526,C532,C538,C544,C550,C556,C562,C568,C574,C580,C605,C611,C623,C772:C773)</f>
        <v>922</v>
      </c>
      <c r="D989" s="1553">
        <f t="shared" ref="D989:F989" si="94">SUM(D514,D520,D526,D532,D538,D544,D550,D556,D562,D568,D574,D580,D605,D611,D623,D772:D773)</f>
        <v>2275</v>
      </c>
      <c r="E989" s="1553">
        <f>SUM(E514,E520,E526,E532,E538,E544,E550,E556,E562,E568,E574,E580,E605,E611,E623,E772:E773)</f>
        <v>4472</v>
      </c>
      <c r="F989" s="1553">
        <f t="shared" si="94"/>
        <v>6920</v>
      </c>
      <c r="G989" s="1208"/>
      <c r="H989" s="1552">
        <f>SUM(H514,H520,H526,H532,H538,H544,H550,H556,H562,H568,H574,H580,H605,H611,H623,H772:H773)</f>
        <v>0</v>
      </c>
      <c r="I989" s="1553">
        <f t="shared" ref="I989:K989" si="95">SUM(I514,I520,I526,I532,I538,I544,I550,I556,I562,I568,I574,I580,I605,I611,I623,I772:I773)</f>
        <v>0</v>
      </c>
      <c r="J989" s="1553">
        <f t="shared" si="95"/>
        <v>0</v>
      </c>
      <c r="K989" s="1553">
        <f t="shared" si="95"/>
        <v>0</v>
      </c>
      <c r="L989" s="1208"/>
      <c r="M989" s="1552">
        <f>SUM(M514,M520,M526,M532,M538,M544,M550,M556,M562,M568,M574,M580,M605,M611,M623,M772:M773)</f>
        <v>-922</v>
      </c>
      <c r="N989" s="1553">
        <f t="shared" ref="N989:P989" si="96">SUM(N514,N520,N526,N532,N538,N544,N550,N556,N562,N568,N574,N580,N605,N611,N623,N772:N773)</f>
        <v>-2275</v>
      </c>
      <c r="O989" s="1553">
        <f t="shared" si="96"/>
        <v>-4472</v>
      </c>
      <c r="P989" s="1553">
        <f t="shared" si="96"/>
        <v>-6920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552">
        <f>SUM(C599,C617,C629,C635)</f>
        <v>20</v>
      </c>
      <c r="D990" s="1553">
        <f>SUM(D599,D617,D629,D635)</f>
        <v>138</v>
      </c>
      <c r="E990" s="1553">
        <f>SUM(E599,E617,E629,E635)</f>
        <v>336</v>
      </c>
      <c r="F990" s="1553">
        <f>SUM(F599,F617,F629,F635)</f>
        <v>644</v>
      </c>
      <c r="G990" s="1208"/>
      <c r="H990" s="1552">
        <f>SUM(H599,H617,H629,H635)</f>
        <v>0</v>
      </c>
      <c r="I990" s="1553">
        <f>SUM(I599,I617,I629,I635)</f>
        <v>0</v>
      </c>
      <c r="J990" s="1553">
        <f>SUM(J599,J617,J629,J635)</f>
        <v>0</v>
      </c>
      <c r="K990" s="1553">
        <f>SUM(K599,K617,K629,K635)</f>
        <v>0</v>
      </c>
      <c r="L990" s="1208"/>
      <c r="M990" s="1552">
        <f>SUM(M599,M617,M629,M635)</f>
        <v>-20</v>
      </c>
      <c r="N990" s="1553">
        <f>SUM(N599,N617,N629,N635)</f>
        <v>-138</v>
      </c>
      <c r="O990" s="1553">
        <f>SUM(O599,O617,O629,O635)</f>
        <v>-336</v>
      </c>
      <c r="P990" s="1553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552">
        <f>SUM(C642)</f>
        <v>0</v>
      </c>
      <c r="D991" s="1553">
        <f>SUM(D642)</f>
        <v>0</v>
      </c>
      <c r="E991" s="1553">
        <f>SUM(E642)</f>
        <v>0</v>
      </c>
      <c r="F991" s="1553">
        <f>SUM(F642)</f>
        <v>0</v>
      </c>
      <c r="G991" s="1208"/>
      <c r="H991" s="1552">
        <f>SUM(H642)</f>
        <v>0</v>
      </c>
      <c r="I991" s="1553">
        <f>SUM(I642)</f>
        <v>0</v>
      </c>
      <c r="J991" s="1553">
        <f>SUM(J642)</f>
        <v>0</v>
      </c>
      <c r="K991" s="1553">
        <f>SUM(K642)</f>
        <v>0</v>
      </c>
      <c r="L991" s="1208"/>
      <c r="M991" s="1552">
        <f>SUM(M642)</f>
        <v>0</v>
      </c>
      <c r="N991" s="1553">
        <f>SUM(N642)</f>
        <v>0</v>
      </c>
      <c r="O991" s="1553">
        <f>SUM(O642)</f>
        <v>0</v>
      </c>
      <c r="P991" s="155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552">
        <f>SUM(C774,C775,C776,C782:C783,C806)</f>
        <v>360</v>
      </c>
      <c r="D992" s="1553">
        <f t="shared" ref="D992:F992" si="97">SUM(D774,D775,D776,D782:D783,D806)</f>
        <v>495</v>
      </c>
      <c r="E992" s="1553">
        <f t="shared" si="97"/>
        <v>750</v>
      </c>
      <c r="F992" s="1553">
        <f t="shared" si="97"/>
        <v>450</v>
      </c>
      <c r="G992" s="1204"/>
      <c r="H992" s="1552">
        <f>SUM(H774,H775,H776,H782:H783,H806)</f>
        <v>280</v>
      </c>
      <c r="I992" s="1553">
        <f t="shared" ref="I992:K992" si="98">SUM(I774,I775,I776,I782:I783,I806)</f>
        <v>350</v>
      </c>
      <c r="J992" s="1553">
        <f t="shared" si="98"/>
        <v>500</v>
      </c>
      <c r="K992" s="1553">
        <f t="shared" si="98"/>
        <v>0</v>
      </c>
      <c r="L992" s="1204"/>
      <c r="M992" s="1552">
        <f>SUM(M774,M775,M776,M782:M783,M806)</f>
        <v>-80</v>
      </c>
      <c r="N992" s="1553">
        <f t="shared" ref="N992:P992" si="99">SUM(N774,N775,N776,N782:N783,N806)</f>
        <v>-145</v>
      </c>
      <c r="O992" s="1553">
        <f t="shared" si="99"/>
        <v>-250</v>
      </c>
      <c r="P992" s="1553">
        <f t="shared" si="99"/>
        <v>-450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552">
        <f>SUM(C781,C790)</f>
        <v>0</v>
      </c>
      <c r="D993" s="1553">
        <f>SUM(D781,D790)</f>
        <v>0</v>
      </c>
      <c r="E993" s="1553">
        <f>SUM(E781,E790)</f>
        <v>0</v>
      </c>
      <c r="F993" s="1553">
        <f>SUM(F781,F790)</f>
        <v>0</v>
      </c>
      <c r="G993" s="1204"/>
      <c r="H993" s="1552">
        <f>SUM(H781,H790)</f>
        <v>0</v>
      </c>
      <c r="I993" s="1553">
        <f>SUM(I781,I790)</f>
        <v>0</v>
      </c>
      <c r="J993" s="1553">
        <f>SUM(J781,J790)</f>
        <v>0</v>
      </c>
      <c r="K993" s="1553">
        <f>SUM(K781,K790)</f>
        <v>0</v>
      </c>
      <c r="L993" s="1204"/>
      <c r="M993" s="1552">
        <f>SUM(M781,M790)</f>
        <v>0</v>
      </c>
      <c r="N993" s="1553">
        <f>SUM(N781,N790)</f>
        <v>0</v>
      </c>
      <c r="O993" s="1553">
        <f>SUM(O781,O790)</f>
        <v>0</v>
      </c>
      <c r="P993" s="1553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552">
        <f>SUM(C784:C785,C791:C795,C797:C798)</f>
        <v>50</v>
      </c>
      <c r="D994" s="1553">
        <f t="shared" ref="D994:F994" si="100">SUM(D784:D785,D791:D795,D797:D798)</f>
        <v>550</v>
      </c>
      <c r="E994" s="1553">
        <f t="shared" si="100"/>
        <v>3640</v>
      </c>
      <c r="F994" s="1553">
        <f t="shared" si="100"/>
        <v>7050</v>
      </c>
      <c r="G994" s="1204"/>
      <c r="H994" s="1552">
        <f>SUM(H784:H785,H791:H795,H797:H798)</f>
        <v>50</v>
      </c>
      <c r="I994" s="1553">
        <f t="shared" ref="I994:K994" si="101">SUM(I784:I785,I791:I795,I797:I798)</f>
        <v>550</v>
      </c>
      <c r="J994" s="1553">
        <f t="shared" si="101"/>
        <v>3240</v>
      </c>
      <c r="K994" s="1553">
        <f t="shared" si="101"/>
        <v>6850</v>
      </c>
      <c r="L994" s="1204"/>
      <c r="M994" s="1552">
        <f>SUM(M784:M785,M791:M795,M797:M798)</f>
        <v>0</v>
      </c>
      <c r="N994" s="1553">
        <f t="shared" ref="N994:P994" si="102">SUM(N784:N785,N791:N795,N797:N798)</f>
        <v>0</v>
      </c>
      <c r="O994" s="1553">
        <f t="shared" si="102"/>
        <v>-400</v>
      </c>
      <c r="P994" s="1553">
        <f t="shared" si="102"/>
        <v>-200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552">
        <f>SUM(C799,C800)</f>
        <v>350</v>
      </c>
      <c r="D995" s="1553">
        <f t="shared" ref="D995:F995" si="103">SUM(D799,D800)</f>
        <v>760</v>
      </c>
      <c r="E995" s="1553">
        <f t="shared" si="103"/>
        <v>1350</v>
      </c>
      <c r="F995" s="1553">
        <f t="shared" si="103"/>
        <v>3440</v>
      </c>
      <c r="G995" s="1204"/>
      <c r="H995" s="1552">
        <f>SUM(H799,H800)</f>
        <v>0</v>
      </c>
      <c r="I995" s="1553">
        <f t="shared" ref="I995:K995" si="104">SUM(I799,I800)</f>
        <v>0</v>
      </c>
      <c r="J995" s="1553">
        <f t="shared" si="104"/>
        <v>0</v>
      </c>
      <c r="K995" s="1553">
        <f t="shared" si="104"/>
        <v>0</v>
      </c>
      <c r="L995" s="1204"/>
      <c r="M995" s="1552">
        <f>SUM(M799,M800)</f>
        <v>-350</v>
      </c>
      <c r="N995" s="1553">
        <f t="shared" ref="N995:P995" si="105">SUM(N799,N800)</f>
        <v>-760</v>
      </c>
      <c r="O995" s="1553">
        <f t="shared" si="105"/>
        <v>-1350</v>
      </c>
      <c r="P995" s="1553">
        <f t="shared" si="105"/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552">
        <f>SUM(C801)</f>
        <v>240</v>
      </c>
      <c r="D996" s="1553">
        <f>SUM(D801)</f>
        <v>300</v>
      </c>
      <c r="E996" s="1553">
        <f>SUM(E801)</f>
        <v>500</v>
      </c>
      <c r="F996" s="1553">
        <f>SUM(F801)</f>
        <v>1000</v>
      </c>
      <c r="G996" s="1208"/>
      <c r="H996" s="1552">
        <f>SUM(H801)</f>
        <v>0</v>
      </c>
      <c r="I996" s="1553">
        <f>SUM(I801)</f>
        <v>0</v>
      </c>
      <c r="J996" s="1553">
        <f>SUM(J801)</f>
        <v>0</v>
      </c>
      <c r="K996" s="1553">
        <f>SUM(K801)</f>
        <v>0</v>
      </c>
      <c r="L996" s="1208"/>
      <c r="M996" s="1552">
        <f>SUM(M801)</f>
        <v>-240</v>
      </c>
      <c r="N996" s="1553">
        <f>SUM(N801)</f>
        <v>-300</v>
      </c>
      <c r="O996" s="1553">
        <f>SUM(O801)</f>
        <v>-500</v>
      </c>
      <c r="P996" s="1553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1552">
        <f>SUM(C804)</f>
        <v>0</v>
      </c>
      <c r="D997" s="1553">
        <f t="shared" ref="D997:F997" si="106">SUM(D804)</f>
        <v>0</v>
      </c>
      <c r="E997" s="1553">
        <f t="shared" si="106"/>
        <v>0</v>
      </c>
      <c r="F997" s="1553">
        <f t="shared" si="106"/>
        <v>0</v>
      </c>
      <c r="G997" s="1208"/>
      <c r="H997" s="1552">
        <f>SUM(H804)</f>
        <v>0</v>
      </c>
      <c r="I997" s="1553">
        <f t="shared" ref="I997:K997" si="107">SUM(I804)</f>
        <v>0</v>
      </c>
      <c r="J997" s="1553">
        <f t="shared" si="107"/>
        <v>0</v>
      </c>
      <c r="K997" s="1553">
        <f t="shared" si="107"/>
        <v>0</v>
      </c>
      <c r="L997" s="1208"/>
      <c r="M997" s="1552">
        <f>SUM(M804)</f>
        <v>0</v>
      </c>
      <c r="N997" s="1553">
        <f t="shared" ref="N997:P997" si="108">SUM(N804)</f>
        <v>0</v>
      </c>
      <c r="O997" s="1553">
        <f t="shared" si="108"/>
        <v>0</v>
      </c>
      <c r="P997" s="1553">
        <f t="shared" si="108"/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1552">
        <f>SUM(C802:C803)</f>
        <v>190</v>
      </c>
      <c r="D998" s="1553">
        <f t="shared" ref="D998:F998" si="109">SUM(D802:D803)</f>
        <v>250</v>
      </c>
      <c r="E998" s="1553">
        <f t="shared" si="109"/>
        <v>1100</v>
      </c>
      <c r="F998" s="1553">
        <f t="shared" si="109"/>
        <v>2371</v>
      </c>
      <c r="G998" s="1208"/>
      <c r="H998" s="1552">
        <f>SUM(H802:H803)</f>
        <v>0</v>
      </c>
      <c r="I998" s="1553">
        <f t="shared" ref="I998:K998" si="110">SUM(I802:I803)</f>
        <v>0</v>
      </c>
      <c r="J998" s="1553">
        <f t="shared" si="110"/>
        <v>0</v>
      </c>
      <c r="K998" s="1553">
        <f t="shared" si="110"/>
        <v>0</v>
      </c>
      <c r="L998" s="1208"/>
      <c r="M998" s="1552">
        <f>SUM(M802:M803)</f>
        <v>-190</v>
      </c>
      <c r="N998" s="1553">
        <f t="shared" ref="N998:P998" si="111">SUM(N802:N803)</f>
        <v>-250</v>
      </c>
      <c r="O998" s="1553">
        <f t="shared" si="111"/>
        <v>-1100</v>
      </c>
      <c r="P998" s="1553">
        <f t="shared" si="111"/>
        <v>-2371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1552">
        <f>SUM(C805)</f>
        <v>400</v>
      </c>
      <c r="D999" s="1553">
        <f t="shared" ref="D999:F999" si="112">SUM(D805)</f>
        <v>300</v>
      </c>
      <c r="E999" s="1553">
        <f t="shared" si="112"/>
        <v>0</v>
      </c>
      <c r="F999" s="1553">
        <f t="shared" si="112"/>
        <v>0</v>
      </c>
      <c r="G999" s="1208"/>
      <c r="H999" s="1552">
        <f>SUM(H805)</f>
        <v>0</v>
      </c>
      <c r="I999" s="1553">
        <f t="shared" ref="I999:K999" si="113">SUM(I805)</f>
        <v>0</v>
      </c>
      <c r="J999" s="1553">
        <f t="shared" si="113"/>
        <v>0</v>
      </c>
      <c r="K999" s="1553">
        <f t="shared" si="113"/>
        <v>0</v>
      </c>
      <c r="L999" s="1208"/>
      <c r="M999" s="1552">
        <f>SUM(M805)</f>
        <v>-400</v>
      </c>
      <c r="N999" s="1553">
        <f t="shared" ref="N999:P999" si="114">SUM(N805)</f>
        <v>-300</v>
      </c>
      <c r="O999" s="1553">
        <f t="shared" si="114"/>
        <v>0</v>
      </c>
      <c r="P999" s="1553">
        <f t="shared" si="114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1552">
        <f>SUM(C807)</f>
        <v>0</v>
      </c>
      <c r="D1000" s="1553">
        <f t="shared" ref="C1000:F1001" si="115">SUM(D807)</f>
        <v>0</v>
      </c>
      <c r="E1000" s="1553">
        <f t="shared" si="115"/>
        <v>0</v>
      </c>
      <c r="F1000" s="1553">
        <f t="shared" si="115"/>
        <v>0</v>
      </c>
      <c r="G1000" s="1208"/>
      <c r="H1000" s="1552">
        <f>SUM(H807)</f>
        <v>0</v>
      </c>
      <c r="I1000" s="1553">
        <f t="shared" ref="I1000:K1000" si="116">SUM(I807)</f>
        <v>0</v>
      </c>
      <c r="J1000" s="1553">
        <f t="shared" si="116"/>
        <v>0</v>
      </c>
      <c r="K1000" s="1553">
        <f t="shared" si="116"/>
        <v>0</v>
      </c>
      <c r="L1000" s="1208"/>
      <c r="M1000" s="1552">
        <f>SUM(M807)</f>
        <v>0</v>
      </c>
      <c r="N1000" s="1553">
        <f t="shared" ref="N1000:P1000" si="117">SUM(N807)</f>
        <v>0</v>
      </c>
      <c r="O1000" s="1553">
        <f t="shared" si="117"/>
        <v>0</v>
      </c>
      <c r="P1000" s="1553">
        <f t="shared" si="11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1552">
        <f t="shared" si="115"/>
        <v>0</v>
      </c>
      <c r="D1001" s="1553">
        <f t="shared" si="115"/>
        <v>0</v>
      </c>
      <c r="E1001" s="1553">
        <f t="shared" si="115"/>
        <v>0</v>
      </c>
      <c r="F1001" s="1553">
        <f t="shared" si="115"/>
        <v>0</v>
      </c>
      <c r="G1001" s="1208"/>
      <c r="H1001" s="1552">
        <f t="shared" ref="H1001:K1001" si="118">SUM(H808)</f>
        <v>0</v>
      </c>
      <c r="I1001" s="1553">
        <f t="shared" si="118"/>
        <v>0</v>
      </c>
      <c r="J1001" s="1553">
        <f t="shared" si="118"/>
        <v>0</v>
      </c>
      <c r="K1001" s="1553">
        <f t="shared" si="118"/>
        <v>0</v>
      </c>
      <c r="L1001" s="1208"/>
      <c r="M1001" s="1552">
        <f t="shared" ref="M1001:P1001" si="119">SUM(M808)</f>
        <v>0</v>
      </c>
      <c r="N1001" s="1553">
        <f t="shared" si="119"/>
        <v>0</v>
      </c>
      <c r="O1001" s="1553">
        <f t="shared" si="119"/>
        <v>0</v>
      </c>
      <c r="P1001" s="1553">
        <f t="shared" si="119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1552">
        <f>C985-SUM(C988:C999)</f>
        <v>618</v>
      </c>
      <c r="D1002" s="1553">
        <f>D985-SUM(D988:D999)</f>
        <v>868</v>
      </c>
      <c r="E1002" s="1553">
        <f>E985-SUM(E988:E999)</f>
        <v>3964</v>
      </c>
      <c r="F1002" s="1553">
        <f>F985-SUM(F988:F999)</f>
        <v>1850</v>
      </c>
      <c r="G1002" s="1208"/>
      <c r="H1002" s="1552">
        <f>H985-SUM(H988:H999)</f>
        <v>1301.4000000000001</v>
      </c>
      <c r="I1002" s="1553">
        <f>I985-SUM(I988:I999)</f>
        <v>2238.4</v>
      </c>
      <c r="J1002" s="1553">
        <f>J985-SUM(J988:J999)</f>
        <v>2413</v>
      </c>
      <c r="K1002" s="1553">
        <f>K985-SUM(K988:K999)</f>
        <v>2840</v>
      </c>
      <c r="L1002" s="1208"/>
      <c r="M1002" s="1552">
        <f>M985-SUM(M988:M999)</f>
        <v>773.40000000000009</v>
      </c>
      <c r="N1002" s="1553">
        <f>N985-SUM(N988:N999)</f>
        <v>2745.4</v>
      </c>
      <c r="O1002" s="1553">
        <f>O985-SUM(O988:O999)</f>
        <v>3189</v>
      </c>
      <c r="P1002" s="1553">
        <f>P985-SUM(P988:P999)</f>
        <v>6425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330</v>
      </c>
      <c r="D1034" s="1225"/>
      <c r="E1034" s="1128">
        <f>SUMIF($Q$772:$Q$776,"des",I$772:I$776)+SUMIF($Q$781:$Q$785,"des",I$781:I$785)+SUMIF($Q$790:$Q$810,"des",I$790:I$810)</f>
        <v>900</v>
      </c>
      <c r="F1034" s="1225"/>
      <c r="G1034" s="1225"/>
      <c r="H1034" s="1128">
        <f>SUMIF($Q$772:$Q$776,"des",J$772:J$776)+SUMIF($Q$781:$Q$785,"des",J$781:J$785)+SUMIF($Q$790:$Q$810,"des",J$790:J$810)</f>
        <v>3740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2">
        <f>LOOKUP($B1044,$T$820:$T$898,E$820:E$898)</f>
        <v>1.6797129810828444E-2</v>
      </c>
      <c r="I1044" s="1252">
        <f>LOOKUP($B1044,$T$820:$T$898,O$820:O$898)</f>
        <v>0</v>
      </c>
      <c r="J1044" s="1252">
        <f>LOOKUP($B1044,$T$820:$T$898,F$820:F$898)</f>
        <v>1.5655577299412915E-2</v>
      </c>
      <c r="K1044" s="1252">
        <f>LOOKUP($B1044,$T$820:$T$898,P$820:P$898)</f>
        <v>0</v>
      </c>
      <c r="L1044" s="848"/>
      <c r="M1044" s="1235" t="str">
        <f t="shared" ref="M1044:M1055" si="120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1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122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123">IF($A1045="","",LOOKUP($B1045,$T$820:$T$898,C$820:C$898))</f>
        <v>0.33150684931506846</v>
      </c>
      <c r="D1045" s="892">
        <f t="shared" ref="D1045:D1055" si="124">IF($A1045="","",LOOKUP($B1045,$T$820:$T$898,M$820:M$898))</f>
        <v>0.14207436399217227</v>
      </c>
      <c r="E1045" s="892">
        <f t="shared" ref="E1045:E1055" si="125">IF($A1045="","",LOOKUP($B1045,$T$820:$T$898,D$820:D$898))</f>
        <v>0.23679060665362037</v>
      </c>
      <c r="F1045" s="892">
        <f t="shared" ref="F1045:F1055" si="126">IF($A1045="","",LOOKUP($B1045,$T$820:$T$898,N$820:N$898))</f>
        <v>0.15786040443574686</v>
      </c>
      <c r="G1045" s="848"/>
      <c r="H1045" s="1252">
        <f t="shared" ref="H1045:H1055" si="127">IF($A1045="","",LOOKUP($B1045,$T$820:$T$898,E$820:E$898))</f>
        <v>0.33827229521945767</v>
      </c>
      <c r="I1045" s="1252">
        <f t="shared" ref="I1045:I1055" si="128">IF($A1045="","",LOOKUP($B1045,$T$820:$T$898,O$820:O$898))</f>
        <v>0.67654459043891535</v>
      </c>
      <c r="J1045" s="1252">
        <f t="shared" ref="J1045:J1055" si="129">IF($A1045="","",LOOKUP($B1045,$T$820:$T$898,F$820:F$898))</f>
        <v>0.35518590998043054</v>
      </c>
      <c r="K1045" s="1252">
        <f t="shared" ref="K1045:K1055" si="130">IF($A1045="","",LOOKUP($B1045,$T$820:$T$898,P$820:P$898))</f>
        <v>1.5687377690802351</v>
      </c>
      <c r="L1045" s="848"/>
      <c r="M1045" s="1235">
        <f t="shared" si="120"/>
        <v>9</v>
      </c>
      <c r="N1045" s="848"/>
      <c r="O1045" s="848"/>
      <c r="P1045" s="848"/>
      <c r="Q1045" s="451"/>
      <c r="R1045" s="848">
        <f t="shared" si="121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122"/>
        <v>Cowpeas: kg produced</v>
      </c>
      <c r="B1046" s="1225">
        <v>3</v>
      </c>
      <c r="C1046" s="892">
        <f t="shared" si="123"/>
        <v>2.217873450750163E-2</v>
      </c>
      <c r="D1046" s="892">
        <f t="shared" si="124"/>
        <v>0</v>
      </c>
      <c r="E1046" s="892">
        <f t="shared" si="125"/>
        <v>2.9571646010002176E-2</v>
      </c>
      <c r="F1046" s="892">
        <f t="shared" si="126"/>
        <v>0</v>
      </c>
      <c r="G1046" s="848"/>
      <c r="H1046" s="1252">
        <f t="shared" si="127"/>
        <v>3.1683906439288041E-2</v>
      </c>
      <c r="I1046" s="1252">
        <f t="shared" si="128"/>
        <v>0</v>
      </c>
      <c r="J1046" s="1252">
        <f t="shared" si="129"/>
        <v>4.9902152641878673E-2</v>
      </c>
      <c r="K1046" s="1252">
        <f t="shared" si="130"/>
        <v>0</v>
      </c>
      <c r="L1046" s="848"/>
      <c r="M1046" s="1235">
        <f t="shared" si="120"/>
        <v>13</v>
      </c>
      <c r="N1046" s="848"/>
      <c r="O1046" s="848"/>
      <c r="P1046" s="848"/>
      <c r="Q1046" s="451"/>
      <c r="R1046" s="848">
        <f t="shared" si="121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122"/>
        <v>Cassava: no. local meas.</v>
      </c>
      <c r="B1047" s="1225">
        <v>4</v>
      </c>
      <c r="C1047" s="892">
        <f t="shared" si="123"/>
        <v>8.7328767123287673E-2</v>
      </c>
      <c r="D1047" s="892">
        <f t="shared" si="124"/>
        <v>0.1684197651663405</v>
      </c>
      <c r="E1047" s="892">
        <f t="shared" si="125"/>
        <v>0.17465753424657535</v>
      </c>
      <c r="F1047" s="892">
        <f t="shared" si="126"/>
        <v>0.29317514677103718</v>
      </c>
      <c r="G1047" s="848"/>
      <c r="H1047" s="1252">
        <f t="shared" si="127"/>
        <v>0.11976516634050881</v>
      </c>
      <c r="I1047" s="1252">
        <f t="shared" si="128"/>
        <v>0.2010343863572826</v>
      </c>
      <c r="J1047" s="1252">
        <f t="shared" si="129"/>
        <v>0.10604207436399217</v>
      </c>
      <c r="K1047" s="1252">
        <f t="shared" si="130"/>
        <v>0.66588184931506855</v>
      </c>
      <c r="L1047" s="848"/>
      <c r="M1047" s="1235">
        <f t="shared" si="120"/>
        <v>18</v>
      </c>
      <c r="N1047" s="848"/>
      <c r="O1047" s="848"/>
      <c r="P1047" s="848"/>
      <c r="Q1047" s="451"/>
      <c r="R1047" s="848">
        <f t="shared" si="121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122"/>
        <v>Sweet Potatoes no. local measure</v>
      </c>
      <c r="B1048" s="1225">
        <v>5</v>
      </c>
      <c r="C1048" s="892">
        <f t="shared" si="123"/>
        <v>0</v>
      </c>
      <c r="D1048" s="892">
        <f t="shared" si="124"/>
        <v>0</v>
      </c>
      <c r="E1048" s="892">
        <f t="shared" si="125"/>
        <v>7.436399217221135E-3</v>
      </c>
      <c r="F1048" s="892">
        <f t="shared" si="126"/>
        <v>2.2309197651663407E-2</v>
      </c>
      <c r="G1048" s="848"/>
      <c r="H1048" s="1252">
        <f t="shared" si="127"/>
        <v>0</v>
      </c>
      <c r="I1048" s="1252">
        <f t="shared" si="128"/>
        <v>0</v>
      </c>
      <c r="J1048" s="1252">
        <f t="shared" si="129"/>
        <v>7.4363992172211346E-2</v>
      </c>
      <c r="K1048" s="1252">
        <f t="shared" si="130"/>
        <v>9.295499021526421E-2</v>
      </c>
      <c r="L1048" s="848"/>
      <c r="M1048" s="1235">
        <f t="shared" si="120"/>
        <v>21</v>
      </c>
      <c r="N1048" s="848"/>
      <c r="O1048" s="848"/>
      <c r="P1048" s="848"/>
      <c r="Q1048" s="451"/>
      <c r="R1048" s="848">
        <f t="shared" si="121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122"/>
        <v>Groundnuts (dry): no. local meas</v>
      </c>
      <c r="B1049" s="1225">
        <v>6</v>
      </c>
      <c r="C1049" s="892">
        <f t="shared" si="123"/>
        <v>0</v>
      </c>
      <c r="D1049" s="892">
        <f t="shared" si="124"/>
        <v>0.11330724070450097</v>
      </c>
      <c r="E1049" s="892">
        <f t="shared" si="125"/>
        <v>6.2948467058056096E-2</v>
      </c>
      <c r="F1049" s="892">
        <f t="shared" si="126"/>
        <v>0.12589693411611219</v>
      </c>
      <c r="G1049" s="848"/>
      <c r="H1049" s="1252">
        <f t="shared" si="127"/>
        <v>0.16186748672071569</v>
      </c>
      <c r="I1049" s="1252">
        <f t="shared" si="128"/>
        <v>0.64746994688286275</v>
      </c>
      <c r="J1049" s="1252">
        <f t="shared" si="129"/>
        <v>0.15107632093933465</v>
      </c>
      <c r="K1049" s="1252">
        <f t="shared" si="130"/>
        <v>0.37769080234833652</v>
      </c>
      <c r="L1049" s="848"/>
      <c r="M1049" s="1235">
        <f t="shared" si="120"/>
        <v>22</v>
      </c>
      <c r="N1049" s="848"/>
      <c r="O1049" s="848"/>
      <c r="P1049" s="848"/>
      <c r="Q1049" s="451"/>
      <c r="R1049" s="848">
        <f t="shared" si="121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122"/>
        <v xml:space="preserve">Other crop: cassava leaves </v>
      </c>
      <c r="B1050" s="1225">
        <v>7</v>
      </c>
      <c r="C1050" s="892">
        <f t="shared" si="123"/>
        <v>2.7397260273972601E-2</v>
      </c>
      <c r="D1050" s="892">
        <f t="shared" si="124"/>
        <v>0</v>
      </c>
      <c r="E1050" s="892">
        <f t="shared" si="125"/>
        <v>0</v>
      </c>
      <c r="F1050" s="892">
        <f t="shared" si="126"/>
        <v>0</v>
      </c>
      <c r="G1050" s="848"/>
      <c r="H1050" s="1252">
        <f t="shared" si="127"/>
        <v>0</v>
      </c>
      <c r="I1050" s="1252">
        <f t="shared" si="128"/>
        <v>0</v>
      </c>
      <c r="J1050" s="1252">
        <f t="shared" si="129"/>
        <v>0</v>
      </c>
      <c r="K1050" s="1252">
        <f t="shared" si="130"/>
        <v>0</v>
      </c>
      <c r="L1050" s="848"/>
      <c r="M1050" s="1235" t="str">
        <f t="shared" si="120"/>
        <v/>
      </c>
      <c r="N1050" s="848"/>
      <c r="O1050" s="848"/>
      <c r="P1050" s="848"/>
      <c r="Q1050" s="451"/>
      <c r="R1050" s="848">
        <f t="shared" si="121"/>
        <v>24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122"/>
        <v>Pumpkin</v>
      </c>
      <c r="B1051" s="1225">
        <v>8</v>
      </c>
      <c r="C1051" s="892">
        <f t="shared" si="123"/>
        <v>2.6663405088062621E-2</v>
      </c>
      <c r="D1051" s="892">
        <f t="shared" si="124"/>
        <v>2.6663405088062621E-2</v>
      </c>
      <c r="E1051" s="892">
        <f t="shared" si="125"/>
        <v>0</v>
      </c>
      <c r="F1051" s="892">
        <f t="shared" si="126"/>
        <v>0</v>
      </c>
      <c r="G1051" s="848"/>
      <c r="H1051" s="1252">
        <f t="shared" si="127"/>
        <v>0</v>
      </c>
      <c r="I1051" s="1252">
        <f t="shared" si="128"/>
        <v>0</v>
      </c>
      <c r="J1051" s="1252">
        <f t="shared" si="129"/>
        <v>0</v>
      </c>
      <c r="K1051" s="1252">
        <f t="shared" si="130"/>
        <v>0</v>
      </c>
      <c r="L1051" s="848"/>
      <c r="M1051" s="1235">
        <f t="shared" si="120"/>
        <v>25</v>
      </c>
      <c r="N1051" s="848"/>
      <c r="O1051" s="848"/>
      <c r="P1051" s="848"/>
      <c r="Q1051" s="451"/>
      <c r="R1051" s="848">
        <f t="shared" si="121"/>
        <v>25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122"/>
        <v>FISHING -- see worksheet Data 3</v>
      </c>
      <c r="B1052" s="1225">
        <v>9</v>
      </c>
      <c r="C1052" s="892">
        <f t="shared" si="123"/>
        <v>1.0225048923679061E-2</v>
      </c>
      <c r="D1052" s="892">
        <f t="shared" si="124"/>
        <v>-1.0225048923679061E-2</v>
      </c>
      <c r="E1052" s="892">
        <f t="shared" si="125"/>
        <v>0</v>
      </c>
      <c r="F1052" s="892">
        <f t="shared" si="126"/>
        <v>0</v>
      </c>
      <c r="G1052" s="1225"/>
      <c r="H1052" s="1252">
        <f t="shared" si="127"/>
        <v>7.0822849687820332E-3</v>
      </c>
      <c r="I1052" s="1252">
        <f t="shared" si="128"/>
        <v>-7.0822849687820332E-3</v>
      </c>
      <c r="J1052" s="1252">
        <f t="shared" si="129"/>
        <v>0</v>
      </c>
      <c r="K1052" s="1252">
        <f t="shared" si="130"/>
        <v>0</v>
      </c>
      <c r="L1052" s="848"/>
      <c r="M1052" s="1235">
        <f t="shared" si="120"/>
        <v>27</v>
      </c>
      <c r="N1052" s="848"/>
      <c r="O1052" s="848"/>
      <c r="P1052" s="848"/>
      <c r="Q1052" s="451"/>
      <c r="R1052" s="848">
        <f t="shared" si="121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122"/>
        <v>WILD FOODS -- see worksheet Data 3</v>
      </c>
      <c r="B1053" s="1225">
        <v>10</v>
      </c>
      <c r="C1053" s="892">
        <f t="shared" si="123"/>
        <v>5.4843444227005871E-2</v>
      </c>
      <c r="D1053" s="892">
        <f t="shared" si="124"/>
        <v>-5.4843444227005871E-2</v>
      </c>
      <c r="E1053" s="892">
        <f t="shared" si="125"/>
        <v>3.1550337029789086E-2</v>
      </c>
      <c r="F1053" s="892">
        <f t="shared" si="126"/>
        <v>-3.1550337029789086E-2</v>
      </c>
      <c r="G1053" s="848"/>
      <c r="H1053" s="1252">
        <f t="shared" si="127"/>
        <v>2.9223744292237445E-2</v>
      </c>
      <c r="I1053" s="1252">
        <f t="shared" si="128"/>
        <v>-2.9223744292237445E-2</v>
      </c>
      <c r="J1053" s="1252">
        <f t="shared" si="129"/>
        <v>9.8467058056099149E-2</v>
      </c>
      <c r="K1053" s="1252">
        <f t="shared" si="130"/>
        <v>-9.8467058056099149E-2</v>
      </c>
      <c r="L1053" s="848"/>
      <c r="M1053" s="1235">
        <f t="shared" si="120"/>
        <v>28</v>
      </c>
      <c r="N1053" s="848"/>
      <c r="O1053" s="848"/>
      <c r="P1053" s="848"/>
      <c r="Q1053" s="451"/>
      <c r="R1053" s="848">
        <f t="shared" si="121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122"/>
        <v>Labour: Land clearing, construction, herding, slaughtering</v>
      </c>
      <c r="B1054" s="1225">
        <v>11</v>
      </c>
      <c r="C1054" s="892">
        <f t="shared" si="123"/>
        <v>0.11839530332681018</v>
      </c>
      <c r="D1054" s="892">
        <f t="shared" si="124"/>
        <v>2.3679060665362031E-2</v>
      </c>
      <c r="E1054" s="892">
        <f t="shared" si="125"/>
        <v>0.11839530332681018</v>
      </c>
      <c r="F1054" s="892">
        <f t="shared" si="126"/>
        <v>2.3679060665362003E-2</v>
      </c>
      <c r="G1054" s="848"/>
      <c r="H1054" s="1252">
        <f t="shared" si="127"/>
        <v>6.7654459043891529E-2</v>
      </c>
      <c r="I1054" s="1252">
        <f t="shared" si="128"/>
        <v>1.3530891808778298E-2</v>
      </c>
      <c r="J1054" s="1252">
        <f t="shared" si="129"/>
        <v>0</v>
      </c>
      <c r="K1054" s="1252">
        <f t="shared" si="130"/>
        <v>0</v>
      </c>
      <c r="L1054" s="848"/>
      <c r="M1054" s="1235" t="str">
        <f t="shared" si="120"/>
        <v/>
      </c>
      <c r="N1054" s="848"/>
      <c r="O1054" s="848"/>
      <c r="P1054" s="848"/>
      <c r="Q1054" s="451"/>
      <c r="R1054" s="848" t="str">
        <f t="shared" si="121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131">IF(OR(A1054="",LOOKUP(B1055,$T$820:$T$898,A$820:A$898)=A1054),"",LOOKUP(B1055,$T$820:$T$898,A$820:A$898))</f>
        <v>Labour: Weeding</v>
      </c>
      <c r="B1055" s="1225">
        <v>12</v>
      </c>
      <c r="C1055" s="892">
        <f t="shared" si="123"/>
        <v>0.11839530332681018</v>
      </c>
      <c r="D1055" s="892">
        <f t="shared" si="124"/>
        <v>2.3679060665362031E-2</v>
      </c>
      <c r="E1055" s="892">
        <f t="shared" si="125"/>
        <v>7.893020221787346E-2</v>
      </c>
      <c r="F1055" s="892">
        <f t="shared" si="126"/>
        <v>1.5786040443574678E-2</v>
      </c>
      <c r="G1055" s="848"/>
      <c r="H1055" s="1252">
        <f t="shared" si="127"/>
        <v>6.7654459043891529E-2</v>
      </c>
      <c r="I1055" s="1252">
        <f t="shared" si="128"/>
        <v>1.3530891808778298E-2</v>
      </c>
      <c r="J1055" s="1252">
        <f t="shared" si="129"/>
        <v>0</v>
      </c>
      <c r="K1055" s="1252">
        <f t="shared" si="130"/>
        <v>0</v>
      </c>
      <c r="L1055" s="848"/>
      <c r="M1055" s="1235" t="str">
        <f t="shared" si="120"/>
        <v/>
      </c>
      <c r="N1055" s="848"/>
      <c r="O1055" s="848"/>
      <c r="P1055" s="848"/>
      <c r="Q1055" s="451"/>
      <c r="R1055" s="848" t="str">
        <f t="shared" si="121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131"/>
        <v>Labour: Harvesting</v>
      </c>
      <c r="B1056" s="1225">
        <v>13</v>
      </c>
      <c r="C1056" s="892">
        <f t="shared" si="123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131"/>
        <v/>
      </c>
      <c r="B1057" s="1225">
        <v>14</v>
      </c>
      <c r="C1057" s="892" t="str">
        <f t="shared" si="123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131"/>
        <v/>
      </c>
      <c r="B1058" s="1225">
        <v>15</v>
      </c>
      <c r="C1058" s="892" t="str">
        <f t="shared" si="123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131"/>
        <v/>
      </c>
      <c r="B1059" s="1225">
        <v>16</v>
      </c>
      <c r="C1059" s="892" t="str">
        <f t="shared" si="123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131"/>
        <v/>
      </c>
      <c r="B1060" s="1225">
        <v>16</v>
      </c>
      <c r="C1060" s="892" t="str">
        <f t="shared" si="123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6"/>
      <c r="H1066" s="1252">
        <f>SUM(H1044:H1065)</f>
        <v>1.1093309104463704</v>
      </c>
      <c r="I1066" s="1252">
        <f>SUM(I1044:I1065)</f>
        <v>1.2464746994688285</v>
      </c>
      <c r="J1066" s="1252">
        <f>SUM(J1044:J1065)</f>
        <v>1.249103065883888</v>
      </c>
      <c r="K1066" s="1252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132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133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132"/>
        <v>Cattle sales - local: no. sold</v>
      </c>
      <c r="B1070" s="1225">
        <v>2</v>
      </c>
      <c r="C1070" s="1128">
        <f t="shared" ref="C1070:C1091" si="134">IF($A1070="","",LOOKUP($B1070,$T$904:$T$983,C$904:C$983))</f>
        <v>0</v>
      </c>
      <c r="D1070" s="1128">
        <f t="shared" ref="D1070:D1091" si="135">IF($A1070="","",LOOKUP($B1070,$T$904:$T$983,M$904:M$983))</f>
        <v>0</v>
      </c>
      <c r="E1070" s="1128">
        <f t="shared" ref="E1070:E1091" si="136">IF($A1070="","",LOOKUP($B1070,$T$904:$T$983,D$904:D$983))</f>
        <v>0</v>
      </c>
      <c r="F1070" s="1128">
        <f t="shared" ref="F1070:F1091" si="137">IF($A1070="","",LOOKUP($B1070,$T$904:$T$983,N$904:N$983))</f>
        <v>0</v>
      </c>
      <c r="G1070" s="848"/>
      <c r="H1070" s="1235">
        <f t="shared" ref="H1070:H1091" si="138">IF($A1070="","",LOOKUP($B1070,$T$904:$T$983,E$904:E$983))</f>
        <v>2000</v>
      </c>
      <c r="I1070" s="1235">
        <f t="shared" ref="I1070:I1091" si="139">IF($A1070="","",LOOKUP($B1070,$T$904:$T$983,O$904:O$983))</f>
        <v>0</v>
      </c>
      <c r="J1070" s="1235">
        <f t="shared" ref="J1070:J1091" si="140">IF($A1070="","",LOOKUP($B1070,$T$904:$T$983,F$904:F$983))</f>
        <v>7000</v>
      </c>
      <c r="K1070" s="1235">
        <f t="shared" ref="K1070:K1091" si="141">IF($A1070="","",LOOKUP($B1070,$T$904:$T$983,P$904:P$983))</f>
        <v>0</v>
      </c>
      <c r="L1070" s="848"/>
      <c r="M1070" s="1010" t="str">
        <f t="shared" si="133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132"/>
        <v>Goat sales - local: no. sold</v>
      </c>
      <c r="B1071" s="1225">
        <v>3</v>
      </c>
      <c r="C1071" s="1128">
        <f t="shared" si="134"/>
        <v>250</v>
      </c>
      <c r="D1071" s="1128">
        <f t="shared" si="135"/>
        <v>-125</v>
      </c>
      <c r="E1071" s="1128">
        <f t="shared" si="136"/>
        <v>250</v>
      </c>
      <c r="F1071" s="1128">
        <f t="shared" si="137"/>
        <v>0</v>
      </c>
      <c r="G1071" s="848"/>
      <c r="H1071" s="1235">
        <f t="shared" si="138"/>
        <v>250</v>
      </c>
      <c r="I1071" s="1235">
        <f t="shared" si="139"/>
        <v>-125</v>
      </c>
      <c r="J1071" s="1235">
        <f t="shared" si="140"/>
        <v>1250</v>
      </c>
      <c r="K1071" s="1235">
        <f t="shared" si="141"/>
        <v>-750</v>
      </c>
      <c r="L1071" s="848"/>
      <c r="M1071" s="1010" t="str">
        <f t="shared" si="133"/>
        <v/>
      </c>
      <c r="N1071" s="848"/>
      <c r="O1071" s="848"/>
      <c r="P1071" s="848"/>
      <c r="Q1071" s="451"/>
      <c r="R1071" s="848" t="str">
        <f t="shared" ref="R1071:R1091" si="142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132"/>
        <v>Chicken sales: no. sold</v>
      </c>
      <c r="B1072" s="1225">
        <v>4</v>
      </c>
      <c r="C1072" s="1128">
        <f t="shared" si="134"/>
        <v>90</v>
      </c>
      <c r="D1072" s="1128">
        <f t="shared" si="135"/>
        <v>0</v>
      </c>
      <c r="E1072" s="1128">
        <f t="shared" si="136"/>
        <v>175</v>
      </c>
      <c r="F1072" s="1128">
        <f t="shared" si="137"/>
        <v>0</v>
      </c>
      <c r="G1072" s="848"/>
      <c r="H1072" s="1235">
        <f t="shared" si="138"/>
        <v>540</v>
      </c>
      <c r="I1072" s="1235">
        <f t="shared" si="139"/>
        <v>0</v>
      </c>
      <c r="J1072" s="1235">
        <f t="shared" si="140"/>
        <v>231</v>
      </c>
      <c r="K1072" s="1235">
        <f t="shared" si="141"/>
        <v>0</v>
      </c>
      <c r="L1072" s="848"/>
      <c r="M1072" s="1010" t="str">
        <f t="shared" si="133"/>
        <v/>
      </c>
      <c r="N1072" s="848"/>
      <c r="O1072" s="848"/>
      <c r="P1072" s="848"/>
      <c r="Q1072" s="451"/>
      <c r="R1072" s="848" t="str">
        <f t="shared" si="142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132"/>
        <v>Maize: kg produced</v>
      </c>
      <c r="B1073" s="1225">
        <v>5</v>
      </c>
      <c r="C1073" s="1128">
        <f t="shared" si="134"/>
        <v>168</v>
      </c>
      <c r="D1073" s="1128">
        <f t="shared" si="135"/>
        <v>-168</v>
      </c>
      <c r="E1073" s="1128">
        <f t="shared" si="136"/>
        <v>280</v>
      </c>
      <c r="F1073" s="1128">
        <f t="shared" si="137"/>
        <v>-280</v>
      </c>
      <c r="G1073" s="848"/>
      <c r="H1073" s="1235">
        <f t="shared" si="138"/>
        <v>1400</v>
      </c>
      <c r="I1073" s="1235">
        <f t="shared" si="139"/>
        <v>-1400</v>
      </c>
      <c r="J1073" s="1235">
        <f t="shared" si="140"/>
        <v>3709.9999999999995</v>
      </c>
      <c r="K1073" s="1235">
        <f t="shared" si="141"/>
        <v>-3709.9999999999995</v>
      </c>
      <c r="L1073" s="848"/>
      <c r="M1073" s="1010">
        <f t="shared" si="133"/>
        <v>9</v>
      </c>
      <c r="N1073" s="848"/>
      <c r="O1073" s="848"/>
      <c r="P1073" s="848"/>
      <c r="Q1073" s="451"/>
      <c r="R1073" s="848">
        <f t="shared" si="142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132"/>
        <v>Cowpeas: kg produced</v>
      </c>
      <c r="B1074" s="1225">
        <v>6</v>
      </c>
      <c r="C1074" s="1128">
        <f t="shared" si="134"/>
        <v>40</v>
      </c>
      <c r="D1074" s="1128">
        <f t="shared" si="135"/>
        <v>0</v>
      </c>
      <c r="E1074" s="1128">
        <f t="shared" si="136"/>
        <v>60</v>
      </c>
      <c r="F1074" s="1128">
        <f t="shared" si="137"/>
        <v>0</v>
      </c>
      <c r="G1074" s="848"/>
      <c r="H1074" s="1235">
        <f t="shared" si="138"/>
        <v>200</v>
      </c>
      <c r="I1074" s="1235">
        <f t="shared" si="139"/>
        <v>0</v>
      </c>
      <c r="J1074" s="1235">
        <f t="shared" si="140"/>
        <v>210</v>
      </c>
      <c r="K1074" s="1235">
        <f t="shared" si="141"/>
        <v>0</v>
      </c>
      <c r="L1074" s="848"/>
      <c r="M1074" s="1010">
        <f t="shared" si="133"/>
        <v>13</v>
      </c>
      <c r="N1074" s="848"/>
      <c r="O1074" s="848"/>
      <c r="P1074" s="848"/>
      <c r="Q1074" s="451"/>
      <c r="R1074" s="848">
        <f t="shared" si="142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132"/>
        <v>Cassava: no. local meas.</v>
      </c>
      <c r="B1075" s="1225">
        <v>7</v>
      </c>
      <c r="C1075" s="1128">
        <f t="shared" si="134"/>
        <v>225</v>
      </c>
      <c r="D1075" s="1128">
        <f t="shared" si="135"/>
        <v>-225</v>
      </c>
      <c r="E1075" s="1128">
        <f t="shared" si="136"/>
        <v>600</v>
      </c>
      <c r="F1075" s="1128">
        <f t="shared" si="137"/>
        <v>-600</v>
      </c>
      <c r="G1075" s="848"/>
      <c r="H1075" s="1235">
        <f t="shared" si="138"/>
        <v>480</v>
      </c>
      <c r="I1075" s="1235">
        <f t="shared" si="139"/>
        <v>-480</v>
      </c>
      <c r="J1075" s="1235">
        <f t="shared" si="140"/>
        <v>2050</v>
      </c>
      <c r="K1075" s="1235">
        <f t="shared" si="141"/>
        <v>-2050</v>
      </c>
      <c r="L1075" s="848"/>
      <c r="M1075" s="1010">
        <f t="shared" si="133"/>
        <v>18</v>
      </c>
      <c r="N1075" s="848"/>
      <c r="O1075" s="848"/>
      <c r="P1075" s="848"/>
      <c r="Q1075" s="451"/>
      <c r="R1075" s="848">
        <f t="shared" si="142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132"/>
        <v>Sweet Potatoes no. local measure</v>
      </c>
      <c r="B1076" s="1225">
        <v>8</v>
      </c>
      <c r="C1076" s="1128">
        <f t="shared" si="134"/>
        <v>0</v>
      </c>
      <c r="D1076" s="1128">
        <f t="shared" si="135"/>
        <v>0</v>
      </c>
      <c r="E1076" s="1128">
        <f t="shared" si="136"/>
        <v>90</v>
      </c>
      <c r="F1076" s="1128">
        <f t="shared" si="137"/>
        <v>-90</v>
      </c>
      <c r="G1076" s="848"/>
      <c r="H1076" s="1235">
        <f t="shared" si="138"/>
        <v>0</v>
      </c>
      <c r="I1076" s="1235">
        <f t="shared" si="139"/>
        <v>0</v>
      </c>
      <c r="J1076" s="1235">
        <f t="shared" si="140"/>
        <v>500</v>
      </c>
      <c r="K1076" s="1235">
        <f t="shared" si="141"/>
        <v>-500</v>
      </c>
      <c r="L1076" s="848"/>
      <c r="M1076" s="1010">
        <f t="shared" si="133"/>
        <v>21</v>
      </c>
      <c r="N1076" s="848"/>
      <c r="O1076" s="848"/>
      <c r="P1076" s="848"/>
      <c r="Q1076" s="451"/>
      <c r="R1076" s="848">
        <f t="shared" si="142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132"/>
        <v>Groundnuts (dry): no. local meas</v>
      </c>
      <c r="B1077" s="1225">
        <v>9</v>
      </c>
      <c r="C1077" s="1128">
        <f t="shared" si="134"/>
        <v>120</v>
      </c>
      <c r="D1077" s="1128">
        <f t="shared" si="135"/>
        <v>-120</v>
      </c>
      <c r="E1077" s="1128">
        <f t="shared" si="136"/>
        <v>200</v>
      </c>
      <c r="F1077" s="1128">
        <f t="shared" si="137"/>
        <v>-200</v>
      </c>
      <c r="G1077" s="848"/>
      <c r="H1077" s="1235">
        <f t="shared" si="138"/>
        <v>2400</v>
      </c>
      <c r="I1077" s="1235">
        <f t="shared" si="139"/>
        <v>-2400</v>
      </c>
      <c r="J1077" s="1235">
        <f t="shared" si="140"/>
        <v>800</v>
      </c>
      <c r="K1077" s="1235">
        <f t="shared" si="141"/>
        <v>-800</v>
      </c>
      <c r="L1077" s="848"/>
      <c r="M1077" s="1010">
        <f t="shared" si="133"/>
        <v>22</v>
      </c>
      <c r="N1077" s="848"/>
      <c r="O1077" s="848"/>
      <c r="P1077" s="848"/>
      <c r="Q1077" s="451"/>
      <c r="R1077" s="848">
        <f t="shared" si="142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132"/>
        <v>Pumpkin</v>
      </c>
      <c r="B1078" s="1225">
        <v>10</v>
      </c>
      <c r="C1078" s="1128">
        <f t="shared" si="134"/>
        <v>225</v>
      </c>
      <c r="D1078" s="1128">
        <f t="shared" si="135"/>
        <v>-225</v>
      </c>
      <c r="E1078" s="1128">
        <f t="shared" si="136"/>
        <v>0</v>
      </c>
      <c r="F1078" s="1128">
        <f t="shared" si="137"/>
        <v>0</v>
      </c>
      <c r="G1078" s="848"/>
      <c r="H1078" s="1235">
        <f t="shared" si="138"/>
        <v>0</v>
      </c>
      <c r="I1078" s="1235">
        <f t="shared" si="139"/>
        <v>0</v>
      </c>
      <c r="J1078" s="1235">
        <f t="shared" si="140"/>
        <v>0</v>
      </c>
      <c r="K1078" s="1235">
        <f t="shared" si="141"/>
        <v>0</v>
      </c>
      <c r="L1078" s="848"/>
      <c r="M1078" s="1010">
        <f t="shared" si="133"/>
        <v>25</v>
      </c>
      <c r="N1078" s="848"/>
      <c r="O1078" s="848"/>
      <c r="P1078" s="848"/>
      <c r="Q1078" s="451"/>
      <c r="R1078" s="848">
        <f t="shared" si="142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132"/>
        <v>FISHING -- see worksheet Data 3</v>
      </c>
      <c r="B1079" s="1225">
        <v>11</v>
      </c>
      <c r="C1079" s="1128">
        <f t="shared" si="134"/>
        <v>225</v>
      </c>
      <c r="D1079" s="1128">
        <f t="shared" si="135"/>
        <v>-225</v>
      </c>
      <c r="E1079" s="1128">
        <f t="shared" si="136"/>
        <v>0</v>
      </c>
      <c r="F1079" s="1128">
        <f t="shared" si="137"/>
        <v>0</v>
      </c>
      <c r="G1079" s="848"/>
      <c r="H1079" s="1235">
        <f t="shared" si="138"/>
        <v>150</v>
      </c>
      <c r="I1079" s="1235">
        <f t="shared" si="139"/>
        <v>-150</v>
      </c>
      <c r="J1079" s="1235">
        <f t="shared" si="140"/>
        <v>0</v>
      </c>
      <c r="K1079" s="1235">
        <f t="shared" si="141"/>
        <v>0</v>
      </c>
      <c r="L1079" s="848"/>
      <c r="M1079" s="1010">
        <f t="shared" si="133"/>
        <v>27</v>
      </c>
      <c r="N1079" s="848"/>
      <c r="O1079" s="848"/>
      <c r="P1079" s="848"/>
      <c r="Q1079" s="451"/>
      <c r="R1079" s="848">
        <f t="shared" si="142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132"/>
        <v>WILD FOODS -- see worksheet Data 3</v>
      </c>
      <c r="B1080" s="1225">
        <v>12</v>
      </c>
      <c r="C1080" s="1128">
        <f t="shared" si="134"/>
        <v>785</v>
      </c>
      <c r="D1080" s="1128">
        <f t="shared" si="135"/>
        <v>-785</v>
      </c>
      <c r="E1080" s="1128">
        <f t="shared" si="136"/>
        <v>820</v>
      </c>
      <c r="F1080" s="1128">
        <f t="shared" si="137"/>
        <v>-820</v>
      </c>
      <c r="G1080" s="848"/>
      <c r="H1080" s="1235">
        <f t="shared" si="138"/>
        <v>1590</v>
      </c>
      <c r="I1080" s="1235">
        <f t="shared" si="139"/>
        <v>-1590</v>
      </c>
      <c r="J1080" s="1235">
        <f t="shared" si="140"/>
        <v>2740</v>
      </c>
      <c r="K1080" s="1235">
        <f t="shared" si="141"/>
        <v>-2740</v>
      </c>
      <c r="L1080" s="848"/>
      <c r="M1080" s="1010">
        <f t="shared" si="133"/>
        <v>28</v>
      </c>
      <c r="N1080" s="848"/>
      <c r="O1080" s="848"/>
      <c r="P1080" s="848"/>
      <c r="Q1080" s="451"/>
      <c r="R1080" s="848">
        <f t="shared" si="142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132"/>
        <v>Agricultural cash income -- see Data2</v>
      </c>
      <c r="B1081" s="1225">
        <v>13</v>
      </c>
      <c r="C1081" s="1128">
        <f t="shared" si="134"/>
        <v>150</v>
      </c>
      <c r="D1081" s="1128">
        <f t="shared" si="135"/>
        <v>30</v>
      </c>
      <c r="E1081" s="1128">
        <f t="shared" si="136"/>
        <v>800</v>
      </c>
      <c r="F1081" s="1128">
        <f t="shared" si="137"/>
        <v>160</v>
      </c>
      <c r="G1081" s="848"/>
      <c r="H1081" s="1235">
        <f t="shared" si="138"/>
        <v>300</v>
      </c>
      <c r="I1081" s="1235">
        <f t="shared" si="139"/>
        <v>60</v>
      </c>
      <c r="J1081" s="1235">
        <f t="shared" si="140"/>
        <v>0</v>
      </c>
      <c r="K1081" s="1235">
        <f t="shared" si="141"/>
        <v>0</v>
      </c>
      <c r="L1081" s="848"/>
      <c r="M1081" s="1010" t="str">
        <f t="shared" si="133"/>
        <v/>
      </c>
      <c r="N1081" s="848"/>
      <c r="O1081" s="848"/>
      <c r="P1081" s="848"/>
      <c r="Q1081" s="451"/>
      <c r="R1081" s="848" t="str">
        <f t="shared" si="142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132"/>
        <v>Construction cash income -- see Data2</v>
      </c>
      <c r="B1082" s="1225">
        <v>14</v>
      </c>
      <c r="C1082" s="1128">
        <f t="shared" si="134"/>
        <v>400</v>
      </c>
      <c r="D1082" s="1128">
        <f t="shared" si="135"/>
        <v>80</v>
      </c>
      <c r="E1082" s="1128">
        <f t="shared" si="136"/>
        <v>750</v>
      </c>
      <c r="F1082" s="1128">
        <f t="shared" si="137"/>
        <v>150</v>
      </c>
      <c r="G1082" s="848"/>
      <c r="H1082" s="1235">
        <f t="shared" si="138"/>
        <v>0</v>
      </c>
      <c r="I1082" s="1235">
        <f t="shared" si="139"/>
        <v>0</v>
      </c>
      <c r="J1082" s="1235">
        <f t="shared" si="140"/>
        <v>0</v>
      </c>
      <c r="K1082" s="1235">
        <f t="shared" si="141"/>
        <v>0</v>
      </c>
      <c r="L1082" s="848"/>
      <c r="M1082" s="1010" t="str">
        <f t="shared" si="133"/>
        <v/>
      </c>
      <c r="N1082" s="848"/>
      <c r="O1082" s="848"/>
      <c r="P1082" s="848"/>
      <c r="Q1082" s="451"/>
      <c r="R1082" s="848" t="str">
        <f t="shared" si="142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132"/>
        <v>Self-employment -- see Data2</v>
      </c>
      <c r="B1083" s="1225">
        <v>15</v>
      </c>
      <c r="C1083" s="1128">
        <f t="shared" si="134"/>
        <v>172</v>
      </c>
      <c r="D1083" s="1128">
        <f t="shared" si="135"/>
        <v>34.400000000000006</v>
      </c>
      <c r="E1083" s="1128">
        <f t="shared" si="136"/>
        <v>807</v>
      </c>
      <c r="F1083" s="1128">
        <f t="shared" si="137"/>
        <v>161.39999999999998</v>
      </c>
      <c r="G1083" s="848"/>
      <c r="H1083" s="1235">
        <f t="shared" si="138"/>
        <v>2890</v>
      </c>
      <c r="I1083" s="1235">
        <f t="shared" si="139"/>
        <v>578</v>
      </c>
      <c r="J1083" s="1235">
        <f t="shared" si="140"/>
        <v>1650</v>
      </c>
      <c r="K1083" s="1235">
        <f t="shared" si="141"/>
        <v>330</v>
      </c>
      <c r="L1083" s="848"/>
      <c r="M1083" s="1010" t="str">
        <f t="shared" si="133"/>
        <v/>
      </c>
      <c r="N1083" s="848"/>
      <c r="O1083" s="848"/>
      <c r="P1083" s="848"/>
      <c r="Q1083" s="451"/>
      <c r="R1083" s="848" t="str">
        <f t="shared" si="142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132"/>
        <v>Small business -- see Data2</v>
      </c>
      <c r="B1084" s="1225">
        <v>16</v>
      </c>
      <c r="C1084" s="1128">
        <f t="shared" si="134"/>
        <v>0</v>
      </c>
      <c r="D1084" s="1128">
        <f t="shared" si="135"/>
        <v>0</v>
      </c>
      <c r="E1084" s="1128">
        <f t="shared" si="136"/>
        <v>0</v>
      </c>
      <c r="F1084" s="1128">
        <f t="shared" si="137"/>
        <v>0</v>
      </c>
      <c r="G1084" s="848"/>
      <c r="H1084" s="1235">
        <f t="shared" si="138"/>
        <v>3000</v>
      </c>
      <c r="I1084" s="1235">
        <f t="shared" si="139"/>
        <v>0</v>
      </c>
      <c r="J1084" s="1235">
        <f t="shared" si="140"/>
        <v>3604</v>
      </c>
      <c r="K1084" s="1235">
        <f t="shared" si="141"/>
        <v>0</v>
      </c>
      <c r="L1084" s="848"/>
      <c r="M1084" s="1010" t="str">
        <f t="shared" si="133"/>
        <v/>
      </c>
      <c r="N1084" s="848"/>
      <c r="O1084" s="848"/>
      <c r="P1084" s="848"/>
      <c r="Q1084" s="451"/>
      <c r="R1084" s="848" t="str">
        <f t="shared" si="142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132"/>
        <v>Remittances: no. times per year</v>
      </c>
      <c r="B1085" s="1225">
        <v>17</v>
      </c>
      <c r="C1085" s="1128">
        <f t="shared" si="134"/>
        <v>300</v>
      </c>
      <c r="D1085" s="1128">
        <f t="shared" si="135"/>
        <v>300</v>
      </c>
      <c r="E1085" s="1128">
        <f t="shared" si="136"/>
        <v>0</v>
      </c>
      <c r="F1085" s="1128">
        <f t="shared" si="137"/>
        <v>0</v>
      </c>
      <c r="G1085" s="848"/>
      <c r="H1085" s="1235">
        <f t="shared" si="138"/>
        <v>0</v>
      </c>
      <c r="I1085" s="1235">
        <f t="shared" si="139"/>
        <v>0</v>
      </c>
      <c r="J1085" s="1235">
        <f t="shared" si="140"/>
        <v>0</v>
      </c>
      <c r="K1085" s="1235">
        <f t="shared" si="141"/>
        <v>0</v>
      </c>
      <c r="L1085" s="848"/>
      <c r="M1085" s="1010" t="str">
        <f t="shared" si="133"/>
        <v/>
      </c>
      <c r="N1085" s="848"/>
      <c r="O1085" s="848"/>
      <c r="P1085" s="848"/>
      <c r="Q1085" s="451"/>
      <c r="R1085" s="848" t="str">
        <f t="shared" si="142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132"/>
        <v/>
      </c>
      <c r="B1086" s="1225">
        <v>18</v>
      </c>
      <c r="C1086" s="1128" t="str">
        <f t="shared" si="134"/>
        <v/>
      </c>
      <c r="D1086" s="1128" t="str">
        <f t="shared" si="135"/>
        <v/>
      </c>
      <c r="E1086" s="1128" t="str">
        <f t="shared" si="136"/>
        <v/>
      </c>
      <c r="F1086" s="1128" t="str">
        <f t="shared" si="137"/>
        <v/>
      </c>
      <c r="G1086" s="848"/>
      <c r="H1086" s="1235" t="str">
        <f t="shared" si="138"/>
        <v/>
      </c>
      <c r="I1086" s="1235" t="str">
        <f t="shared" si="139"/>
        <v/>
      </c>
      <c r="J1086" s="1235" t="str">
        <f t="shared" si="140"/>
        <v/>
      </c>
      <c r="K1086" s="1235" t="str">
        <f t="shared" si="141"/>
        <v/>
      </c>
      <c r="L1086" s="848"/>
      <c r="M1086" s="1010" t="str">
        <f t="shared" si="133"/>
        <v/>
      </c>
      <c r="N1086" s="848"/>
      <c r="O1086" s="848"/>
      <c r="P1086" s="848"/>
      <c r="Q1086" s="451"/>
      <c r="R1086" s="848" t="str">
        <f t="shared" si="142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132"/>
        <v/>
      </c>
      <c r="B1087" s="1225">
        <v>19</v>
      </c>
      <c r="C1087" s="1128" t="str">
        <f t="shared" si="134"/>
        <v/>
      </c>
      <c r="D1087" s="1128" t="str">
        <f t="shared" si="135"/>
        <v/>
      </c>
      <c r="E1087" s="1128" t="str">
        <f t="shared" si="136"/>
        <v/>
      </c>
      <c r="F1087" s="1128" t="str">
        <f t="shared" si="137"/>
        <v/>
      </c>
      <c r="G1087" s="848"/>
      <c r="H1087" s="1235" t="str">
        <f t="shared" si="138"/>
        <v/>
      </c>
      <c r="I1087" s="1235" t="str">
        <f t="shared" si="139"/>
        <v/>
      </c>
      <c r="J1087" s="1235" t="str">
        <f t="shared" si="140"/>
        <v/>
      </c>
      <c r="K1087" s="1235" t="str">
        <f t="shared" si="141"/>
        <v/>
      </c>
      <c r="L1087" s="848"/>
      <c r="M1087" s="1010" t="str">
        <f t="shared" si="133"/>
        <v/>
      </c>
      <c r="N1087" s="848"/>
      <c r="O1087" s="848"/>
      <c r="P1087" s="848"/>
      <c r="Q1087" s="451"/>
      <c r="R1087" s="848" t="str">
        <f t="shared" si="142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132"/>
        <v/>
      </c>
      <c r="B1088" s="1225">
        <v>20</v>
      </c>
      <c r="C1088" s="1128" t="str">
        <f t="shared" si="134"/>
        <v/>
      </c>
      <c r="D1088" s="1128" t="str">
        <f t="shared" si="135"/>
        <v/>
      </c>
      <c r="E1088" s="1128" t="str">
        <f t="shared" si="136"/>
        <v/>
      </c>
      <c r="F1088" s="1128" t="str">
        <f t="shared" si="137"/>
        <v/>
      </c>
      <c r="G1088" s="848"/>
      <c r="H1088" s="1235" t="str">
        <f t="shared" si="138"/>
        <v/>
      </c>
      <c r="I1088" s="1235" t="str">
        <f t="shared" si="139"/>
        <v/>
      </c>
      <c r="J1088" s="1235" t="str">
        <f t="shared" si="140"/>
        <v/>
      </c>
      <c r="K1088" s="1235" t="str">
        <f t="shared" si="141"/>
        <v/>
      </c>
      <c r="L1088" s="848"/>
      <c r="M1088" s="1010" t="str">
        <f t="shared" si="133"/>
        <v/>
      </c>
      <c r="N1088" s="848"/>
      <c r="O1088" s="848"/>
      <c r="P1088" s="848"/>
      <c r="Q1088" s="451"/>
      <c r="R1088" s="848" t="str">
        <f t="shared" si="142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132"/>
        <v/>
      </c>
      <c r="B1089" s="1225">
        <v>21</v>
      </c>
      <c r="C1089" s="1128" t="str">
        <f t="shared" si="134"/>
        <v/>
      </c>
      <c r="D1089" s="1128" t="str">
        <f t="shared" si="135"/>
        <v/>
      </c>
      <c r="E1089" s="1128" t="str">
        <f t="shared" si="136"/>
        <v/>
      </c>
      <c r="F1089" s="1128" t="str">
        <f t="shared" si="137"/>
        <v/>
      </c>
      <c r="G1089" s="848"/>
      <c r="H1089" s="1235" t="str">
        <f t="shared" si="138"/>
        <v/>
      </c>
      <c r="I1089" s="1235" t="str">
        <f t="shared" si="139"/>
        <v/>
      </c>
      <c r="J1089" s="1235" t="str">
        <f t="shared" si="140"/>
        <v/>
      </c>
      <c r="K1089" s="1235" t="str">
        <f t="shared" si="141"/>
        <v/>
      </c>
      <c r="L1089" s="848"/>
      <c r="M1089" s="1010" t="str">
        <f t="shared" si="133"/>
        <v/>
      </c>
      <c r="N1089" s="848"/>
      <c r="O1089" s="848"/>
      <c r="P1089" s="848"/>
      <c r="Q1089" s="451"/>
      <c r="R1089" s="848" t="str">
        <f t="shared" si="142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132"/>
        <v/>
      </c>
      <c r="B1090" s="1225">
        <v>22</v>
      </c>
      <c r="C1090" s="1128" t="str">
        <f t="shared" si="134"/>
        <v/>
      </c>
      <c r="D1090" s="1128" t="str">
        <f t="shared" si="135"/>
        <v/>
      </c>
      <c r="E1090" s="1128" t="str">
        <f t="shared" si="136"/>
        <v/>
      </c>
      <c r="F1090" s="1128" t="str">
        <f t="shared" si="137"/>
        <v/>
      </c>
      <c r="G1090" s="848"/>
      <c r="H1090" s="1235" t="str">
        <f t="shared" si="138"/>
        <v/>
      </c>
      <c r="I1090" s="1235" t="str">
        <f t="shared" si="139"/>
        <v/>
      </c>
      <c r="J1090" s="1235" t="str">
        <f t="shared" si="140"/>
        <v/>
      </c>
      <c r="K1090" s="1235" t="str">
        <f t="shared" si="141"/>
        <v/>
      </c>
      <c r="L1090" s="848"/>
      <c r="M1090" s="1010" t="str">
        <f t="shared" si="133"/>
        <v/>
      </c>
      <c r="N1090" s="848"/>
      <c r="O1090" s="848"/>
      <c r="P1090" s="848"/>
      <c r="Q1090" s="451"/>
      <c r="R1090" s="848" t="str">
        <f t="shared" si="142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132"/>
        <v/>
      </c>
      <c r="B1091" s="1225">
        <v>23</v>
      </c>
      <c r="C1091" s="1128" t="str">
        <f t="shared" si="134"/>
        <v/>
      </c>
      <c r="D1091" s="1128" t="str">
        <f t="shared" si="135"/>
        <v/>
      </c>
      <c r="E1091" s="1128" t="str">
        <f t="shared" si="136"/>
        <v/>
      </c>
      <c r="F1091" s="1128" t="str">
        <f t="shared" si="137"/>
        <v/>
      </c>
      <c r="G1091" s="848"/>
      <c r="H1091" s="1235" t="str">
        <f t="shared" si="138"/>
        <v/>
      </c>
      <c r="I1091" s="1235" t="str">
        <f t="shared" si="139"/>
        <v/>
      </c>
      <c r="J1091" s="1235" t="str">
        <f t="shared" si="140"/>
        <v/>
      </c>
      <c r="K1091" s="1235" t="str">
        <f t="shared" si="141"/>
        <v/>
      </c>
      <c r="L1091" s="848"/>
      <c r="M1091" s="1010" t="str">
        <f t="shared" si="133"/>
        <v/>
      </c>
      <c r="N1091" s="848"/>
      <c r="O1091" s="848"/>
      <c r="P1091" s="848"/>
      <c r="Q1091" s="451"/>
      <c r="R1091" s="848" t="str">
        <f t="shared" si="142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>
        <f>C900</f>
        <v>1.0197700587084146</v>
      </c>
      <c r="D1095" s="1259">
        <f>M900</f>
        <v>0.35790443574690151</v>
      </c>
      <c r="E1095" s="1259">
        <f>D900</f>
        <v>1.0152413568166991</v>
      </c>
      <c r="F1095" s="1259">
        <f>N900</f>
        <v>0.43873505109806482</v>
      </c>
      <c r="G1095" s="848"/>
      <c r="H1095" s="1260">
        <f>E900</f>
        <v>1.1093309104463704</v>
      </c>
      <c r="I1095" s="1260">
        <f>O900</f>
        <v>1.2464746994688287</v>
      </c>
      <c r="J1095" s="1260">
        <f>F900</f>
        <v>1.2491030658838878</v>
      </c>
      <c r="K1095" s="1260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143">A830</f>
        <v>Green cons - Season 1: no of months</v>
      </c>
      <c r="B1106" s="848"/>
      <c r="C1106" s="1257">
        <f t="shared" ref="C1106:F1107" si="144">MAX(SUM(C830,M830),SUM(C830))</f>
        <v>0</v>
      </c>
      <c r="D1106" s="1257">
        <f t="shared" si="144"/>
        <v>0</v>
      </c>
      <c r="E1106" s="1257">
        <f t="shared" si="144"/>
        <v>0</v>
      </c>
      <c r="F1106" s="1257">
        <f t="shared" si="144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145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143"/>
        <v xml:space="preserve">Green beans </v>
      </c>
      <c r="B1107" s="848"/>
      <c r="C1107" s="1257">
        <f t="shared" si="144"/>
        <v>0</v>
      </c>
      <c r="D1107" s="1257">
        <f t="shared" si="144"/>
        <v>0</v>
      </c>
      <c r="E1107" s="1257">
        <f t="shared" si="144"/>
        <v>0</v>
      </c>
      <c r="F1107" s="1257">
        <f t="shared" si="144"/>
        <v>0</v>
      </c>
      <c r="G1107" s="848"/>
      <c r="H1107" s="46"/>
      <c r="I1107" s="46"/>
      <c r="J1107" s="46"/>
      <c r="K1107" s="46"/>
      <c r="L1107" s="44"/>
      <c r="M1107" s="1248" t="str">
        <f t="shared" si="145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143"/>
        <v>Maize: kg produced</v>
      </c>
      <c r="B1108" s="848"/>
      <c r="C1108" s="1257">
        <f t="shared" ref="C1108:C1125" si="146">IF(C$1103=0,0,MAX((SUM(C832,M832)+SUM(C932,M932)/C$1103),(SUM(C832)+SUM(C932)/C$1103)))</f>
        <v>0</v>
      </c>
      <c r="D1108" s="1257">
        <f t="shared" ref="D1108:D1125" si="147">IF(D$1103=0,0,MAX((SUM(D832,N832)+SUM(D932,N932)/D$1103),(SUM(D832)+SUM(D932)/D$1103)))</f>
        <v>0</v>
      </c>
      <c r="E1108" s="1257">
        <f t="shared" ref="E1108:E1125" si="148">IF(E$1103=0,0,MAX((SUM(E832,O832)+SUM(E932,O932)/E$1103),(SUM(E832)+SUM(E932)/E$1103)))</f>
        <v>0</v>
      </c>
      <c r="F1108" s="1257">
        <f t="shared" ref="F1108:F1125" si="149">IF(F$1103=0,0,MAX((SUM(F832,P832)+SUM(F932,P932)/F$1103),(SUM(F832)+SUM(F932)/F$1103)))</f>
        <v>0</v>
      </c>
      <c r="G1108" s="848"/>
      <c r="H1108" s="1258">
        <f t="shared" ref="H1108:H1125" si="150">IF(C$1103=0,0,MAX(SUM(C932,M932)/C$1103,SUM(C932)/C$1103))</f>
        <v>0</v>
      </c>
      <c r="I1108" s="1258">
        <f t="shared" ref="I1108:I1125" si="151">IF(D$1103=0,0,MAX(SUM(D932,N932)/D$1103,SUM(D932)/D$1103))</f>
        <v>0</v>
      </c>
      <c r="J1108" s="1258">
        <f t="shared" ref="J1108:J1125" si="152">IF(E$1103=0,0,MAX(SUM(E932,O932)/E$1103,SUM(E932)/E$1103))</f>
        <v>0</v>
      </c>
      <c r="K1108" s="1258">
        <f t="shared" ref="K1108:K1125" si="153">IF(F$1103=0,0,MAX(SUM(F932,P932)/F$1103,SUM(F932)/F$1103))</f>
        <v>0</v>
      </c>
      <c r="L1108" s="44"/>
      <c r="M1108" s="1248" t="str">
        <f t="shared" si="145"/>
        <v/>
      </c>
      <c r="N1108" s="1262" t="str">
        <f t="shared" ref="N1108:N1127" si="154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143"/>
        <v>Sorghum: kg produced</v>
      </c>
      <c r="B1109" s="848"/>
      <c r="C1109" s="1257">
        <f t="shared" si="146"/>
        <v>0</v>
      </c>
      <c r="D1109" s="1257">
        <f t="shared" si="147"/>
        <v>0</v>
      </c>
      <c r="E1109" s="1257">
        <f t="shared" si="148"/>
        <v>0</v>
      </c>
      <c r="F1109" s="1257">
        <f t="shared" si="149"/>
        <v>0</v>
      </c>
      <c r="G1109" s="848"/>
      <c r="H1109" s="1258">
        <f t="shared" si="150"/>
        <v>0</v>
      </c>
      <c r="I1109" s="1258">
        <f t="shared" si="151"/>
        <v>0</v>
      </c>
      <c r="J1109" s="1258">
        <f t="shared" si="152"/>
        <v>0</v>
      </c>
      <c r="K1109" s="1258">
        <f t="shared" si="153"/>
        <v>0</v>
      </c>
      <c r="L1109" s="44"/>
      <c r="M1109" s="1248" t="str">
        <f t="shared" si="145"/>
        <v/>
      </c>
      <c r="N1109" s="1262" t="str">
        <f t="shared" si="154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143"/>
        <v>High value cereal: kg produced</v>
      </c>
      <c r="B1110" s="848"/>
      <c r="C1110" s="1257">
        <f t="shared" si="146"/>
        <v>0</v>
      </c>
      <c r="D1110" s="1257">
        <f t="shared" si="147"/>
        <v>0</v>
      </c>
      <c r="E1110" s="1257">
        <f t="shared" si="148"/>
        <v>0</v>
      </c>
      <c r="F1110" s="1257">
        <f t="shared" si="149"/>
        <v>0</v>
      </c>
      <c r="G1110" s="848"/>
      <c r="H1110" s="1258">
        <f t="shared" si="150"/>
        <v>0</v>
      </c>
      <c r="I1110" s="1258">
        <f t="shared" si="151"/>
        <v>0</v>
      </c>
      <c r="J1110" s="1258">
        <f t="shared" si="152"/>
        <v>0</v>
      </c>
      <c r="K1110" s="1258">
        <f t="shared" si="153"/>
        <v>0</v>
      </c>
      <c r="L1110" s="44"/>
      <c r="M1110" s="1248" t="str">
        <f t="shared" si="145"/>
        <v/>
      </c>
      <c r="N1110" s="1262" t="str">
        <f t="shared" si="154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143"/>
        <v>High value cereal: kg produced</v>
      </c>
      <c r="B1111" s="848"/>
      <c r="C1111" s="1257">
        <f t="shared" si="146"/>
        <v>0</v>
      </c>
      <c r="D1111" s="1257">
        <f t="shared" si="147"/>
        <v>0</v>
      </c>
      <c r="E1111" s="1257">
        <f t="shared" si="148"/>
        <v>0</v>
      </c>
      <c r="F1111" s="1257">
        <f t="shared" si="149"/>
        <v>0</v>
      </c>
      <c r="G1111" s="848"/>
      <c r="H1111" s="1258">
        <f t="shared" si="150"/>
        <v>0</v>
      </c>
      <c r="I1111" s="1258">
        <f t="shared" si="151"/>
        <v>0</v>
      </c>
      <c r="J1111" s="1258">
        <f t="shared" si="152"/>
        <v>0</v>
      </c>
      <c r="K1111" s="1258">
        <f t="shared" si="153"/>
        <v>0</v>
      </c>
      <c r="L1111" s="44"/>
      <c r="M1111" s="1248" t="str">
        <f t="shared" si="145"/>
        <v/>
      </c>
      <c r="N1111" s="1262" t="str">
        <f t="shared" si="154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143"/>
        <v>Cowpeas: kg produced</v>
      </c>
      <c r="B1112" s="848"/>
      <c r="C1112" s="1257">
        <f t="shared" si="146"/>
        <v>0</v>
      </c>
      <c r="D1112" s="1257">
        <f t="shared" si="147"/>
        <v>0</v>
      </c>
      <c r="E1112" s="1257">
        <f t="shared" si="148"/>
        <v>0</v>
      </c>
      <c r="F1112" s="1257">
        <f t="shared" si="149"/>
        <v>0</v>
      </c>
      <c r="G1112" s="848"/>
      <c r="H1112" s="1258">
        <f t="shared" si="150"/>
        <v>0</v>
      </c>
      <c r="I1112" s="1258">
        <f t="shared" si="151"/>
        <v>0</v>
      </c>
      <c r="J1112" s="1258">
        <f t="shared" si="152"/>
        <v>0</v>
      </c>
      <c r="K1112" s="1258">
        <f t="shared" si="153"/>
        <v>0</v>
      </c>
      <c r="L1112" s="44"/>
      <c r="M1112" s="1248" t="str">
        <f t="shared" si="145"/>
        <v/>
      </c>
      <c r="N1112" s="1262" t="str">
        <f t="shared" si="154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143"/>
        <v>Beans: kg produced</v>
      </c>
      <c r="B1113" s="848"/>
      <c r="C1113" s="1257">
        <f t="shared" si="146"/>
        <v>0</v>
      </c>
      <c r="D1113" s="1257">
        <f t="shared" si="147"/>
        <v>0</v>
      </c>
      <c r="E1113" s="1257">
        <f t="shared" si="148"/>
        <v>0</v>
      </c>
      <c r="F1113" s="1257">
        <f t="shared" si="149"/>
        <v>0</v>
      </c>
      <c r="G1113" s="848"/>
      <c r="H1113" s="1258">
        <f t="shared" si="150"/>
        <v>0</v>
      </c>
      <c r="I1113" s="1258">
        <f t="shared" si="151"/>
        <v>0</v>
      </c>
      <c r="J1113" s="1258">
        <f t="shared" si="152"/>
        <v>0</v>
      </c>
      <c r="K1113" s="1258">
        <f t="shared" si="153"/>
        <v>0</v>
      </c>
      <c r="L1113" s="44"/>
      <c r="M1113" s="1248" t="str">
        <f t="shared" si="145"/>
        <v/>
      </c>
      <c r="N1113" s="1262" t="str">
        <f t="shared" si="154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143"/>
        <v>Millet: kg produced</v>
      </c>
      <c r="B1114" s="848"/>
      <c r="C1114" s="1257">
        <f t="shared" si="146"/>
        <v>0</v>
      </c>
      <c r="D1114" s="1257">
        <f t="shared" si="147"/>
        <v>0</v>
      </c>
      <c r="E1114" s="1257">
        <f t="shared" si="148"/>
        <v>0</v>
      </c>
      <c r="F1114" s="1257">
        <f t="shared" si="149"/>
        <v>0</v>
      </c>
      <c r="G1114" s="848"/>
      <c r="H1114" s="1258">
        <f t="shared" si="150"/>
        <v>0</v>
      </c>
      <c r="I1114" s="1258">
        <f t="shared" si="151"/>
        <v>0</v>
      </c>
      <c r="J1114" s="1258">
        <f t="shared" si="152"/>
        <v>0</v>
      </c>
      <c r="K1114" s="1258">
        <f t="shared" si="153"/>
        <v>0</v>
      </c>
      <c r="L1114" s="44"/>
      <c r="M1114" s="1248" t="str">
        <f t="shared" si="145"/>
        <v/>
      </c>
      <c r="N1114" s="1262" t="str">
        <f t="shared" si="154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143"/>
        <v>Finger millet: kg produced</v>
      </c>
      <c r="B1115" s="848"/>
      <c r="C1115" s="1257">
        <f t="shared" si="146"/>
        <v>0</v>
      </c>
      <c r="D1115" s="1257">
        <f t="shared" si="147"/>
        <v>0</v>
      </c>
      <c r="E1115" s="1257">
        <f t="shared" si="148"/>
        <v>0</v>
      </c>
      <c r="F1115" s="1257">
        <f t="shared" si="149"/>
        <v>0</v>
      </c>
      <c r="G1115" s="848"/>
      <c r="H1115" s="1258">
        <f t="shared" si="150"/>
        <v>0</v>
      </c>
      <c r="I1115" s="1258">
        <f t="shared" si="151"/>
        <v>0</v>
      </c>
      <c r="J1115" s="1258">
        <f t="shared" si="152"/>
        <v>0</v>
      </c>
      <c r="K1115" s="1258">
        <f t="shared" si="153"/>
        <v>0</v>
      </c>
      <c r="L1115" s="44"/>
      <c r="M1115" s="1248" t="str">
        <f t="shared" si="145"/>
        <v/>
      </c>
      <c r="N1115" s="1262" t="str">
        <f t="shared" si="154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143"/>
        <v>Wheat: kg produced</v>
      </c>
      <c r="B1116" s="848"/>
      <c r="C1116" s="1257">
        <f t="shared" si="146"/>
        <v>0</v>
      </c>
      <c r="D1116" s="1257">
        <f t="shared" si="147"/>
        <v>0</v>
      </c>
      <c r="E1116" s="1257">
        <f t="shared" si="148"/>
        <v>0</v>
      </c>
      <c r="F1116" s="1257">
        <f t="shared" si="149"/>
        <v>0</v>
      </c>
      <c r="G1116" s="848"/>
      <c r="H1116" s="1258">
        <f t="shared" si="150"/>
        <v>0</v>
      </c>
      <c r="I1116" s="1258">
        <f t="shared" si="151"/>
        <v>0</v>
      </c>
      <c r="J1116" s="1258">
        <f t="shared" si="152"/>
        <v>0</v>
      </c>
      <c r="K1116" s="1258">
        <f t="shared" si="153"/>
        <v>0</v>
      </c>
      <c r="L1116" s="44"/>
      <c r="M1116" s="1248" t="str">
        <f t="shared" si="145"/>
        <v/>
      </c>
      <c r="N1116" s="1262" t="str">
        <f t="shared" si="154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143"/>
        <v>Cassava: no. local meas.</v>
      </c>
      <c r="B1117" s="848"/>
      <c r="C1117" s="1257">
        <f t="shared" si="146"/>
        <v>0</v>
      </c>
      <c r="D1117" s="1257">
        <f t="shared" si="147"/>
        <v>0</v>
      </c>
      <c r="E1117" s="1257">
        <f t="shared" si="148"/>
        <v>0</v>
      </c>
      <c r="F1117" s="1257">
        <f t="shared" si="149"/>
        <v>0</v>
      </c>
      <c r="G1117" s="848"/>
      <c r="H1117" s="1258">
        <f t="shared" si="150"/>
        <v>0</v>
      </c>
      <c r="I1117" s="1258">
        <f t="shared" si="151"/>
        <v>0</v>
      </c>
      <c r="J1117" s="1258">
        <f t="shared" si="152"/>
        <v>0</v>
      </c>
      <c r="K1117" s="1258">
        <f t="shared" si="153"/>
        <v>0</v>
      </c>
      <c r="L1117" s="44"/>
      <c r="M1117" s="1248" t="str">
        <f t="shared" si="145"/>
        <v/>
      </c>
      <c r="N1117" s="1262" t="str">
        <f t="shared" si="154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143"/>
        <v>Water melon: no. local meas</v>
      </c>
      <c r="B1118" s="848"/>
      <c r="C1118" s="1257">
        <f t="shared" si="146"/>
        <v>0</v>
      </c>
      <c r="D1118" s="1257">
        <f t="shared" si="147"/>
        <v>0</v>
      </c>
      <c r="E1118" s="1257">
        <f t="shared" si="148"/>
        <v>0</v>
      </c>
      <c r="F1118" s="1257">
        <f t="shared" si="149"/>
        <v>0</v>
      </c>
      <c r="G1118" s="848"/>
      <c r="H1118" s="1258">
        <f t="shared" si="150"/>
        <v>0</v>
      </c>
      <c r="I1118" s="1258">
        <f t="shared" si="151"/>
        <v>0</v>
      </c>
      <c r="J1118" s="1258">
        <f t="shared" si="152"/>
        <v>0</v>
      </c>
      <c r="K1118" s="1258">
        <f t="shared" si="153"/>
        <v>0</v>
      </c>
      <c r="L1118" s="44"/>
      <c r="M1118" s="1248" t="str">
        <f t="shared" si="145"/>
        <v/>
      </c>
      <c r="N1118" s="1262" t="str">
        <f t="shared" si="154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143"/>
        <v>Other melons: no. local meas</v>
      </c>
      <c r="B1119" s="848"/>
      <c r="C1119" s="1257">
        <f t="shared" si="146"/>
        <v>0</v>
      </c>
      <c r="D1119" s="1257">
        <f t="shared" si="147"/>
        <v>0</v>
      </c>
      <c r="E1119" s="1257">
        <f t="shared" si="148"/>
        <v>0</v>
      </c>
      <c r="F1119" s="1257">
        <f t="shared" si="149"/>
        <v>0</v>
      </c>
      <c r="G1119" s="848"/>
      <c r="H1119" s="1258">
        <f t="shared" si="150"/>
        <v>0</v>
      </c>
      <c r="I1119" s="1258">
        <f t="shared" si="151"/>
        <v>0</v>
      </c>
      <c r="J1119" s="1258">
        <f t="shared" si="152"/>
        <v>0</v>
      </c>
      <c r="K1119" s="1258">
        <f t="shared" si="153"/>
        <v>0</v>
      </c>
      <c r="L1119" s="44"/>
      <c r="M1119" s="1248" t="str">
        <f t="shared" si="145"/>
        <v/>
      </c>
      <c r="N1119" s="1262" t="str">
        <f t="shared" si="154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143"/>
        <v>Sweet Potatoes no. local measure</v>
      </c>
      <c r="B1120" s="848"/>
      <c r="C1120" s="1257">
        <f t="shared" si="146"/>
        <v>0</v>
      </c>
      <c r="D1120" s="1257">
        <f t="shared" si="147"/>
        <v>0</v>
      </c>
      <c r="E1120" s="1257">
        <f t="shared" si="148"/>
        <v>0</v>
      </c>
      <c r="F1120" s="1257">
        <f t="shared" si="149"/>
        <v>0</v>
      </c>
      <c r="G1120" s="848"/>
      <c r="H1120" s="1258">
        <f t="shared" si="150"/>
        <v>0</v>
      </c>
      <c r="I1120" s="1258">
        <f t="shared" si="151"/>
        <v>0</v>
      </c>
      <c r="J1120" s="1258">
        <f t="shared" si="152"/>
        <v>0</v>
      </c>
      <c r="K1120" s="1258">
        <f t="shared" si="153"/>
        <v>0</v>
      </c>
      <c r="L1120" s="44"/>
      <c r="M1120" s="1248" t="str">
        <f t="shared" si="145"/>
        <v/>
      </c>
      <c r="N1120" s="1262" t="str">
        <f t="shared" si="154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143"/>
        <v>Groundnuts (dry): no. local meas</v>
      </c>
      <c r="B1121" s="848"/>
      <c r="C1121" s="1257">
        <f t="shared" si="146"/>
        <v>0</v>
      </c>
      <c r="D1121" s="1257">
        <f t="shared" si="147"/>
        <v>0</v>
      </c>
      <c r="E1121" s="1257">
        <f t="shared" si="148"/>
        <v>0</v>
      </c>
      <c r="F1121" s="1257">
        <f t="shared" si="149"/>
        <v>0</v>
      </c>
      <c r="G1121" s="848"/>
      <c r="H1121" s="1258">
        <f t="shared" si="150"/>
        <v>0</v>
      </c>
      <c r="I1121" s="1258">
        <f t="shared" si="151"/>
        <v>0</v>
      </c>
      <c r="J1121" s="1258">
        <f t="shared" si="152"/>
        <v>0</v>
      </c>
      <c r="K1121" s="1258">
        <f t="shared" si="153"/>
        <v>0</v>
      </c>
      <c r="L1121" s="44"/>
      <c r="M1121" s="1248" t="str">
        <f t="shared" si="145"/>
        <v/>
      </c>
      <c r="N1121" s="1262" t="str">
        <f t="shared" si="154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143"/>
        <v>Roundnuts (bambara): no. local meas</v>
      </c>
      <c r="B1122" s="848"/>
      <c r="C1122" s="1257">
        <f t="shared" si="146"/>
        <v>0</v>
      </c>
      <c r="D1122" s="1257">
        <f t="shared" si="147"/>
        <v>0</v>
      </c>
      <c r="E1122" s="1257">
        <f t="shared" si="148"/>
        <v>0</v>
      </c>
      <c r="F1122" s="1257">
        <f t="shared" si="149"/>
        <v>0</v>
      </c>
      <c r="G1122" s="848"/>
      <c r="H1122" s="1258">
        <f t="shared" si="150"/>
        <v>0</v>
      </c>
      <c r="I1122" s="1258">
        <f t="shared" si="151"/>
        <v>0</v>
      </c>
      <c r="J1122" s="1258">
        <f t="shared" si="152"/>
        <v>0</v>
      </c>
      <c r="K1122" s="1258">
        <f t="shared" si="153"/>
        <v>0</v>
      </c>
      <c r="L1122" s="44"/>
      <c r="M1122" s="1248" t="str">
        <f t="shared" si="145"/>
        <v/>
      </c>
      <c r="N1122" s="1262" t="str">
        <f t="shared" si="154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143"/>
        <v xml:space="preserve">Other crop: cassava leaves </v>
      </c>
      <c r="B1123" s="848"/>
      <c r="C1123" s="1257">
        <f t="shared" si="146"/>
        <v>0</v>
      </c>
      <c r="D1123" s="1257">
        <f t="shared" si="147"/>
        <v>0</v>
      </c>
      <c r="E1123" s="1257">
        <f t="shared" si="148"/>
        <v>0</v>
      </c>
      <c r="F1123" s="1257">
        <f t="shared" si="149"/>
        <v>0</v>
      </c>
      <c r="G1123" s="848"/>
      <c r="H1123" s="1258">
        <f t="shared" si="150"/>
        <v>0</v>
      </c>
      <c r="I1123" s="1258">
        <f t="shared" si="151"/>
        <v>0</v>
      </c>
      <c r="J1123" s="1258">
        <f t="shared" si="152"/>
        <v>0</v>
      </c>
      <c r="K1123" s="1258">
        <f t="shared" si="153"/>
        <v>0</v>
      </c>
      <c r="L1123" s="44"/>
      <c r="M1123" s="1248" t="str">
        <f t="shared" si="145"/>
        <v/>
      </c>
      <c r="N1123" s="1262" t="str">
        <f t="shared" si="154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143"/>
        <v>Pumpkin</v>
      </c>
      <c r="B1124" s="848"/>
      <c r="C1124" s="1257">
        <f t="shared" si="146"/>
        <v>0</v>
      </c>
      <c r="D1124" s="1257">
        <f t="shared" si="147"/>
        <v>0</v>
      </c>
      <c r="E1124" s="1257">
        <f t="shared" si="148"/>
        <v>0</v>
      </c>
      <c r="F1124" s="1257">
        <f t="shared" si="149"/>
        <v>0</v>
      </c>
      <c r="G1124" s="848"/>
      <c r="H1124" s="1258">
        <f t="shared" si="150"/>
        <v>0</v>
      </c>
      <c r="I1124" s="1258">
        <f t="shared" si="151"/>
        <v>0</v>
      </c>
      <c r="J1124" s="1258">
        <f t="shared" si="152"/>
        <v>0</v>
      </c>
      <c r="K1124" s="1258">
        <f t="shared" si="153"/>
        <v>0</v>
      </c>
      <c r="L1124" s="44"/>
      <c r="M1124" s="1248" t="str">
        <f t="shared" si="145"/>
        <v/>
      </c>
      <c r="N1124" s="1262" t="str">
        <f t="shared" si="154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143"/>
        <v>Rape</v>
      </c>
      <c r="B1125" s="848"/>
      <c r="C1125" s="1257">
        <f t="shared" si="146"/>
        <v>0</v>
      </c>
      <c r="D1125" s="1257">
        <f t="shared" si="147"/>
        <v>0</v>
      </c>
      <c r="E1125" s="1257">
        <f t="shared" si="148"/>
        <v>0</v>
      </c>
      <c r="F1125" s="1257">
        <f t="shared" si="149"/>
        <v>0</v>
      </c>
      <c r="G1125" s="848"/>
      <c r="H1125" s="1258">
        <f t="shared" si="150"/>
        <v>0</v>
      </c>
      <c r="I1125" s="1258">
        <f t="shared" si="151"/>
        <v>0</v>
      </c>
      <c r="J1125" s="1258">
        <f t="shared" si="152"/>
        <v>0</v>
      </c>
      <c r="K1125" s="1258">
        <f t="shared" si="153"/>
        <v>0</v>
      </c>
      <c r="L1125" s="44"/>
      <c r="M1125" s="1248" t="str">
        <f t="shared" si="145"/>
        <v/>
      </c>
      <c r="N1125" s="1262" t="str">
        <f t="shared" si="154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155">IF(C$1103=0,0,MAX((SUM(C851,M851)+SUM(C962,M962)/C$1103),(SUM(C851)+SUM(C962)/C$1103)))</f>
        <v>0</v>
      </c>
      <c r="D1126" s="1257">
        <f t="shared" si="155"/>
        <v>0</v>
      </c>
      <c r="E1126" s="1257">
        <f t="shared" si="155"/>
        <v>0</v>
      </c>
      <c r="F1126" s="1257">
        <f t="shared" si="155"/>
        <v>0</v>
      </c>
      <c r="G1126" s="848"/>
      <c r="H1126" s="1258">
        <f t="shared" ref="H1126:K1127" si="156">IF(C$1103=0,0,MAX(SUM(C962,M962)/C$1103,SUM(C962)/C$1103))</f>
        <v>0</v>
      </c>
      <c r="I1126" s="1258">
        <f t="shared" si="156"/>
        <v>0</v>
      </c>
      <c r="J1126" s="1258">
        <f t="shared" si="156"/>
        <v>0</v>
      </c>
      <c r="K1126" s="1258">
        <f t="shared" si="156"/>
        <v>0</v>
      </c>
      <c r="L1126" s="44"/>
      <c r="M1126" s="1248" t="str">
        <f t="shared" si="145"/>
        <v/>
      </c>
      <c r="N1126" s="1262" t="str">
        <f t="shared" si="154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155"/>
        <v>0</v>
      </c>
      <c r="D1127" s="1257">
        <f t="shared" si="155"/>
        <v>0</v>
      </c>
      <c r="E1127" s="1257">
        <f t="shared" si="155"/>
        <v>0</v>
      </c>
      <c r="F1127" s="1257">
        <f t="shared" si="155"/>
        <v>0</v>
      </c>
      <c r="G1127" s="848"/>
      <c r="H1127" s="1258">
        <f t="shared" si="156"/>
        <v>0</v>
      </c>
      <c r="I1127" s="1258">
        <f t="shared" si="156"/>
        <v>0</v>
      </c>
      <c r="J1127" s="1258">
        <f t="shared" si="156"/>
        <v>0</v>
      </c>
      <c r="K1127" s="1258">
        <f t="shared" si="156"/>
        <v>0</v>
      </c>
      <c r="L1127" s="44"/>
      <c r="M1127" s="1248" t="str">
        <f t="shared" si="145"/>
        <v/>
      </c>
      <c r="N1127" s="1262" t="str">
        <f t="shared" si="154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145"/>
        <v/>
      </c>
      <c r="N1128" s="1248" t="str">
        <f t="shared" ref="N1128:N1139" si="157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158">A950</f>
        <v>Main cashcrop kg sold</v>
      </c>
      <c r="B1129" s="848"/>
      <c r="C1129" s="1257">
        <f t="shared" ref="C1129:C1139" si="159">IF(C$1103=0,0,MAX(SUM(C950,M950)/C$1103,SUM(C950)/C$1103))</f>
        <v>0</v>
      </c>
      <c r="D1129" s="1257">
        <f t="shared" ref="D1129:D1139" si="160">IF(D$1103=0,0,MAX(SUM(D950,N950)/D$1103,SUM(D950)/D$1103))</f>
        <v>0</v>
      </c>
      <c r="E1129" s="1257">
        <f t="shared" ref="E1129:E1139" si="161">IF(E$1103=0,0,MAX(SUM(E950,O950)/E$1103,SUM(E950)/E$1103))</f>
        <v>0</v>
      </c>
      <c r="F1129" s="1257">
        <f t="shared" ref="F1129:F1139" si="162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145"/>
        <v/>
      </c>
      <c r="N1129" s="1248" t="str">
        <f t="shared" si="157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58"/>
        <v>Other cashcrop: kg produced</v>
      </c>
      <c r="B1130" s="848"/>
      <c r="C1130" s="1257">
        <f t="shared" si="159"/>
        <v>0</v>
      </c>
      <c r="D1130" s="1257">
        <f t="shared" si="160"/>
        <v>0</v>
      </c>
      <c r="E1130" s="1257">
        <f t="shared" si="161"/>
        <v>0</v>
      </c>
      <c r="F1130" s="1257">
        <f t="shared" si="162"/>
        <v>0</v>
      </c>
      <c r="G1130" s="848"/>
      <c r="H1130" s="46"/>
      <c r="I1130" s="46"/>
      <c r="J1130" s="46"/>
      <c r="K1130" s="847"/>
      <c r="L1130" s="848"/>
      <c r="M1130" s="1248" t="str">
        <f t="shared" si="145"/>
        <v/>
      </c>
      <c r="N1130" s="1248" t="str">
        <f t="shared" si="157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58"/>
        <v>Other cashcrop: kg produced</v>
      </c>
      <c r="B1131" s="848"/>
      <c r="C1131" s="1257">
        <f t="shared" si="159"/>
        <v>0</v>
      </c>
      <c r="D1131" s="1257">
        <f t="shared" si="160"/>
        <v>0</v>
      </c>
      <c r="E1131" s="1257">
        <f t="shared" si="161"/>
        <v>0</v>
      </c>
      <c r="F1131" s="1257">
        <f t="shared" si="162"/>
        <v>0</v>
      </c>
      <c r="G1131" s="848"/>
      <c r="H1131" s="46"/>
      <c r="I1131" s="46"/>
      <c r="J1131" s="46"/>
      <c r="K1131" s="847"/>
      <c r="L1131" s="848"/>
      <c r="M1131" s="1248" t="str">
        <f t="shared" si="145"/>
        <v/>
      </c>
      <c r="N1131" s="1248" t="str">
        <f t="shared" si="157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58"/>
        <v>Other cashcrop: kg produced</v>
      </c>
      <c r="B1132" s="848"/>
      <c r="C1132" s="1257">
        <f t="shared" si="159"/>
        <v>0</v>
      </c>
      <c r="D1132" s="1257">
        <f t="shared" si="160"/>
        <v>0</v>
      </c>
      <c r="E1132" s="1257">
        <f t="shared" si="161"/>
        <v>0</v>
      </c>
      <c r="F1132" s="1257">
        <f t="shared" si="162"/>
        <v>0</v>
      </c>
      <c r="G1132" s="848"/>
      <c r="H1132" s="46"/>
      <c r="I1132" s="46"/>
      <c r="J1132" s="46"/>
      <c r="K1132" s="847"/>
      <c r="L1132" s="848"/>
      <c r="M1132" s="1248" t="str">
        <f t="shared" si="145"/>
        <v/>
      </c>
      <c r="N1132" s="1248" t="str">
        <f t="shared" si="157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58"/>
        <v>Other cashcrop: kg produced</v>
      </c>
      <c r="B1133" s="848"/>
      <c r="C1133" s="1257">
        <f t="shared" si="159"/>
        <v>0</v>
      </c>
      <c r="D1133" s="1257">
        <f t="shared" si="160"/>
        <v>0</v>
      </c>
      <c r="E1133" s="1257">
        <f t="shared" si="161"/>
        <v>0</v>
      </c>
      <c r="F1133" s="1257">
        <f t="shared" si="162"/>
        <v>0</v>
      </c>
      <c r="G1133" s="848"/>
      <c r="H1133" s="46"/>
      <c r="I1133" s="46"/>
      <c r="J1133" s="46"/>
      <c r="K1133" s="847"/>
      <c r="L1133" s="848"/>
      <c r="M1133" s="1248" t="str">
        <f t="shared" si="145"/>
        <v/>
      </c>
      <c r="N1133" s="1248" t="str">
        <f t="shared" si="157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58"/>
        <v>Other cashcrop: kg produced</v>
      </c>
      <c r="B1134" s="848"/>
      <c r="C1134" s="1257">
        <f t="shared" si="159"/>
        <v>0</v>
      </c>
      <c r="D1134" s="1257">
        <f t="shared" si="160"/>
        <v>0</v>
      </c>
      <c r="E1134" s="1257">
        <f t="shared" si="161"/>
        <v>0</v>
      </c>
      <c r="F1134" s="1257">
        <f t="shared" si="162"/>
        <v>0</v>
      </c>
      <c r="G1134" s="848"/>
      <c r="H1134" s="46"/>
      <c r="I1134" s="46"/>
      <c r="J1134" s="46"/>
      <c r="K1134" s="847"/>
      <c r="L1134" s="848"/>
      <c r="M1134" s="1248" t="str">
        <f t="shared" si="145"/>
        <v/>
      </c>
      <c r="N1134" s="1248" t="str">
        <f t="shared" si="157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58"/>
        <v>Other cashcrop: kg produced</v>
      </c>
      <c r="B1135" s="848"/>
      <c r="C1135" s="1257">
        <f t="shared" si="159"/>
        <v>0</v>
      </c>
      <c r="D1135" s="1257">
        <f t="shared" si="160"/>
        <v>0</v>
      </c>
      <c r="E1135" s="1257">
        <f t="shared" si="161"/>
        <v>0</v>
      </c>
      <c r="F1135" s="1257">
        <f t="shared" si="162"/>
        <v>0</v>
      </c>
      <c r="G1135" s="848"/>
      <c r="H1135" s="46"/>
      <c r="I1135" s="46"/>
      <c r="J1135" s="46"/>
      <c r="K1135" s="847"/>
      <c r="L1135" s="848"/>
      <c r="M1135" s="1248" t="str">
        <f t="shared" si="145"/>
        <v/>
      </c>
      <c r="N1135" s="1248" t="str">
        <f t="shared" si="157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58"/>
        <v>Straw: quantity sold</v>
      </c>
      <c r="B1136" s="848"/>
      <c r="C1136" s="1257">
        <f t="shared" si="159"/>
        <v>0</v>
      </c>
      <c r="D1136" s="1257">
        <f t="shared" si="160"/>
        <v>0</v>
      </c>
      <c r="E1136" s="1257">
        <f t="shared" si="161"/>
        <v>0</v>
      </c>
      <c r="F1136" s="1257">
        <f t="shared" si="162"/>
        <v>0</v>
      </c>
      <c r="G1136" s="848"/>
      <c r="H1136" s="46"/>
      <c r="I1136" s="46"/>
      <c r="J1136" s="46"/>
      <c r="K1136" s="847"/>
      <c r="L1136" s="848"/>
      <c r="M1136" s="1248" t="str">
        <f t="shared" si="145"/>
        <v/>
      </c>
      <c r="N1136" s="1248" t="str">
        <f t="shared" si="157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58"/>
        <v>Trees: quantity sold</v>
      </c>
      <c r="B1137" s="848"/>
      <c r="C1137" s="1257">
        <f t="shared" si="159"/>
        <v>0</v>
      </c>
      <c r="D1137" s="1257">
        <f t="shared" si="160"/>
        <v>0</v>
      </c>
      <c r="E1137" s="1257">
        <f t="shared" si="161"/>
        <v>0</v>
      </c>
      <c r="F1137" s="1257">
        <f t="shared" si="162"/>
        <v>0</v>
      </c>
      <c r="G1137" s="848"/>
      <c r="H1137" s="46"/>
      <c r="I1137" s="46"/>
      <c r="J1137" s="46"/>
      <c r="K1137" s="847"/>
      <c r="L1137" s="848"/>
      <c r="M1137" s="1248" t="str">
        <f t="shared" si="145"/>
        <v/>
      </c>
      <c r="N1137" s="1248" t="str">
        <f t="shared" si="157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58"/>
        <v>Other cash crop: type</v>
      </c>
      <c r="B1138" s="848"/>
      <c r="C1138" s="1257">
        <f t="shared" si="159"/>
        <v>0</v>
      </c>
      <c r="D1138" s="1257">
        <f t="shared" si="160"/>
        <v>0</v>
      </c>
      <c r="E1138" s="1257">
        <f t="shared" si="161"/>
        <v>0</v>
      </c>
      <c r="F1138" s="1257">
        <f t="shared" si="162"/>
        <v>0</v>
      </c>
      <c r="G1138" s="848"/>
      <c r="H1138" s="46"/>
      <c r="I1138" s="46"/>
      <c r="J1138" s="46"/>
      <c r="K1138" s="847"/>
      <c r="L1138" s="848"/>
      <c r="M1138" s="1248" t="str">
        <f t="shared" si="145"/>
        <v/>
      </c>
      <c r="N1138" s="1248" t="str">
        <f t="shared" si="157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58"/>
        <v>Other cash crop: type</v>
      </c>
      <c r="B1139" s="848"/>
      <c r="C1139" s="1257">
        <f t="shared" si="159"/>
        <v>0</v>
      </c>
      <c r="D1139" s="1257">
        <f t="shared" si="160"/>
        <v>0</v>
      </c>
      <c r="E1139" s="1257">
        <f t="shared" si="161"/>
        <v>0</v>
      </c>
      <c r="F1139" s="1257">
        <f t="shared" si="162"/>
        <v>0</v>
      </c>
      <c r="G1139" s="848"/>
      <c r="H1139" s="46"/>
      <c r="I1139" s="46"/>
      <c r="J1139" s="46"/>
      <c r="K1139" s="847"/>
      <c r="L1139" s="848"/>
      <c r="M1139" s="1248" t="str">
        <f t="shared" si="145"/>
        <v/>
      </c>
      <c r="N1139" s="1248" t="str">
        <f t="shared" si="157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5.9116112198303985E-3</v>
      </c>
      <c r="D1161" s="1257">
        <f>MAX(SUM(D828,N828),SUM(D828))</f>
        <v>1.1823222439660795E-2</v>
      </c>
      <c r="E1161" s="1257">
        <f>MAX(SUM(E828,O828),SUM(E828))</f>
        <v>1.6797129810828444E-2</v>
      </c>
      <c r="F1161" s="1257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8" t="str">
        <f t="shared" ref="M1161:M1167" si="163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164">MAX(SUM(C854,M854),SUM(C854))</f>
        <v>0.14207436399217221</v>
      </c>
      <c r="D1162" s="1257">
        <f t="shared" si="164"/>
        <v>0.14207436399217219</v>
      </c>
      <c r="E1162" s="1257">
        <f t="shared" si="164"/>
        <v>8.1185350852669827E-2</v>
      </c>
      <c r="F1162" s="1257">
        <f t="shared" si="164"/>
        <v>0</v>
      </c>
      <c r="G1162" s="848"/>
      <c r="H1162" s="46"/>
      <c r="I1162" s="46"/>
      <c r="J1162" s="46"/>
      <c r="K1162" s="46"/>
      <c r="L1162" s="44"/>
      <c r="M1162" s="1248" t="str">
        <f t="shared" si="163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164"/>
        <v>0.14207436399217221</v>
      </c>
      <c r="D1163" s="1257">
        <f t="shared" si="164"/>
        <v>9.4716242661448138E-2</v>
      </c>
      <c r="E1163" s="1257">
        <f t="shared" si="164"/>
        <v>8.1185350852669827E-2</v>
      </c>
      <c r="F1163" s="1257">
        <f t="shared" si="164"/>
        <v>0</v>
      </c>
      <c r="G1163" s="848"/>
      <c r="H1163" s="46"/>
      <c r="I1163" s="46"/>
      <c r="J1163" s="46"/>
      <c r="K1163" s="46"/>
      <c r="L1163" s="44"/>
      <c r="M1163" s="1248" t="str">
        <f t="shared" si="163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164"/>
        <v>0.14207436399217221</v>
      </c>
      <c r="D1164" s="1257">
        <f t="shared" si="164"/>
        <v>9.4716242661448138E-2</v>
      </c>
      <c r="E1164" s="1257">
        <f t="shared" si="164"/>
        <v>0</v>
      </c>
      <c r="F1164" s="1257">
        <f t="shared" si="164"/>
        <v>0</v>
      </c>
      <c r="G1164" s="848"/>
      <c r="H1164" s="46"/>
      <c r="I1164" s="46"/>
      <c r="J1164" s="46"/>
      <c r="K1164" s="46"/>
      <c r="L1164" s="44"/>
      <c r="M1164" s="1248" t="str">
        <f t="shared" si="163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165">MAX(SUM(C896,M896),SUM(C896))</f>
        <v>0</v>
      </c>
      <c r="D1165" s="1257">
        <f t="shared" si="165"/>
        <v>0</v>
      </c>
      <c r="E1165" s="1257">
        <f t="shared" si="165"/>
        <v>0</v>
      </c>
      <c r="F1165" s="1257">
        <f t="shared" si="165"/>
        <v>0</v>
      </c>
      <c r="G1165" s="848"/>
      <c r="H1165" s="46"/>
      <c r="I1165" s="46"/>
      <c r="J1165" s="46"/>
      <c r="K1165" s="46"/>
      <c r="L1165" s="44"/>
      <c r="M1165" s="1248" t="str">
        <f t="shared" si="163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165"/>
        <v>0</v>
      </c>
      <c r="D1166" s="1257">
        <f t="shared" si="165"/>
        <v>0</v>
      </c>
      <c r="E1166" s="1257">
        <f t="shared" si="165"/>
        <v>0</v>
      </c>
      <c r="F1166" s="1257">
        <f t="shared" si="165"/>
        <v>0</v>
      </c>
      <c r="G1166" s="848"/>
      <c r="H1166" s="46"/>
      <c r="I1166" s="46"/>
      <c r="J1166" s="46"/>
      <c r="K1166" s="46"/>
      <c r="L1166" s="44"/>
      <c r="M1166" s="1248" t="str">
        <f t="shared" si="163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165"/>
        <v>0</v>
      </c>
      <c r="D1167" s="1257">
        <f t="shared" si="165"/>
        <v>0</v>
      </c>
      <c r="E1167" s="1257">
        <f t="shared" si="165"/>
        <v>0</v>
      </c>
      <c r="F1167" s="1257">
        <f t="shared" si="165"/>
        <v>0</v>
      </c>
      <c r="G1167" s="848"/>
      <c r="H1167" s="46"/>
      <c r="I1167" s="46"/>
      <c r="J1167" s="46"/>
      <c r="K1167" s="46"/>
      <c r="L1167" s="44"/>
      <c r="M1167" s="1248" t="str">
        <f t="shared" si="163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166">IF(C$1103=0,0,MAX(SUM(C916,M916)/C$1103,SUM(C916)/C$1103))</f>
        <v>0</v>
      </c>
      <c r="D1169" s="1257">
        <f t="shared" si="166"/>
        <v>0</v>
      </c>
      <c r="E1169" s="1257">
        <f t="shared" si="166"/>
        <v>0</v>
      </c>
      <c r="F1169" s="1257">
        <f t="shared" si="166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167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168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166"/>
        <v>0</v>
      </c>
      <c r="D1170" s="1257">
        <f t="shared" si="166"/>
        <v>0</v>
      </c>
      <c r="E1170" s="1257">
        <f t="shared" si="166"/>
        <v>0</v>
      </c>
      <c r="F1170" s="1257">
        <f t="shared" si="166"/>
        <v>0</v>
      </c>
      <c r="G1170" s="848"/>
      <c r="H1170" s="46"/>
      <c r="I1170" s="46"/>
      <c r="J1170" s="46"/>
      <c r="K1170" s="847"/>
      <c r="L1170" s="848"/>
      <c r="M1170" s="1248" t="str">
        <f t="shared" si="167"/>
        <v/>
      </c>
      <c r="N1170" s="1248" t="str">
        <f t="shared" si="168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166"/>
        <v>0</v>
      </c>
      <c r="D1171" s="1257">
        <f t="shared" si="166"/>
        <v>0</v>
      </c>
      <c r="E1171" s="1257">
        <f t="shared" si="166"/>
        <v>0</v>
      </c>
      <c r="F1171" s="1257">
        <f t="shared" si="166"/>
        <v>0</v>
      </c>
      <c r="G1171" s="848"/>
      <c r="H1171" s="46"/>
      <c r="I1171" s="46"/>
      <c r="J1171" s="46"/>
      <c r="K1171" s="847"/>
      <c r="L1171" s="848"/>
      <c r="M1171" s="1248" t="str">
        <f t="shared" si="167"/>
        <v/>
      </c>
      <c r="N1171" s="1248" t="str">
        <f t="shared" si="168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69">A920</f>
        <v>Camel sales - export: no. sold</v>
      </c>
      <c r="B1172" s="848"/>
      <c r="C1172" s="1257">
        <f t="shared" ref="C1172:C1181" si="170">IF(C$1103=0,0,MAX(SUM(C920,M920)/C$1103,SUM(C920)/C$1103))</f>
        <v>0</v>
      </c>
      <c r="D1172" s="1257">
        <f t="shared" ref="D1172:D1181" si="171">IF(D$1103=0,0,MAX(SUM(D920,N920)/D$1103,SUM(D920)/D$1103))</f>
        <v>0</v>
      </c>
      <c r="E1172" s="1257">
        <f t="shared" ref="E1172:E1181" si="172">IF(E$1103=0,0,MAX(SUM(E920,O920)/E$1103,SUM(E920)/E$1103))</f>
        <v>0</v>
      </c>
      <c r="F1172" s="1257">
        <f t="shared" ref="F1172:F1181" si="173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167"/>
        <v/>
      </c>
      <c r="N1172" s="1248" t="str">
        <f t="shared" si="168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69"/>
        <v>Camel sales - local: no. sold</v>
      </c>
      <c r="B1173" s="848"/>
      <c r="C1173" s="1257">
        <f t="shared" si="170"/>
        <v>0</v>
      </c>
      <c r="D1173" s="1257">
        <f t="shared" si="171"/>
        <v>0</v>
      </c>
      <c r="E1173" s="1257">
        <f t="shared" si="172"/>
        <v>0</v>
      </c>
      <c r="F1173" s="1257">
        <f t="shared" si="173"/>
        <v>0</v>
      </c>
      <c r="G1173" s="848"/>
      <c r="H1173" s="46"/>
      <c r="I1173" s="46"/>
      <c r="J1173" s="46"/>
      <c r="K1173" s="847"/>
      <c r="L1173" s="848"/>
      <c r="M1173" s="1248" t="str">
        <f t="shared" si="167"/>
        <v/>
      </c>
      <c r="N1173" s="1248" t="str">
        <f t="shared" si="168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69"/>
        <v>Fattened Ox sales: no. sold</v>
      </c>
      <c r="B1174" s="848"/>
      <c r="C1174" s="1257">
        <f t="shared" si="170"/>
        <v>0</v>
      </c>
      <c r="D1174" s="1257">
        <f t="shared" si="171"/>
        <v>0</v>
      </c>
      <c r="E1174" s="1257">
        <f t="shared" si="172"/>
        <v>0</v>
      </c>
      <c r="F1174" s="1257">
        <f t="shared" si="173"/>
        <v>0</v>
      </c>
      <c r="G1174" s="848"/>
      <c r="H1174" s="46"/>
      <c r="I1174" s="46"/>
      <c r="J1174" s="46"/>
      <c r="K1174" s="847"/>
      <c r="L1174" s="848"/>
      <c r="M1174" s="1248" t="str">
        <f t="shared" si="167"/>
        <v/>
      </c>
      <c r="N1174" s="1248" t="str">
        <f t="shared" si="168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69"/>
        <v>Cattle sales - export: no. sold</v>
      </c>
      <c r="B1175" s="848"/>
      <c r="C1175" s="1257">
        <f t="shared" si="170"/>
        <v>0</v>
      </c>
      <c r="D1175" s="1257">
        <f t="shared" si="171"/>
        <v>0</v>
      </c>
      <c r="E1175" s="1257">
        <f t="shared" si="172"/>
        <v>0</v>
      </c>
      <c r="F1175" s="1257">
        <f t="shared" si="173"/>
        <v>0</v>
      </c>
      <c r="G1175" s="848"/>
      <c r="H1175" s="46"/>
      <c r="I1175" s="46"/>
      <c r="J1175" s="46"/>
      <c r="K1175" s="847"/>
      <c r="L1175" s="848"/>
      <c r="M1175" s="1248" t="str">
        <f t="shared" si="167"/>
        <v/>
      </c>
      <c r="N1175" s="1248" t="str">
        <f t="shared" si="168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69"/>
        <v>Cattle sales - local: no. sold</v>
      </c>
      <c r="B1176" s="848"/>
      <c r="C1176" s="1257">
        <f t="shared" si="170"/>
        <v>0</v>
      </c>
      <c r="D1176" s="1257">
        <f t="shared" si="171"/>
        <v>0</v>
      </c>
      <c r="E1176" s="1257">
        <f t="shared" si="172"/>
        <v>0</v>
      </c>
      <c r="F1176" s="1257">
        <f t="shared" si="173"/>
        <v>0</v>
      </c>
      <c r="G1176" s="848"/>
      <c r="H1176" s="46"/>
      <c r="I1176" s="46"/>
      <c r="J1176" s="46"/>
      <c r="K1176" s="847"/>
      <c r="L1176" s="848"/>
      <c r="M1176" s="1248" t="str">
        <f t="shared" si="167"/>
        <v/>
      </c>
      <c r="N1176" s="1248" t="str">
        <f t="shared" si="168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69"/>
        <v>Goat sales - export: no. sold</v>
      </c>
      <c r="B1177" s="848"/>
      <c r="C1177" s="1257">
        <f t="shared" si="170"/>
        <v>0</v>
      </c>
      <c r="D1177" s="1257">
        <f t="shared" si="171"/>
        <v>0</v>
      </c>
      <c r="E1177" s="1257">
        <f t="shared" si="172"/>
        <v>0</v>
      </c>
      <c r="F1177" s="1257">
        <f t="shared" si="173"/>
        <v>0</v>
      </c>
      <c r="G1177" s="848"/>
      <c r="H1177" s="46"/>
      <c r="I1177" s="46"/>
      <c r="J1177" s="46"/>
      <c r="K1177" s="847"/>
      <c r="L1177" s="848"/>
      <c r="M1177" s="1248" t="str">
        <f t="shared" si="167"/>
        <v/>
      </c>
      <c r="N1177" s="1248" t="str">
        <f t="shared" si="168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69"/>
        <v>Goat sales - local: no. sold</v>
      </c>
      <c r="B1178" s="848"/>
      <c r="C1178" s="1257">
        <f t="shared" si="170"/>
        <v>0</v>
      </c>
      <c r="D1178" s="1257">
        <f t="shared" si="171"/>
        <v>0</v>
      </c>
      <c r="E1178" s="1257">
        <f t="shared" si="172"/>
        <v>0</v>
      </c>
      <c r="F1178" s="1257">
        <f t="shared" si="173"/>
        <v>0</v>
      </c>
      <c r="G1178" s="848"/>
      <c r="H1178" s="46"/>
      <c r="I1178" s="46"/>
      <c r="J1178" s="46"/>
      <c r="K1178" s="847"/>
      <c r="L1178" s="848"/>
      <c r="M1178" s="1248" t="str">
        <f t="shared" si="167"/>
        <v/>
      </c>
      <c r="N1178" s="1248" t="str">
        <f t="shared" si="168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69"/>
        <v>Sheep sales - export: no. sold</v>
      </c>
      <c r="B1179" s="848"/>
      <c r="C1179" s="1257">
        <f t="shared" si="170"/>
        <v>0</v>
      </c>
      <c r="D1179" s="1257">
        <f t="shared" si="171"/>
        <v>0</v>
      </c>
      <c r="E1179" s="1257">
        <f t="shared" si="172"/>
        <v>0</v>
      </c>
      <c r="F1179" s="1257">
        <f t="shared" si="173"/>
        <v>0</v>
      </c>
      <c r="G1179" s="848"/>
      <c r="H1179" s="46"/>
      <c r="I1179" s="46"/>
      <c r="J1179" s="46"/>
      <c r="K1179" s="847"/>
      <c r="L1179" s="848"/>
      <c r="M1179" s="1248" t="str">
        <f t="shared" si="167"/>
        <v/>
      </c>
      <c r="N1179" s="1248" t="str">
        <f t="shared" si="168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69"/>
        <v>Sheep sales - local: no. sold</v>
      </c>
      <c r="B1180" s="848"/>
      <c r="C1180" s="1257">
        <f t="shared" si="170"/>
        <v>0</v>
      </c>
      <c r="D1180" s="1257">
        <f t="shared" si="171"/>
        <v>0</v>
      </c>
      <c r="E1180" s="1257">
        <f t="shared" si="172"/>
        <v>0</v>
      </c>
      <c r="F1180" s="1257">
        <f t="shared" si="173"/>
        <v>0</v>
      </c>
      <c r="G1180" s="848"/>
      <c r="H1180" s="46"/>
      <c r="I1180" s="46"/>
      <c r="J1180" s="46"/>
      <c r="K1180" s="847"/>
      <c r="L1180" s="848"/>
      <c r="M1180" s="1248" t="str">
        <f t="shared" si="167"/>
        <v/>
      </c>
      <c r="N1180" s="1248" t="str">
        <f t="shared" si="168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69"/>
        <v>Chicken sales: no. sold</v>
      </c>
      <c r="B1181" s="848"/>
      <c r="C1181" s="1257">
        <f t="shared" si="170"/>
        <v>0</v>
      </c>
      <c r="D1181" s="1257">
        <f t="shared" si="171"/>
        <v>0</v>
      </c>
      <c r="E1181" s="1257">
        <f t="shared" si="172"/>
        <v>0</v>
      </c>
      <c r="F1181" s="1257">
        <f t="shared" si="173"/>
        <v>0</v>
      </c>
      <c r="G1181" s="848"/>
      <c r="H1181" s="46"/>
      <c r="I1181" s="46"/>
      <c r="J1181" s="46"/>
      <c r="K1181" s="847"/>
      <c r="L1181" s="848"/>
      <c r="M1181" s="1248" t="str">
        <f t="shared" si="167"/>
        <v/>
      </c>
      <c r="N1181" s="1248" t="str">
        <f t="shared" si="168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74">IF(C$1103=0,0,MAX(SUM(C965,M965)/C$1103,SUM(C965)/C$1103))</f>
        <v>0</v>
      </c>
      <c r="D1182" s="1257">
        <f t="shared" si="174"/>
        <v>0</v>
      </c>
      <c r="E1182" s="1257">
        <f t="shared" si="174"/>
        <v>0</v>
      </c>
      <c r="F1182" s="1257">
        <f t="shared" si="174"/>
        <v>0</v>
      </c>
      <c r="G1182" s="848"/>
      <c r="H1182" s="46"/>
      <c r="I1182" s="46"/>
      <c r="J1182" s="46"/>
      <c r="K1182" s="847"/>
      <c r="L1182" s="848"/>
      <c r="M1182" s="1248" t="str">
        <f t="shared" si="167"/>
        <v/>
      </c>
      <c r="N1182" s="1248" t="str">
        <f t="shared" si="168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74"/>
        <v>0</v>
      </c>
      <c r="D1183" s="1257">
        <f t="shared" si="174"/>
        <v>0</v>
      </c>
      <c r="E1183" s="1257">
        <f t="shared" si="174"/>
        <v>0</v>
      </c>
      <c r="F1183" s="1257">
        <f t="shared" si="174"/>
        <v>0</v>
      </c>
      <c r="G1183" s="848"/>
      <c r="H1183" s="46"/>
      <c r="I1183" s="46"/>
      <c r="J1183" s="46"/>
      <c r="K1183" s="847"/>
      <c r="L1183" s="848"/>
      <c r="M1183" s="1248" t="str">
        <f t="shared" si="167"/>
        <v/>
      </c>
      <c r="N1183" s="1248" t="str">
        <f t="shared" si="168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74"/>
        <v>0</v>
      </c>
      <c r="D1184" s="1257">
        <f t="shared" si="174"/>
        <v>0</v>
      </c>
      <c r="E1184" s="1257">
        <f t="shared" si="174"/>
        <v>0</v>
      </c>
      <c r="F1184" s="1257">
        <f t="shared" si="174"/>
        <v>0</v>
      </c>
      <c r="G1184" s="848"/>
      <c r="H1184" s="46"/>
      <c r="I1184" s="46"/>
      <c r="J1184" s="46"/>
      <c r="K1184" s="847"/>
      <c r="L1184" s="848"/>
      <c r="M1184" s="1248" t="str">
        <f t="shared" si="167"/>
        <v/>
      </c>
      <c r="N1184" s="1248" t="str">
        <f t="shared" si="168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167"/>
        <v/>
      </c>
      <c r="N1185" s="1248" t="str">
        <f t="shared" si="168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167"/>
        <v/>
      </c>
      <c r="N1186" s="1248" t="str">
        <f t="shared" si="168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75">IF(C$1103=0,0,MAX(SUM(C972,M972)/C$1103,SUM(C972)/C$1103))</f>
        <v>0</v>
      </c>
      <c r="D1187" s="1257">
        <f t="shared" si="175"/>
        <v>0</v>
      </c>
      <c r="E1187" s="1257">
        <f t="shared" si="175"/>
        <v>0</v>
      </c>
      <c r="F1187" s="1257">
        <f t="shared" si="175"/>
        <v>0</v>
      </c>
      <c r="G1187" s="848"/>
      <c r="H1187" s="46"/>
      <c r="I1187" s="46"/>
      <c r="J1187" s="46"/>
      <c r="K1187" s="847"/>
      <c r="L1187" s="848"/>
      <c r="M1187" s="1248" t="str">
        <f t="shared" si="167"/>
        <v/>
      </c>
      <c r="N1187" s="1248" t="str">
        <f t="shared" si="168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75"/>
        <v>0</v>
      </c>
      <c r="D1188" s="1257">
        <f t="shared" si="175"/>
        <v>0</v>
      </c>
      <c r="E1188" s="1257">
        <f t="shared" si="175"/>
        <v>0</v>
      </c>
      <c r="F1188" s="1257">
        <f t="shared" si="175"/>
        <v>0</v>
      </c>
      <c r="G1188" s="848"/>
      <c r="H1188" s="46"/>
      <c r="I1188" s="46"/>
      <c r="J1188" s="46"/>
      <c r="K1188" s="847"/>
      <c r="L1188" s="848"/>
      <c r="M1188" s="1248" t="str">
        <f t="shared" si="167"/>
        <v/>
      </c>
      <c r="N1188" s="1248" t="str">
        <f t="shared" si="168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167"/>
        <v/>
      </c>
      <c r="N1189" s="1248" t="str">
        <f t="shared" si="168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167"/>
        <v/>
      </c>
      <c r="N1190" s="1248" t="str">
        <f t="shared" si="168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167"/>
        <v/>
      </c>
      <c r="N1191" s="1248" t="str">
        <f t="shared" si="168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167"/>
        <v/>
      </c>
      <c r="N1192" s="1248" t="str">
        <f t="shared" si="168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167"/>
        <v/>
      </c>
      <c r="N1193" s="1248" t="str">
        <f t="shared" si="168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69" t="s">
        <v>560</v>
      </c>
      <c r="D42" s="1569"/>
      <c r="E42" s="1569"/>
      <c r="F42" s="1569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69" t="s">
        <v>560</v>
      </c>
      <c r="D70" s="1569"/>
      <c r="E70" s="1569"/>
      <c r="F70" s="1569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69" t="s">
        <v>560</v>
      </c>
      <c r="D83" s="1569"/>
      <c r="E83" s="1569"/>
      <c r="F83" s="1569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69" t="s">
        <v>560</v>
      </c>
      <c r="D86" s="1569"/>
      <c r="E86" s="1569"/>
      <c r="F86" s="1569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9" t="s">
        <v>560</v>
      </c>
      <c r="D89" s="1569"/>
      <c r="E89" s="1569"/>
      <c r="F89" s="1569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69" t="s">
        <v>560</v>
      </c>
      <c r="D92" s="1569"/>
      <c r="E92" s="1569"/>
      <c r="F92" s="1569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69" t="s">
        <v>560</v>
      </c>
      <c r="D95" s="1569"/>
      <c r="E95" s="1569"/>
      <c r="F95" s="1569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4" zoomScale="180" zoomScaleNormal="180" zoomScalePageLayoutView="180" workbookViewId="0"/>
  </sheetViews>
  <sheetFormatPr baseColWidth="10" defaultColWidth="8.83203125" defaultRowHeight="12" customHeight="1" x14ac:dyDescent="0"/>
  <sheetData/>
  <sheetProtection sheet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763</v>
      </c>
      <c r="B1" s="1473" t="s">
        <v>764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791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>
      <c r="A4" s="1478" t="s">
        <v>765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9" t="s">
        <v>766</v>
      </c>
      <c r="B5" s="1480" t="s">
        <v>885</v>
      </c>
      <c r="C5" s="1480" t="s">
        <v>886</v>
      </c>
      <c r="D5" s="1480" t="s">
        <v>887</v>
      </c>
      <c r="E5" s="1480" t="s">
        <v>888</v>
      </c>
      <c r="F5" s="1480" t="s">
        <v>889</v>
      </c>
      <c r="G5" s="1480" t="s">
        <v>890</v>
      </c>
      <c r="H5" s="1480" t="s">
        <v>889</v>
      </c>
      <c r="I5" s="1480" t="s">
        <v>889</v>
      </c>
      <c r="J5" s="1480"/>
      <c r="K5" s="1480"/>
    </row>
    <row r="6" spans="1:11">
      <c r="A6" s="1479" t="s">
        <v>767</v>
      </c>
      <c r="B6" s="1480" t="s">
        <v>891</v>
      </c>
      <c r="C6" s="1480" t="s">
        <v>892</v>
      </c>
      <c r="D6" s="1480" t="s">
        <v>891</v>
      </c>
      <c r="E6" s="1480" t="s">
        <v>893</v>
      </c>
      <c r="F6" s="1480" t="s">
        <v>894</v>
      </c>
      <c r="G6" s="1480" t="s">
        <v>895</v>
      </c>
      <c r="H6" s="1480" t="s">
        <v>896</v>
      </c>
      <c r="I6" s="1480" t="s">
        <v>897</v>
      </c>
      <c r="J6" s="1480"/>
      <c r="K6" s="1480"/>
    </row>
    <row r="7" spans="1:11">
      <c r="A7" s="1479" t="s">
        <v>768</v>
      </c>
      <c r="B7" s="1481">
        <v>10</v>
      </c>
      <c r="C7" s="1481">
        <v>5</v>
      </c>
      <c r="D7" s="1481">
        <v>15</v>
      </c>
      <c r="E7" s="1481">
        <v>2.5</v>
      </c>
      <c r="F7" s="1481">
        <v>65</v>
      </c>
      <c r="G7" s="1481">
        <v>3</v>
      </c>
      <c r="H7" s="1481">
        <v>40</v>
      </c>
      <c r="I7" s="1481">
        <v>30</v>
      </c>
      <c r="J7" s="1481"/>
      <c r="K7" s="1481"/>
    </row>
    <row r="8" spans="1:11">
      <c r="A8" s="1479" t="s">
        <v>769</v>
      </c>
      <c r="B8" s="1480" t="s">
        <v>898</v>
      </c>
      <c r="C8" s="1480" t="s">
        <v>898</v>
      </c>
      <c r="D8" s="1480" t="s">
        <v>899</v>
      </c>
      <c r="E8" s="1480" t="s">
        <v>899</v>
      </c>
      <c r="F8" s="1480" t="s">
        <v>898</v>
      </c>
      <c r="G8" s="1480" t="s">
        <v>898</v>
      </c>
      <c r="H8" s="1480" t="s">
        <v>898</v>
      </c>
      <c r="I8" s="1480" t="s">
        <v>898</v>
      </c>
      <c r="J8" s="1480"/>
      <c r="K8" s="1480"/>
    </row>
    <row r="9" spans="1:11">
      <c r="A9" s="1479" t="s">
        <v>770</v>
      </c>
      <c r="B9" s="1481">
        <v>12.5</v>
      </c>
      <c r="C9" s="1481">
        <v>10</v>
      </c>
      <c r="D9" s="1481">
        <v>20</v>
      </c>
      <c r="E9" s="1481">
        <v>3</v>
      </c>
      <c r="F9" s="1481">
        <v>80</v>
      </c>
      <c r="G9" s="1481">
        <v>5</v>
      </c>
      <c r="H9" s="1481">
        <v>65</v>
      </c>
      <c r="I9" s="1481">
        <v>50</v>
      </c>
      <c r="J9" s="1481"/>
      <c r="K9" s="1481"/>
    </row>
    <row r="10" spans="1:11" ht="13" thickBot="1">
      <c r="A10" s="1482" t="s">
        <v>771</v>
      </c>
      <c r="B10" s="1483" t="s">
        <v>900</v>
      </c>
      <c r="C10" s="1483" t="s">
        <v>900</v>
      </c>
      <c r="D10" s="1483" t="s">
        <v>901</v>
      </c>
      <c r="E10" s="1483" t="s">
        <v>902</v>
      </c>
      <c r="F10" s="1483" t="s">
        <v>901</v>
      </c>
      <c r="G10" s="1483" t="s">
        <v>902</v>
      </c>
      <c r="H10" s="1483" t="s">
        <v>900</v>
      </c>
      <c r="I10" s="1483" t="s">
        <v>902</v>
      </c>
      <c r="J10" s="1483"/>
      <c r="K10" s="1483"/>
    </row>
    <row r="11" spans="1:11">
      <c r="A11" s="1478" t="s">
        <v>772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9" t="s">
        <v>766</v>
      </c>
      <c r="B12" s="1480"/>
      <c r="C12" s="1480"/>
      <c r="D12" s="1480"/>
      <c r="E12" s="1480" t="s">
        <v>903</v>
      </c>
      <c r="F12" s="1480"/>
      <c r="G12" s="1480"/>
      <c r="H12" s="1480"/>
      <c r="I12" s="1480">
        <v>3</v>
      </c>
      <c r="J12" s="1480"/>
      <c r="K12" s="1480"/>
    </row>
    <row r="13" spans="1:11">
      <c r="A13" s="1479" t="s">
        <v>767</v>
      </c>
      <c r="B13" s="1480"/>
      <c r="C13" s="1480"/>
      <c r="D13" s="1480"/>
      <c r="E13" s="1480" t="s">
        <v>893</v>
      </c>
      <c r="F13" s="1480"/>
      <c r="G13" s="1480"/>
      <c r="H13" s="1480"/>
      <c r="I13" s="1480" t="s">
        <v>893</v>
      </c>
      <c r="J13" s="1480"/>
      <c r="K13" s="1480"/>
    </row>
    <row r="14" spans="1:11">
      <c r="A14" s="1479" t="s">
        <v>768</v>
      </c>
      <c r="B14" s="1481"/>
      <c r="C14" s="1481"/>
      <c r="D14" s="1481"/>
      <c r="E14" s="1481">
        <v>2</v>
      </c>
      <c r="F14" s="1481"/>
      <c r="G14" s="1481"/>
      <c r="H14" s="1481"/>
      <c r="I14" s="1481">
        <v>5</v>
      </c>
      <c r="J14" s="1481"/>
      <c r="K14" s="1481"/>
    </row>
    <row r="15" spans="1:11">
      <c r="A15" s="1479" t="s">
        <v>769</v>
      </c>
      <c r="B15" s="1480"/>
      <c r="C15" s="1480"/>
      <c r="D15" s="1480"/>
      <c r="E15" s="1480" t="s">
        <v>904</v>
      </c>
      <c r="F15" s="1480"/>
      <c r="G15" s="1480"/>
      <c r="H15" s="1480"/>
      <c r="I15" s="1480" t="s">
        <v>905</v>
      </c>
      <c r="J15" s="1480"/>
      <c r="K15" s="1480"/>
    </row>
    <row r="16" spans="1:11">
      <c r="A16" s="1479" t="s">
        <v>770</v>
      </c>
      <c r="B16" s="1481"/>
      <c r="C16" s="1481"/>
      <c r="D16" s="1481"/>
      <c r="E16" s="1481">
        <v>2</v>
      </c>
      <c r="F16" s="1481"/>
      <c r="G16" s="1481"/>
      <c r="H16" s="1481"/>
      <c r="I16" s="1481">
        <v>9</v>
      </c>
      <c r="J16" s="1481"/>
      <c r="K16" s="1481"/>
    </row>
    <row r="17" spans="1:11" ht="13" thickBot="1">
      <c r="A17" s="1482" t="s">
        <v>771</v>
      </c>
      <c r="B17" s="1483"/>
      <c r="C17" s="1483"/>
      <c r="D17" s="1483"/>
      <c r="E17" s="1483" t="s">
        <v>902</v>
      </c>
      <c r="F17" s="1483"/>
      <c r="G17" s="1483"/>
      <c r="H17" s="1483"/>
      <c r="I17" s="1483" t="s">
        <v>900</v>
      </c>
      <c r="J17" s="1483"/>
      <c r="K17" s="1483"/>
    </row>
    <row r="18" spans="1:11">
      <c r="A18" s="1478" t="s">
        <v>773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9" t="s">
        <v>766</v>
      </c>
      <c r="B19" s="1480"/>
      <c r="C19" s="1480"/>
      <c r="D19" s="1480"/>
      <c r="E19" s="1480" t="s">
        <v>906</v>
      </c>
      <c r="F19" s="1480" t="s">
        <v>890</v>
      </c>
      <c r="G19" s="1480" t="s">
        <v>890</v>
      </c>
      <c r="H19" s="1480" t="s">
        <v>890</v>
      </c>
      <c r="I19" s="1480" t="s">
        <v>906</v>
      </c>
      <c r="J19" s="1480"/>
      <c r="K19" s="1480"/>
    </row>
    <row r="20" spans="1:11">
      <c r="A20" s="1479" t="s">
        <v>767</v>
      </c>
      <c r="B20" s="1480"/>
      <c r="C20" s="1480"/>
      <c r="D20" s="1480"/>
      <c r="E20" s="1480" t="s">
        <v>893</v>
      </c>
      <c r="F20" s="1480" t="str">
        <f>E20</f>
        <v>LOCAL</v>
      </c>
      <c r="G20" s="1480" t="s">
        <v>907</v>
      </c>
      <c r="H20" s="1480" t="s">
        <v>893</v>
      </c>
      <c r="I20" s="1480" t="s">
        <v>908</v>
      </c>
      <c r="J20" s="1480"/>
      <c r="K20" s="1480"/>
    </row>
    <row r="21" spans="1:11">
      <c r="A21" s="1479" t="s">
        <v>768</v>
      </c>
      <c r="B21" s="1481"/>
      <c r="C21" s="1481"/>
      <c r="D21" s="1481"/>
      <c r="E21" s="1481">
        <v>10</v>
      </c>
      <c r="F21" s="1480">
        <v>12</v>
      </c>
      <c r="G21" s="1481">
        <v>15</v>
      </c>
      <c r="H21" s="1481">
        <v>10</v>
      </c>
      <c r="I21" s="1481">
        <v>12</v>
      </c>
      <c r="J21" s="1481"/>
      <c r="K21" s="1481"/>
    </row>
    <row r="22" spans="1:11">
      <c r="A22" s="1479" t="s">
        <v>769</v>
      </c>
      <c r="B22" s="1480"/>
      <c r="C22" s="1480"/>
      <c r="D22" s="1480"/>
      <c r="E22" s="1480" t="s">
        <v>899</v>
      </c>
      <c r="F22" s="1480" t="s">
        <v>901</v>
      </c>
      <c r="G22" s="1480" t="s">
        <v>899</v>
      </c>
      <c r="H22" s="1480" t="s">
        <v>905</v>
      </c>
      <c r="I22" s="1480" t="s">
        <v>905</v>
      </c>
      <c r="J22" s="1480"/>
      <c r="K22" s="1480"/>
    </row>
    <row r="23" spans="1:11">
      <c r="A23" s="1479" t="s">
        <v>770</v>
      </c>
      <c r="B23" s="1481"/>
      <c r="C23" s="1481"/>
      <c r="D23" s="1481"/>
      <c r="E23" s="1481">
        <v>10</v>
      </c>
      <c r="F23" s="1481">
        <v>15</v>
      </c>
      <c r="G23" s="1481">
        <v>20</v>
      </c>
      <c r="H23" s="1481">
        <v>18</v>
      </c>
      <c r="I23" s="1481">
        <v>15</v>
      </c>
      <c r="J23" s="1481"/>
      <c r="K23" s="1481"/>
    </row>
    <row r="24" spans="1:11" ht="13" thickBot="1">
      <c r="A24" s="1482" t="s">
        <v>771</v>
      </c>
      <c r="B24" s="1483"/>
      <c r="C24" s="1483"/>
      <c r="D24" s="1483"/>
      <c r="E24" s="1483" t="s">
        <v>902</v>
      </c>
      <c r="F24" s="1483" t="s">
        <v>898</v>
      </c>
      <c r="G24" s="1483" t="s">
        <v>901</v>
      </c>
      <c r="H24" s="1483" t="s">
        <v>900</v>
      </c>
      <c r="I24" s="1483" t="s">
        <v>900</v>
      </c>
      <c r="J24" s="1483"/>
      <c r="K24" s="1483"/>
    </row>
    <row r="25" spans="1:11">
      <c r="A25" s="1478" t="s">
        <v>774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9" t="s">
        <v>766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767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768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769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770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771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775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9" t="s">
        <v>766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767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768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769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770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771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776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9" t="s">
        <v>766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767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768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769</v>
      </c>
      <c r="B43" s="1480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770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771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777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9" t="s">
        <v>766</v>
      </c>
      <c r="B47" s="1480"/>
      <c r="C47" s="1480"/>
      <c r="D47" s="1480"/>
      <c r="E47" s="1480" t="s">
        <v>909</v>
      </c>
      <c r="F47" s="1480"/>
      <c r="G47" s="1480"/>
      <c r="H47" s="1480"/>
      <c r="I47" s="1480"/>
      <c r="J47" s="1480"/>
      <c r="K47" s="1480"/>
    </row>
    <row r="48" spans="1:11">
      <c r="A48" s="1479" t="s">
        <v>767</v>
      </c>
      <c r="B48" s="1480"/>
      <c r="C48" s="1480"/>
      <c r="D48" s="1480"/>
      <c r="E48" s="1480" t="s">
        <v>893</v>
      </c>
      <c r="F48" s="1480"/>
      <c r="G48" s="1480"/>
      <c r="H48" s="1480"/>
      <c r="I48" s="1480"/>
      <c r="J48" s="1480"/>
      <c r="K48" s="1480"/>
    </row>
    <row r="49" spans="1:11">
      <c r="A49" s="1479" t="s">
        <v>768</v>
      </c>
      <c r="B49" s="1481"/>
      <c r="C49" s="1481"/>
      <c r="D49" s="1481"/>
      <c r="E49" s="1481">
        <v>1</v>
      </c>
      <c r="F49" s="1481"/>
      <c r="G49" s="1481"/>
      <c r="H49" s="1481"/>
      <c r="I49" s="1481"/>
      <c r="J49" s="1481"/>
      <c r="K49" s="1481"/>
    </row>
    <row r="50" spans="1:11">
      <c r="A50" s="1479" t="s">
        <v>769</v>
      </c>
      <c r="B50" s="1481"/>
      <c r="C50" s="1481"/>
      <c r="D50" s="1481"/>
      <c r="E50" s="1481" t="s">
        <v>910</v>
      </c>
      <c r="F50" s="1481"/>
      <c r="G50" s="1481"/>
      <c r="H50" s="1481"/>
      <c r="I50" s="1481"/>
      <c r="J50" s="1481"/>
      <c r="K50" s="1481"/>
    </row>
    <row r="51" spans="1:11">
      <c r="A51" s="1479" t="s">
        <v>770</v>
      </c>
      <c r="B51" s="1481"/>
      <c r="C51" s="1481"/>
      <c r="D51" s="1481"/>
      <c r="E51" s="1481">
        <v>1</v>
      </c>
      <c r="F51" s="1481"/>
      <c r="G51" s="1481"/>
      <c r="H51" s="1481"/>
      <c r="I51" s="1481"/>
      <c r="J51" s="1481"/>
      <c r="K51" s="1481"/>
    </row>
    <row r="52" spans="1:11" ht="13" thickBot="1">
      <c r="A52" s="1482" t="s">
        <v>771</v>
      </c>
      <c r="B52" s="1484"/>
      <c r="C52" s="1484"/>
      <c r="D52" s="1484"/>
      <c r="E52" s="1484" t="s">
        <v>911</v>
      </c>
      <c r="F52" s="1484"/>
      <c r="G52" s="1484"/>
      <c r="H52" s="1484"/>
      <c r="I52" s="1484"/>
      <c r="J52" s="1484"/>
      <c r="K52" s="1484"/>
    </row>
    <row r="53" spans="1:11">
      <c r="A53" s="1478" t="s">
        <v>778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9" t="s">
        <v>766</v>
      </c>
      <c r="B54" s="1480" t="s">
        <v>912</v>
      </c>
      <c r="C54" s="1480">
        <v>120</v>
      </c>
      <c r="D54" s="1480">
        <v>120</v>
      </c>
      <c r="E54" s="1480" t="s">
        <v>886</v>
      </c>
      <c r="F54" s="1480" t="s">
        <v>913</v>
      </c>
      <c r="G54" s="1480" t="s">
        <v>914</v>
      </c>
      <c r="H54" s="1480"/>
      <c r="I54" s="1480"/>
      <c r="J54" s="1480"/>
      <c r="K54" s="1480"/>
    </row>
    <row r="55" spans="1:11">
      <c r="A55" s="1479" t="s">
        <v>767</v>
      </c>
      <c r="B55" s="1480" t="s">
        <v>893</v>
      </c>
      <c r="C55" s="1480" t="s">
        <v>915</v>
      </c>
      <c r="D55" s="1480" t="s">
        <v>916</v>
      </c>
      <c r="E55" s="1480" t="s">
        <v>893</v>
      </c>
      <c r="F55" s="1480" t="s">
        <v>891</v>
      </c>
      <c r="G55" s="1480" t="s">
        <v>917</v>
      </c>
      <c r="H55" s="1480"/>
      <c r="I55" s="1480"/>
      <c r="J55" s="1480"/>
      <c r="K55" s="1480"/>
    </row>
    <row r="56" spans="1:11">
      <c r="A56" s="1479" t="s">
        <v>768</v>
      </c>
      <c r="B56" s="1481">
        <v>1200</v>
      </c>
      <c r="C56" s="1481">
        <v>700</v>
      </c>
      <c r="D56" s="1481">
        <v>800</v>
      </c>
      <c r="E56" s="1481">
        <v>15</v>
      </c>
      <c r="F56" s="1481">
        <v>1500</v>
      </c>
      <c r="G56" s="1481">
        <v>1500</v>
      </c>
      <c r="H56" s="1481"/>
      <c r="I56" s="1481"/>
      <c r="J56" s="1481"/>
      <c r="K56" s="1481"/>
    </row>
    <row r="57" spans="1:11">
      <c r="A57" s="1479" t="s">
        <v>769</v>
      </c>
      <c r="B57" s="1480" t="s">
        <v>899</v>
      </c>
      <c r="C57" s="1480" t="s">
        <v>899</v>
      </c>
      <c r="D57" s="1480" t="s">
        <v>905</v>
      </c>
      <c r="E57" s="1480" t="s">
        <v>918</v>
      </c>
      <c r="F57" s="1480" t="s">
        <v>905</v>
      </c>
      <c r="G57" s="1480" t="s">
        <v>919</v>
      </c>
      <c r="H57" s="1480"/>
      <c r="I57" s="1480"/>
      <c r="J57" s="1480"/>
      <c r="K57" s="1480"/>
    </row>
    <row r="58" spans="1:11">
      <c r="A58" s="1479" t="s">
        <v>770</v>
      </c>
      <c r="B58" s="1481">
        <v>1500</v>
      </c>
      <c r="C58" s="1481">
        <v>1500</v>
      </c>
      <c r="D58" s="1481">
        <v>1500</v>
      </c>
      <c r="E58" s="1481">
        <v>15</v>
      </c>
      <c r="F58" s="1481">
        <v>2500</v>
      </c>
      <c r="G58" s="1481">
        <v>1800</v>
      </c>
      <c r="H58" s="1481"/>
      <c r="I58" s="1481"/>
      <c r="J58" s="1481"/>
      <c r="K58" s="1481"/>
    </row>
    <row r="59" spans="1:11" ht="13" thickBot="1">
      <c r="A59" s="1482" t="s">
        <v>771</v>
      </c>
      <c r="B59" s="1483" t="s">
        <v>900</v>
      </c>
      <c r="C59" s="1483" t="s">
        <v>900</v>
      </c>
      <c r="D59" s="1483" t="s">
        <v>900</v>
      </c>
      <c r="E59" s="1483" t="s">
        <v>902</v>
      </c>
      <c r="F59" s="1483" t="s">
        <v>902</v>
      </c>
      <c r="G59" s="1483" t="s">
        <v>900</v>
      </c>
      <c r="H59" s="1483"/>
      <c r="I59" s="1483"/>
      <c r="J59" s="1483"/>
      <c r="K59" s="1483"/>
    </row>
    <row r="60" spans="1:11">
      <c r="A60" s="1478" t="s">
        <v>779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9" t="s">
        <v>766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</row>
    <row r="62" spans="1:11">
      <c r="A62" s="1479" t="s">
        <v>767</v>
      </c>
      <c r="B62" s="1480"/>
      <c r="C62" s="1480"/>
      <c r="D62" s="1480"/>
      <c r="E62" s="1480"/>
      <c r="F62" s="1480"/>
      <c r="G62" s="1480"/>
      <c r="H62" s="1480"/>
      <c r="I62" s="1480"/>
      <c r="J62" s="1480"/>
      <c r="K62" s="1480"/>
    </row>
    <row r="63" spans="1:11">
      <c r="A63" s="1479" t="s">
        <v>768</v>
      </c>
      <c r="B63" s="1481"/>
      <c r="C63" s="1481"/>
      <c r="D63" s="1481"/>
      <c r="E63" s="1481"/>
      <c r="F63" s="1481"/>
      <c r="G63" s="1481"/>
      <c r="H63" s="1481"/>
      <c r="I63" s="1481"/>
      <c r="J63" s="1481"/>
      <c r="K63" s="1481"/>
    </row>
    <row r="64" spans="1:11">
      <c r="A64" s="1479" t="s">
        <v>769</v>
      </c>
      <c r="B64" s="1480"/>
      <c r="C64" s="1480"/>
      <c r="D64" s="1480"/>
      <c r="E64" s="1480"/>
      <c r="F64" s="1480"/>
      <c r="G64" s="1480"/>
      <c r="H64" s="1480"/>
      <c r="I64" s="1480"/>
      <c r="J64" s="1480"/>
      <c r="K64" s="1480"/>
    </row>
    <row r="65" spans="1:11">
      <c r="A65" s="1479" t="s">
        <v>770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 ht="13" thickBot="1">
      <c r="A66" s="1482" t="s">
        <v>771</v>
      </c>
      <c r="B66" s="1483"/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780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9" t="s">
        <v>766</v>
      </c>
      <c r="B68" s="1480"/>
      <c r="C68" s="1480"/>
      <c r="D68" s="1480"/>
      <c r="E68" s="1480"/>
      <c r="F68" s="1480"/>
      <c r="G68" s="1480"/>
      <c r="H68" s="1480"/>
      <c r="I68" s="1480"/>
      <c r="J68" s="1480"/>
      <c r="K68" s="1480"/>
    </row>
    <row r="69" spans="1:11">
      <c r="A69" s="1479" t="s">
        <v>767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768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769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770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771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781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9" t="s">
        <v>766</v>
      </c>
      <c r="B75" s="1481"/>
      <c r="C75" s="1480"/>
      <c r="D75" s="1480"/>
      <c r="E75" s="1480" t="s">
        <v>913</v>
      </c>
      <c r="F75" s="1480" t="s">
        <v>920</v>
      </c>
      <c r="G75" s="1480" t="s">
        <v>914</v>
      </c>
      <c r="H75" s="1480" t="s">
        <v>914</v>
      </c>
      <c r="I75" s="1480" t="s">
        <v>914</v>
      </c>
      <c r="J75" s="1480"/>
      <c r="K75" s="1480"/>
    </row>
    <row r="76" spans="1:11">
      <c r="A76" s="1479" t="s">
        <v>767</v>
      </c>
      <c r="B76" s="1481"/>
      <c r="C76" s="1480"/>
      <c r="D76" s="1480"/>
      <c r="E76" s="1480" t="s">
        <v>899</v>
      </c>
      <c r="F76" s="1480" t="s">
        <v>893</v>
      </c>
      <c r="G76" s="1480" t="s">
        <v>921</v>
      </c>
      <c r="H76" s="1480" t="s">
        <v>922</v>
      </c>
      <c r="I76" s="1480" t="s">
        <v>923</v>
      </c>
      <c r="J76" s="1480"/>
      <c r="K76" s="1480"/>
    </row>
    <row r="77" spans="1:11">
      <c r="A77" s="1479" t="s">
        <v>768</v>
      </c>
      <c r="B77" s="1481"/>
      <c r="C77" s="1481"/>
      <c r="D77" s="1481"/>
      <c r="E77" s="1481">
        <v>150</v>
      </c>
      <c r="F77" s="1481">
        <v>150</v>
      </c>
      <c r="G77" s="1481">
        <v>150</v>
      </c>
      <c r="H77" s="1481">
        <v>150</v>
      </c>
      <c r="I77" s="1481">
        <v>150</v>
      </c>
      <c r="J77" s="1481"/>
      <c r="K77" s="1481"/>
    </row>
    <row r="78" spans="1:11">
      <c r="A78" s="1479" t="s">
        <v>769</v>
      </c>
      <c r="B78" s="1481"/>
      <c r="C78" s="1481"/>
      <c r="D78" s="1481"/>
      <c r="E78" s="1481" t="s">
        <v>899</v>
      </c>
      <c r="F78" s="1480" t="s">
        <v>905</v>
      </c>
      <c r="G78" s="1480" t="s">
        <v>911</v>
      </c>
      <c r="H78" s="1480" t="s">
        <v>901</v>
      </c>
      <c r="I78" s="1480" t="s">
        <v>901</v>
      </c>
      <c r="J78" s="1481"/>
      <c r="K78" s="1481"/>
    </row>
    <row r="79" spans="1:11">
      <c r="A79" s="1479" t="s">
        <v>770</v>
      </c>
      <c r="B79" s="1481"/>
      <c r="C79" s="1481"/>
      <c r="D79" s="1481"/>
      <c r="E79" s="1481">
        <v>350</v>
      </c>
      <c r="F79" s="1480">
        <v>350</v>
      </c>
      <c r="G79" s="1481">
        <v>350</v>
      </c>
      <c r="H79" s="1481">
        <v>250</v>
      </c>
      <c r="I79" s="1481">
        <v>350</v>
      </c>
      <c r="J79" s="1481"/>
      <c r="K79" s="1481"/>
    </row>
    <row r="80" spans="1:11" ht="13" thickBot="1">
      <c r="A80" s="1482" t="s">
        <v>771</v>
      </c>
      <c r="B80" s="1484"/>
      <c r="C80" s="1484"/>
      <c r="D80" s="1484"/>
      <c r="E80" s="1484" t="s">
        <v>902</v>
      </c>
      <c r="F80" s="1483" t="s">
        <v>902</v>
      </c>
      <c r="G80" s="1483" t="s">
        <v>901</v>
      </c>
      <c r="H80" s="1483" t="s">
        <v>902</v>
      </c>
      <c r="I80" s="1483" t="s">
        <v>902</v>
      </c>
      <c r="J80" s="1484"/>
      <c r="K80" s="1484"/>
    </row>
    <row r="81" spans="1:11">
      <c r="A81" s="1478" t="s">
        <v>782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9" t="s">
        <v>766</v>
      </c>
      <c r="B82" s="1481"/>
      <c r="C82" s="1481"/>
      <c r="D82" s="1481"/>
      <c r="E82" s="1481"/>
      <c r="F82" s="1481"/>
      <c r="G82" s="1481"/>
      <c r="H82" s="1480" t="s">
        <v>914</v>
      </c>
      <c r="I82" s="1481"/>
      <c r="J82" s="1481"/>
      <c r="K82" s="1481"/>
    </row>
    <row r="83" spans="1:11">
      <c r="A83" s="1479" t="s">
        <v>767</v>
      </c>
      <c r="B83" s="1481"/>
      <c r="C83" s="1481"/>
      <c r="D83" s="1481"/>
      <c r="E83" s="1481"/>
      <c r="F83" s="1481"/>
      <c r="G83" s="1481"/>
      <c r="H83" s="1480" t="s">
        <v>893</v>
      </c>
      <c r="I83" s="1481"/>
      <c r="J83" s="1481"/>
      <c r="K83" s="1481"/>
    </row>
    <row r="84" spans="1:11">
      <c r="A84" s="1479" t="s">
        <v>768</v>
      </c>
      <c r="B84" s="1481"/>
      <c r="C84" s="1481"/>
      <c r="D84" s="1481"/>
      <c r="E84" s="1481"/>
      <c r="F84" s="1481"/>
      <c r="G84" s="1481"/>
      <c r="H84" s="1481">
        <v>300</v>
      </c>
      <c r="I84" s="1481"/>
      <c r="J84" s="1481"/>
      <c r="K84" s="1481"/>
    </row>
    <row r="85" spans="1:11">
      <c r="A85" s="1479" t="s">
        <v>769</v>
      </c>
      <c r="B85" s="1481"/>
      <c r="C85" s="1481"/>
      <c r="D85" s="1481"/>
      <c r="E85" s="1481"/>
      <c r="F85" s="1481"/>
      <c r="G85" s="1481"/>
      <c r="H85" s="1480" t="s">
        <v>919</v>
      </c>
      <c r="I85" s="1481"/>
      <c r="J85" s="1481"/>
      <c r="K85" s="1481"/>
    </row>
    <row r="86" spans="1:11">
      <c r="A86" s="1479" t="s">
        <v>770</v>
      </c>
      <c r="B86" s="1481"/>
      <c r="C86" s="1481"/>
      <c r="D86" s="1481"/>
      <c r="E86" s="1481"/>
      <c r="F86" s="1481"/>
      <c r="G86" s="1481"/>
      <c r="H86" s="1481">
        <v>350</v>
      </c>
      <c r="I86" s="1481"/>
      <c r="J86" s="1481"/>
      <c r="K86" s="1481"/>
    </row>
    <row r="87" spans="1:11" ht="13" thickBot="1">
      <c r="A87" s="1482" t="s">
        <v>771</v>
      </c>
      <c r="B87" s="1484"/>
      <c r="C87" s="1484"/>
      <c r="D87" s="1484"/>
      <c r="E87" s="1484"/>
      <c r="F87" s="1484"/>
      <c r="G87" s="1484"/>
      <c r="H87" s="1483" t="s">
        <v>902</v>
      </c>
      <c r="I87" s="1484"/>
      <c r="J87" s="1484"/>
      <c r="K87" s="1484"/>
    </row>
    <row r="88" spans="1:11">
      <c r="A88" s="1478" t="s">
        <v>333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9" t="s">
        <v>766</v>
      </c>
      <c r="B89" s="1481"/>
      <c r="C89" s="1480" t="s">
        <v>924</v>
      </c>
      <c r="D89" s="1481"/>
      <c r="E89" s="1481"/>
      <c r="F89" s="1481"/>
      <c r="G89" s="1481"/>
      <c r="H89" s="1481"/>
      <c r="I89" s="1481"/>
      <c r="J89" s="1481"/>
      <c r="K89" s="1481"/>
    </row>
    <row r="90" spans="1:11">
      <c r="A90" s="1479" t="s">
        <v>767</v>
      </c>
      <c r="B90" s="1480"/>
      <c r="C90" s="1480" t="s">
        <v>916</v>
      </c>
      <c r="D90" s="1480"/>
      <c r="E90" s="1480"/>
      <c r="F90" s="1480"/>
      <c r="G90" s="1480"/>
      <c r="H90" s="1480"/>
      <c r="I90" s="1480"/>
      <c r="J90" s="1480"/>
      <c r="K90" s="1480"/>
    </row>
    <row r="91" spans="1:11">
      <c r="A91" s="1479" t="s">
        <v>768</v>
      </c>
      <c r="B91" s="1481"/>
      <c r="C91" s="1481">
        <v>2.5</v>
      </c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79" t="s">
        <v>769</v>
      </c>
      <c r="B92" s="1481"/>
      <c r="C92" s="1480" t="s">
        <v>925</v>
      </c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79" t="s">
        <v>770</v>
      </c>
      <c r="B93" s="1481"/>
      <c r="C93" s="1481">
        <v>6</v>
      </c>
      <c r="D93" s="1481"/>
      <c r="E93" s="1481"/>
      <c r="F93" s="1481"/>
      <c r="G93" s="1481"/>
      <c r="H93" s="1481"/>
      <c r="I93" s="1481"/>
      <c r="J93" s="1481"/>
      <c r="K93" s="1481"/>
    </row>
    <row r="94" spans="1:11" ht="13" thickBot="1">
      <c r="A94" s="1482" t="s">
        <v>771</v>
      </c>
      <c r="B94" s="1484"/>
      <c r="C94" s="1483" t="s">
        <v>926</v>
      </c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78" t="s">
        <v>783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9" t="s">
        <v>766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767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768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769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770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771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9" t="s">
        <v>766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767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768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769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770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771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784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9" t="s">
        <v>766</v>
      </c>
      <c r="B110" s="1480" t="s">
        <v>927</v>
      </c>
      <c r="C110" s="1480" t="s">
        <v>927</v>
      </c>
      <c r="D110" s="1480" t="s">
        <v>928</v>
      </c>
      <c r="E110" s="1480"/>
      <c r="F110" s="1480"/>
      <c r="G110" s="1480"/>
      <c r="H110" s="1480" t="s">
        <v>927</v>
      </c>
      <c r="I110" s="1480"/>
      <c r="J110" s="1480"/>
      <c r="K110" s="1480"/>
    </row>
    <row r="111" spans="1:11">
      <c r="A111" s="1479" t="s">
        <v>767</v>
      </c>
      <c r="B111" s="1480" t="s">
        <v>893</v>
      </c>
      <c r="C111" s="1480" t="s">
        <v>893</v>
      </c>
      <c r="D111" s="1480" t="s">
        <v>893</v>
      </c>
      <c r="E111" s="1480"/>
      <c r="F111" s="1480"/>
      <c r="G111" s="1480"/>
      <c r="H111" s="1480" t="s">
        <v>891</v>
      </c>
      <c r="I111" s="1480"/>
      <c r="J111" s="1480"/>
      <c r="K111" s="1480"/>
    </row>
    <row r="112" spans="1:11">
      <c r="A112" s="1479" t="s">
        <v>768</v>
      </c>
      <c r="B112" s="1481" t="s">
        <v>929</v>
      </c>
      <c r="C112" s="1481">
        <v>15</v>
      </c>
      <c r="D112" s="1481">
        <v>12.5</v>
      </c>
      <c r="E112" s="1481"/>
      <c r="F112" s="1481"/>
      <c r="G112" s="1481"/>
      <c r="H112" s="1481">
        <v>12</v>
      </c>
      <c r="I112" s="1481"/>
      <c r="J112" s="1481"/>
      <c r="K112" s="1481"/>
    </row>
    <row r="113" spans="1:11">
      <c r="A113" s="1479" t="s">
        <v>769</v>
      </c>
      <c r="B113" s="1480" t="s">
        <v>930</v>
      </c>
      <c r="C113" s="1481" t="s">
        <v>918</v>
      </c>
      <c r="D113" s="1481" t="s">
        <v>910</v>
      </c>
      <c r="E113" s="1481"/>
      <c r="F113" s="1481"/>
      <c r="G113" s="1481"/>
      <c r="H113" s="1480" t="s">
        <v>905</v>
      </c>
      <c r="I113" s="1481"/>
      <c r="J113" s="1481"/>
      <c r="K113" s="1481"/>
    </row>
    <row r="114" spans="1:11">
      <c r="A114" s="1479" t="s">
        <v>770</v>
      </c>
      <c r="B114" s="1480" t="s">
        <v>930</v>
      </c>
      <c r="C114" s="1481">
        <v>18</v>
      </c>
      <c r="D114" s="1481">
        <v>25</v>
      </c>
      <c r="E114" s="1481"/>
      <c r="F114" s="1481"/>
      <c r="G114" s="1481"/>
      <c r="H114" s="1481">
        <v>15</v>
      </c>
      <c r="I114" s="1481"/>
      <c r="J114" s="1481"/>
      <c r="K114" s="1481"/>
    </row>
    <row r="115" spans="1:11" ht="13" thickBot="1">
      <c r="A115" s="1482" t="s">
        <v>771</v>
      </c>
      <c r="B115" s="1484" t="str">
        <f>B114</f>
        <v>CONSTANT</v>
      </c>
      <c r="C115" s="1484" t="s">
        <v>902</v>
      </c>
      <c r="D115" s="1484" t="s">
        <v>901</v>
      </c>
      <c r="E115" s="1484"/>
      <c r="F115" s="1484"/>
      <c r="G115" s="1484"/>
      <c r="H115" s="1483" t="s">
        <v>901</v>
      </c>
      <c r="I115" s="1484"/>
      <c r="J115" s="1484"/>
      <c r="K115" s="1484"/>
    </row>
    <row r="116" spans="1:11">
      <c r="A116" s="1478" t="s">
        <v>332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9" t="s">
        <v>766</v>
      </c>
      <c r="B117" s="1480"/>
      <c r="C117" s="1480" t="s">
        <v>931</v>
      </c>
      <c r="D117" s="1480" t="s">
        <v>932</v>
      </c>
      <c r="E117" s="1480"/>
      <c r="F117" s="1480"/>
      <c r="G117" s="1480"/>
      <c r="H117" s="1480" t="s">
        <v>931</v>
      </c>
      <c r="I117" s="1480"/>
      <c r="J117" s="1480"/>
      <c r="K117" s="1480"/>
    </row>
    <row r="118" spans="1:11">
      <c r="A118" s="1479" t="s">
        <v>767</v>
      </c>
      <c r="B118" s="1480"/>
      <c r="C118" s="1480" t="s">
        <v>893</v>
      </c>
      <c r="D118" s="1480" t="s">
        <v>893</v>
      </c>
      <c r="E118" s="1480"/>
      <c r="F118" s="1480"/>
      <c r="G118" s="1480"/>
      <c r="H118" s="1480" t="s">
        <v>893</v>
      </c>
      <c r="I118" s="1480"/>
      <c r="J118" s="1480"/>
      <c r="K118" s="1480"/>
    </row>
    <row r="119" spans="1:11">
      <c r="A119" s="1479" t="s">
        <v>768</v>
      </c>
      <c r="B119" s="1481"/>
      <c r="C119" s="1481">
        <v>3</v>
      </c>
      <c r="D119" s="1481">
        <v>3</v>
      </c>
      <c r="E119" s="1481"/>
      <c r="F119" s="1481"/>
      <c r="G119" s="1481"/>
      <c r="H119" s="1481">
        <v>1</v>
      </c>
      <c r="I119" s="1481"/>
      <c r="J119" s="1481"/>
      <c r="K119" s="1481"/>
    </row>
    <row r="120" spans="1:11">
      <c r="A120" s="1479" t="s">
        <v>769</v>
      </c>
      <c r="B120" s="1481"/>
      <c r="C120" s="1481" t="s">
        <v>918</v>
      </c>
      <c r="D120" s="1481" t="s">
        <v>910</v>
      </c>
      <c r="E120" s="1481"/>
      <c r="F120" s="1481"/>
      <c r="G120" s="1481"/>
      <c r="H120" s="1480" t="s">
        <v>918</v>
      </c>
      <c r="I120" s="1481"/>
      <c r="J120" s="1481"/>
      <c r="K120" s="1481"/>
    </row>
    <row r="121" spans="1:11">
      <c r="A121" s="1479" t="s">
        <v>770</v>
      </c>
      <c r="B121" s="1481"/>
      <c r="C121" s="1481">
        <v>5</v>
      </c>
      <c r="D121" s="1481">
        <v>5</v>
      </c>
      <c r="E121" s="1481"/>
      <c r="F121" s="1481"/>
      <c r="G121" s="1481"/>
      <c r="H121" s="1481">
        <v>1</v>
      </c>
      <c r="I121" s="1481"/>
      <c r="J121" s="1481"/>
      <c r="K121" s="1481"/>
    </row>
    <row r="122" spans="1:11" ht="13" thickBot="1">
      <c r="A122" s="1482" t="s">
        <v>771</v>
      </c>
      <c r="B122" s="1484"/>
      <c r="C122" s="1484" t="s">
        <v>902</v>
      </c>
      <c r="D122" s="1484" t="s">
        <v>901</v>
      </c>
      <c r="E122" s="1484"/>
      <c r="F122" s="1484"/>
      <c r="G122" s="1484"/>
      <c r="H122" s="1483" t="s">
        <v>902</v>
      </c>
      <c r="I122" s="1484"/>
      <c r="J122" s="1484"/>
      <c r="K122" s="1484"/>
    </row>
    <row r="123" spans="1:11">
      <c r="A123" s="1478" t="s">
        <v>785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9" t="s">
        <v>766</v>
      </c>
      <c r="B124" s="1480" t="s">
        <v>933</v>
      </c>
      <c r="C124" s="1480" t="s">
        <v>933</v>
      </c>
      <c r="D124" s="1480" t="s">
        <v>933</v>
      </c>
      <c r="E124" s="1480" t="s">
        <v>933</v>
      </c>
      <c r="F124" s="1480" t="s">
        <v>934</v>
      </c>
      <c r="G124" s="1480" t="s">
        <v>914</v>
      </c>
      <c r="H124" s="1480"/>
      <c r="I124" s="1480" t="s">
        <v>914</v>
      </c>
      <c r="J124" s="1480"/>
      <c r="K124" s="1480"/>
    </row>
    <row r="125" spans="1:11">
      <c r="A125" s="1479" t="s">
        <v>767</v>
      </c>
      <c r="B125" s="1480" t="s">
        <v>893</v>
      </c>
      <c r="C125" s="1480" t="s">
        <v>893</v>
      </c>
      <c r="D125" s="1480" t="s">
        <v>893</v>
      </c>
      <c r="E125" s="1480" t="s">
        <v>893</v>
      </c>
      <c r="F125" s="1480" t="s">
        <v>893</v>
      </c>
      <c r="G125" s="1480" t="s">
        <v>923</v>
      </c>
      <c r="H125" s="1480"/>
      <c r="I125" s="1480" t="s">
        <v>893</v>
      </c>
      <c r="J125" s="1480"/>
      <c r="K125" s="1480"/>
    </row>
    <row r="126" spans="1:11">
      <c r="A126" s="1479" t="s">
        <v>768</v>
      </c>
      <c r="B126" s="1481">
        <v>25</v>
      </c>
      <c r="C126" s="1481">
        <v>20</v>
      </c>
      <c r="D126" s="1481" t="s">
        <v>929</v>
      </c>
      <c r="E126" s="1481">
        <v>30</v>
      </c>
      <c r="F126" s="1481">
        <v>25</v>
      </c>
      <c r="G126" s="1481">
        <v>25</v>
      </c>
      <c r="H126" s="1481"/>
      <c r="I126" s="1481">
        <v>25</v>
      </c>
      <c r="J126" s="1481"/>
      <c r="K126" s="1481"/>
    </row>
    <row r="127" spans="1:11">
      <c r="A127" s="1479" t="s">
        <v>769</v>
      </c>
      <c r="B127" s="1480" t="s">
        <v>935</v>
      </c>
      <c r="C127" s="1480" t="s">
        <v>901</v>
      </c>
      <c r="D127" s="1480" t="s">
        <v>899</v>
      </c>
      <c r="E127" s="1481" t="s">
        <v>918</v>
      </c>
      <c r="F127" s="1480" t="s">
        <v>905</v>
      </c>
      <c r="G127" s="1480" t="s">
        <v>919</v>
      </c>
      <c r="H127" s="1480"/>
      <c r="I127" s="1480" t="s">
        <v>911</v>
      </c>
      <c r="J127" s="1480"/>
      <c r="K127" s="1480"/>
    </row>
    <row r="128" spans="1:11">
      <c r="A128" s="1479" t="s">
        <v>770</v>
      </c>
      <c r="B128" s="1481">
        <v>45</v>
      </c>
      <c r="C128" s="1481">
        <v>35</v>
      </c>
      <c r="D128" s="1481">
        <v>25</v>
      </c>
      <c r="E128" s="1481">
        <v>40</v>
      </c>
      <c r="F128" s="1481">
        <v>40</v>
      </c>
      <c r="G128" s="1481">
        <v>40</v>
      </c>
      <c r="H128" s="1481"/>
      <c r="I128" s="1481">
        <v>40</v>
      </c>
      <c r="J128" s="1481"/>
      <c r="K128" s="1481"/>
    </row>
    <row r="129" spans="1:11" ht="13" thickBot="1">
      <c r="A129" s="1482" t="s">
        <v>771</v>
      </c>
      <c r="B129" s="1483" t="s">
        <v>936</v>
      </c>
      <c r="C129" s="1483" t="s">
        <v>910</v>
      </c>
      <c r="D129" s="1483" t="s">
        <v>919</v>
      </c>
      <c r="E129" s="1484" t="s">
        <v>919</v>
      </c>
      <c r="F129" s="1483" t="s">
        <v>902</v>
      </c>
      <c r="G129" s="1483" t="s">
        <v>918</v>
      </c>
      <c r="H129" s="1483"/>
      <c r="I129" s="1483" t="s">
        <v>902</v>
      </c>
      <c r="J129" s="1483"/>
      <c r="K129" s="1483"/>
    </row>
    <row r="130" spans="1:11">
      <c r="A130" s="1478" t="s">
        <v>786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9" t="s">
        <v>766</v>
      </c>
      <c r="B131" s="1480"/>
      <c r="C131" s="1480"/>
      <c r="D131" s="1480"/>
      <c r="E131" s="1480"/>
      <c r="F131" s="1480"/>
      <c r="G131" s="1480"/>
      <c r="H131" s="1481"/>
      <c r="I131" s="1481"/>
      <c r="J131" s="1481"/>
      <c r="K131" s="1481"/>
    </row>
    <row r="132" spans="1:11">
      <c r="A132" s="1479" t="s">
        <v>767</v>
      </c>
      <c r="B132" s="1480"/>
      <c r="C132" s="1480"/>
      <c r="D132" s="1480"/>
      <c r="E132" s="1480"/>
      <c r="F132" s="1480"/>
      <c r="G132" s="1480"/>
      <c r="H132" s="1481"/>
      <c r="I132" s="1481"/>
      <c r="J132" s="1481"/>
      <c r="K132" s="1481"/>
    </row>
    <row r="133" spans="1:11">
      <c r="A133" s="1479" t="s">
        <v>768</v>
      </c>
      <c r="B133" s="1481"/>
      <c r="C133" s="1481"/>
      <c r="D133" s="1481"/>
      <c r="E133" s="1481"/>
      <c r="F133" s="1481"/>
      <c r="G133" s="1485"/>
      <c r="H133" s="1481"/>
      <c r="I133" s="1481"/>
      <c r="J133" s="1481"/>
      <c r="K133" s="1481"/>
    </row>
    <row r="134" spans="1:11">
      <c r="A134" s="1479" t="s">
        <v>769</v>
      </c>
      <c r="B134" s="1480"/>
      <c r="C134" s="1480"/>
      <c r="D134" s="1480"/>
      <c r="E134" s="1480"/>
      <c r="F134" s="1480"/>
      <c r="G134" s="1480"/>
      <c r="H134" s="1481"/>
      <c r="I134" s="1481"/>
      <c r="J134" s="1481"/>
      <c r="K134" s="1481"/>
    </row>
    <row r="135" spans="1:11">
      <c r="A135" s="1479" t="s">
        <v>770</v>
      </c>
      <c r="B135" s="1481"/>
      <c r="C135" s="1481"/>
      <c r="D135" s="1481"/>
      <c r="E135" s="1481"/>
      <c r="F135" s="1481"/>
      <c r="G135" s="1485"/>
      <c r="H135" s="1481"/>
      <c r="I135" s="1481"/>
      <c r="J135" s="1481"/>
      <c r="K135" s="1481"/>
    </row>
    <row r="136" spans="1:11" ht="13" thickBot="1">
      <c r="A136" s="1482" t="s">
        <v>771</v>
      </c>
      <c r="B136" s="1483"/>
      <c r="C136" s="1483"/>
      <c r="D136" s="1483"/>
      <c r="E136" s="1483"/>
      <c r="F136" s="1483"/>
      <c r="G136" s="1483"/>
      <c r="H136" s="1484"/>
      <c r="I136" s="1484"/>
      <c r="J136" s="1484"/>
      <c r="K136" s="1484"/>
    </row>
    <row r="137" spans="1:11">
      <c r="A137" s="1478" t="s">
        <v>787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9" t="s">
        <v>766</v>
      </c>
      <c r="B138" s="1480"/>
      <c r="C138" s="1481"/>
      <c r="D138" s="1481"/>
      <c r="E138" s="1481"/>
      <c r="F138" s="1480"/>
      <c r="G138" s="1480"/>
      <c r="H138" s="1480"/>
      <c r="I138" s="1480"/>
      <c r="J138" s="1480"/>
      <c r="K138" s="1480"/>
    </row>
    <row r="139" spans="1:11">
      <c r="A139" s="1479" t="s">
        <v>767</v>
      </c>
      <c r="B139" s="1480"/>
      <c r="C139" s="1481"/>
      <c r="D139" s="1481"/>
      <c r="E139" s="1481"/>
      <c r="F139" s="1480"/>
      <c r="G139" s="1480"/>
      <c r="H139" s="1480"/>
      <c r="I139" s="1480"/>
      <c r="J139" s="1480"/>
      <c r="K139" s="1480"/>
    </row>
    <row r="140" spans="1:11">
      <c r="A140" s="1479" t="s">
        <v>768</v>
      </c>
      <c r="B140" s="1481"/>
      <c r="C140" s="1481"/>
      <c r="D140" s="1481"/>
      <c r="E140" s="1481"/>
      <c r="F140" s="1481"/>
      <c r="G140" s="1485"/>
      <c r="H140" s="1481"/>
      <c r="I140" s="1481"/>
      <c r="J140" s="1481"/>
      <c r="K140" s="1481"/>
    </row>
    <row r="141" spans="1:11">
      <c r="A141" s="1479" t="s">
        <v>769</v>
      </c>
      <c r="B141" s="1480"/>
      <c r="C141" s="1481"/>
      <c r="D141" s="1481"/>
      <c r="E141" s="1481"/>
      <c r="F141" s="1480"/>
      <c r="G141" s="1480"/>
      <c r="H141" s="1481"/>
      <c r="I141" s="1481"/>
      <c r="J141" s="1481"/>
      <c r="K141" s="1481"/>
    </row>
    <row r="142" spans="1:11">
      <c r="A142" s="1479" t="s">
        <v>770</v>
      </c>
      <c r="B142" s="1481"/>
      <c r="C142" s="1481"/>
      <c r="D142" s="1481"/>
      <c r="E142" s="1481"/>
      <c r="F142" s="1481"/>
      <c r="G142" s="1481"/>
      <c r="H142" s="1481"/>
      <c r="I142" s="1481"/>
      <c r="J142" s="1481"/>
      <c r="K142" s="1481"/>
    </row>
    <row r="143" spans="1:11" ht="13" thickBot="1">
      <c r="A143" s="1482" t="s">
        <v>771</v>
      </c>
      <c r="B143" s="1483"/>
      <c r="C143" s="1484"/>
      <c r="D143" s="1483"/>
      <c r="E143" s="1483"/>
      <c r="F143" s="1483"/>
      <c r="G143" s="1483"/>
      <c r="H143" s="1483"/>
      <c r="I143" s="1483"/>
      <c r="J143" s="1483"/>
      <c r="K143" s="1483"/>
    </row>
    <row r="144" spans="1:11">
      <c r="A144" s="1478" t="s">
        <v>788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9" t="s">
        <v>766</v>
      </c>
      <c r="B145" s="1480"/>
      <c r="C145" s="1481"/>
      <c r="D145" s="1480"/>
      <c r="E145" s="1480"/>
      <c r="F145" s="1480"/>
      <c r="G145" s="1480"/>
      <c r="H145" s="1480"/>
      <c r="I145" s="1480"/>
      <c r="J145" s="1480"/>
      <c r="K145" s="1480"/>
    </row>
    <row r="146" spans="1:11">
      <c r="A146" s="1479" t="s">
        <v>767</v>
      </c>
      <c r="B146" s="1480"/>
      <c r="C146" s="1481"/>
      <c r="D146" s="1480"/>
      <c r="E146" s="1480"/>
      <c r="F146" s="1480"/>
      <c r="G146" s="1480"/>
      <c r="H146" s="1480"/>
      <c r="I146" s="1480"/>
      <c r="J146" s="1480"/>
      <c r="K146" s="1480"/>
    </row>
    <row r="147" spans="1:11">
      <c r="A147" s="1479" t="s">
        <v>768</v>
      </c>
      <c r="B147" s="1481"/>
      <c r="C147" s="1481"/>
      <c r="D147" s="1481"/>
      <c r="E147" s="1481"/>
      <c r="F147" s="1481"/>
      <c r="G147" s="1481"/>
      <c r="H147" s="1481"/>
      <c r="I147" s="1481"/>
      <c r="J147" s="1481"/>
      <c r="K147" s="1481"/>
    </row>
    <row r="148" spans="1:11">
      <c r="A148" s="1479" t="s">
        <v>769</v>
      </c>
      <c r="B148" s="1480"/>
      <c r="C148" s="1481"/>
      <c r="D148" s="1480"/>
      <c r="E148" s="1480"/>
      <c r="F148" s="1480"/>
      <c r="G148" s="1480"/>
      <c r="H148" s="1481"/>
      <c r="I148" s="1481"/>
      <c r="J148" s="1481"/>
      <c r="K148" s="1481"/>
    </row>
    <row r="149" spans="1:11">
      <c r="A149" s="1479" t="s">
        <v>770</v>
      </c>
      <c r="B149" s="1481"/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771</v>
      </c>
      <c r="B150" s="1483"/>
      <c r="C150" s="1484"/>
      <c r="D150" s="1483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789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9" t="s">
        <v>766</v>
      </c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767</v>
      </c>
      <c r="B153" s="1480"/>
      <c r="C153" s="1481"/>
      <c r="D153" s="1480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768</v>
      </c>
      <c r="B154" s="1481"/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769</v>
      </c>
      <c r="B155" s="1481"/>
      <c r="C155" s="1481"/>
      <c r="D155" s="1480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770</v>
      </c>
      <c r="B156" s="1481"/>
      <c r="C156" s="1481"/>
      <c r="D156" s="1481"/>
      <c r="E156" s="1481"/>
      <c r="F156" s="1481"/>
      <c r="G156" s="1480"/>
      <c r="H156" s="1481"/>
      <c r="I156" s="1481"/>
      <c r="J156" s="1481"/>
      <c r="K156" s="1481"/>
    </row>
    <row r="157" spans="1:11" ht="13" thickBot="1">
      <c r="A157" s="1482" t="s">
        <v>771</v>
      </c>
      <c r="B157" s="1484"/>
      <c r="C157" s="1484"/>
      <c r="D157" s="1483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790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9" t="s">
        <v>766</v>
      </c>
      <c r="B159" s="1480" t="s">
        <v>885</v>
      </c>
      <c r="C159" s="1480" t="s">
        <v>887</v>
      </c>
      <c r="D159" s="1480" t="s">
        <v>887</v>
      </c>
      <c r="E159" s="1480" t="s">
        <v>909</v>
      </c>
      <c r="F159" s="1480"/>
      <c r="G159" s="1480"/>
      <c r="H159" s="1480" t="s">
        <v>890</v>
      </c>
      <c r="I159" s="1480"/>
      <c r="J159" s="1480"/>
      <c r="K159" s="1480"/>
    </row>
    <row r="160" spans="1:11">
      <c r="A160" s="1479" t="s">
        <v>767</v>
      </c>
      <c r="B160" s="1480" t="s">
        <v>891</v>
      </c>
      <c r="C160" s="1481" t="s">
        <v>916</v>
      </c>
      <c r="D160" s="1480" t="s">
        <v>891</v>
      </c>
      <c r="E160" s="1480" t="s">
        <v>893</v>
      </c>
      <c r="F160" s="1480"/>
      <c r="G160" s="1480"/>
      <c r="H160" s="1480" t="s">
        <v>893</v>
      </c>
      <c r="I160" s="1480"/>
      <c r="J160" s="1480"/>
      <c r="K160" s="1480"/>
    </row>
    <row r="161" spans="1:11">
      <c r="A161" s="1479" t="s">
        <v>768</v>
      </c>
      <c r="B161" s="1481">
        <v>8</v>
      </c>
      <c r="C161" s="1481">
        <v>5</v>
      </c>
      <c r="D161" s="1481">
        <v>12</v>
      </c>
      <c r="E161" s="1481">
        <v>2.5</v>
      </c>
      <c r="F161" s="1481"/>
      <c r="G161" s="1481"/>
      <c r="H161" s="1480">
        <v>4</v>
      </c>
      <c r="I161" s="1481"/>
      <c r="J161" s="1481"/>
      <c r="K161" s="1481"/>
    </row>
    <row r="162" spans="1:11">
      <c r="A162" s="1479" t="s">
        <v>769</v>
      </c>
      <c r="B162" s="1480" t="s">
        <v>899</v>
      </c>
      <c r="C162" s="1481" t="s">
        <v>899</v>
      </c>
      <c r="D162" s="1480" t="s">
        <v>899</v>
      </c>
      <c r="E162" s="1480" t="s">
        <v>899</v>
      </c>
      <c r="F162" s="1480"/>
      <c r="G162" s="1481"/>
      <c r="H162" s="1480" t="s">
        <v>919</v>
      </c>
      <c r="I162" s="1480"/>
      <c r="J162" s="1480"/>
      <c r="K162" s="1480"/>
    </row>
    <row r="163" spans="1:11">
      <c r="A163" s="1479" t="s">
        <v>770</v>
      </c>
      <c r="B163" s="1481">
        <v>10</v>
      </c>
      <c r="C163" s="1481">
        <v>10</v>
      </c>
      <c r="D163" s="1481">
        <v>19</v>
      </c>
      <c r="E163" s="1481">
        <v>3</v>
      </c>
      <c r="F163" s="1481"/>
      <c r="G163" s="1481"/>
      <c r="H163" s="1481">
        <v>7</v>
      </c>
      <c r="I163" s="1481"/>
      <c r="J163" s="1481"/>
      <c r="K163" s="1481"/>
    </row>
    <row r="164" spans="1:11" ht="13" thickBot="1">
      <c r="A164" s="1482" t="s">
        <v>771</v>
      </c>
      <c r="B164" s="1483" t="s">
        <v>900</v>
      </c>
      <c r="C164" s="1484" t="s">
        <v>901</v>
      </c>
      <c r="D164" s="1483" t="s">
        <v>937</v>
      </c>
      <c r="E164" s="1483" t="s">
        <v>902</v>
      </c>
      <c r="F164" s="1483"/>
      <c r="G164" s="1484"/>
      <c r="H164" s="1483" t="s">
        <v>936</v>
      </c>
      <c r="I164" s="1483"/>
      <c r="J164" s="1483"/>
      <c r="K164" s="1483"/>
    </row>
    <row r="165" spans="1:11">
      <c r="A165" s="1478" t="s">
        <v>952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9" t="s">
        <v>766</v>
      </c>
      <c r="B166" s="1480" t="s">
        <v>933</v>
      </c>
      <c r="C166" s="1481" t="s">
        <v>887</v>
      </c>
      <c r="D166" s="1480" t="s">
        <v>887</v>
      </c>
      <c r="E166" s="1481"/>
      <c r="F166" s="1480"/>
      <c r="G166" s="1480"/>
      <c r="H166" s="1480"/>
      <c r="I166" s="1480"/>
      <c r="J166" s="1480"/>
      <c r="K166" s="1480"/>
    </row>
    <row r="167" spans="1:11">
      <c r="A167" s="1479" t="s">
        <v>767</v>
      </c>
      <c r="B167" s="1480" t="s">
        <v>893</v>
      </c>
      <c r="C167" s="1481" t="s">
        <v>916</v>
      </c>
      <c r="D167" s="1480" t="s">
        <v>922</v>
      </c>
      <c r="E167" s="1481"/>
      <c r="F167" s="1480"/>
      <c r="G167" s="1480"/>
      <c r="H167" s="1480"/>
      <c r="I167" s="1480"/>
      <c r="J167" s="1480"/>
      <c r="K167" s="1480"/>
    </row>
    <row r="168" spans="1:11">
      <c r="A168" s="1479" t="s">
        <v>768</v>
      </c>
      <c r="B168" s="1481">
        <v>5</v>
      </c>
      <c r="C168" s="1481">
        <v>15</v>
      </c>
      <c r="D168" s="1481">
        <v>15</v>
      </c>
      <c r="E168" s="1481"/>
      <c r="F168" s="1481"/>
      <c r="G168" s="1481"/>
      <c r="H168" s="1481"/>
      <c r="I168" s="1481"/>
      <c r="J168" s="1481"/>
      <c r="K168" s="1481"/>
    </row>
    <row r="169" spans="1:11">
      <c r="A169" s="1479" t="s">
        <v>769</v>
      </c>
      <c r="B169" s="1480" t="s">
        <v>930</v>
      </c>
      <c r="C169" s="1481" t="s">
        <v>899</v>
      </c>
      <c r="D169" s="1480" t="s">
        <v>899</v>
      </c>
      <c r="E169" s="1481"/>
      <c r="F169" s="1480"/>
      <c r="G169" s="1480"/>
      <c r="H169" s="1480"/>
      <c r="I169" s="1480"/>
      <c r="J169" s="1480"/>
      <c r="K169" s="1480"/>
    </row>
    <row r="170" spans="1:11">
      <c r="A170" s="1479" t="s">
        <v>770</v>
      </c>
      <c r="B170" s="1480" t="s">
        <v>930</v>
      </c>
      <c r="C170" s="1481">
        <v>30</v>
      </c>
      <c r="D170" s="1481">
        <v>20</v>
      </c>
      <c r="E170" s="1481"/>
      <c r="F170" s="1481"/>
      <c r="G170" s="1481"/>
      <c r="H170" s="1481"/>
      <c r="I170" s="1481"/>
      <c r="J170" s="1481"/>
      <c r="K170" s="1481"/>
    </row>
    <row r="171" spans="1:11" ht="13" thickBot="1">
      <c r="A171" s="1482" t="s">
        <v>771</v>
      </c>
      <c r="B171" s="1483" t="s">
        <v>930</v>
      </c>
      <c r="C171" s="1484" t="s">
        <v>901</v>
      </c>
      <c r="D171" s="1483" t="s">
        <v>937</v>
      </c>
      <c r="E171" s="1484"/>
      <c r="F171" s="1483"/>
      <c r="G171" s="1483"/>
      <c r="H171" s="1483"/>
      <c r="I171" s="1483"/>
      <c r="J171" s="1483"/>
      <c r="K171" s="1483"/>
    </row>
    <row r="172" spans="1:11">
      <c r="A172" s="1478" t="s">
        <v>953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9" t="s">
        <v>766</v>
      </c>
      <c r="B173" s="1481" t="s">
        <v>938</v>
      </c>
      <c r="D173" s="1480" t="s">
        <v>889</v>
      </c>
      <c r="E173" s="1480"/>
      <c r="F173" s="1481"/>
      <c r="G173" s="1480"/>
      <c r="H173" s="1481"/>
      <c r="I173" s="1481"/>
      <c r="J173" s="1481"/>
      <c r="K173" s="1481"/>
    </row>
    <row r="174" spans="1:11">
      <c r="A174" s="1479" t="s">
        <v>767</v>
      </c>
      <c r="B174" s="1480" t="s">
        <v>893</v>
      </c>
      <c r="D174" s="1480" t="s">
        <v>891</v>
      </c>
      <c r="E174" s="1481"/>
      <c r="F174" s="1481"/>
      <c r="G174" s="1480"/>
      <c r="H174" s="1481"/>
      <c r="I174" s="1481"/>
      <c r="J174" s="1481"/>
      <c r="K174" s="1481"/>
    </row>
    <row r="175" spans="1:11">
      <c r="A175" s="1479" t="s">
        <v>768</v>
      </c>
      <c r="B175" s="1481">
        <v>10</v>
      </c>
      <c r="D175" s="1481">
        <v>100</v>
      </c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769</v>
      </c>
      <c r="B176" s="1480" t="s">
        <v>936</v>
      </c>
      <c r="D176" s="1480" t="s">
        <v>910</v>
      </c>
      <c r="E176" s="1481"/>
      <c r="F176" s="1481"/>
      <c r="G176" s="1480"/>
      <c r="H176" s="1481"/>
      <c r="I176" s="1481"/>
      <c r="J176" s="1481"/>
      <c r="K176" s="1481"/>
    </row>
    <row r="177" spans="1:11">
      <c r="A177" s="1479" t="s">
        <v>770</v>
      </c>
      <c r="B177" s="1481">
        <v>25</v>
      </c>
      <c r="D177" s="1481">
        <v>200</v>
      </c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771</v>
      </c>
      <c r="B178" s="1483" t="s">
        <v>935</v>
      </c>
      <c r="D178" s="1483" t="s">
        <v>901</v>
      </c>
      <c r="E178" s="1483"/>
      <c r="F178" s="1484"/>
      <c r="G178" s="1483"/>
      <c r="H178" s="1484"/>
      <c r="I178" s="1484"/>
      <c r="J178" s="1484"/>
      <c r="K178" s="1484"/>
    </row>
    <row r="179" spans="1:11">
      <c r="A179" s="1478" t="s">
        <v>954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9" t="s">
        <v>766</v>
      </c>
      <c r="B180" s="1480"/>
      <c r="C180" s="1481" t="s">
        <v>939</v>
      </c>
      <c r="D180" s="1480" t="s">
        <v>939</v>
      </c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767</v>
      </c>
      <c r="B181" s="1480"/>
      <c r="C181" s="1481" t="s">
        <v>916</v>
      </c>
      <c r="D181" s="1480" t="s">
        <v>893</v>
      </c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768</v>
      </c>
      <c r="B182" s="1481"/>
      <c r="C182" s="1481">
        <v>5</v>
      </c>
      <c r="D182" s="1481">
        <v>5</v>
      </c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769</v>
      </c>
      <c r="B183" s="1480"/>
      <c r="C183" s="1481" t="s">
        <v>910</v>
      </c>
      <c r="D183" s="1480" t="s">
        <v>910</v>
      </c>
      <c r="E183" s="1480"/>
      <c r="F183" s="1480"/>
      <c r="G183" s="1480"/>
      <c r="H183" s="1481"/>
      <c r="I183" s="1481"/>
      <c r="J183" s="1481"/>
      <c r="K183" s="1481"/>
    </row>
    <row r="184" spans="1:11">
      <c r="A184" s="1479" t="s">
        <v>770</v>
      </c>
      <c r="B184" s="1481"/>
      <c r="C184" s="1481">
        <v>20</v>
      </c>
      <c r="D184" s="1481">
        <v>7</v>
      </c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771</v>
      </c>
      <c r="B185" s="1483"/>
      <c r="C185" s="1484" t="s">
        <v>901</v>
      </c>
      <c r="D185" s="1483" t="s">
        <v>901</v>
      </c>
      <c r="E185" s="1483"/>
      <c r="F185" s="1483"/>
      <c r="G185" s="1484"/>
      <c r="H185" s="1484"/>
      <c r="I185" s="1484"/>
      <c r="J185" s="1484"/>
      <c r="K185" s="1484"/>
    </row>
    <row r="186" spans="1:11">
      <c r="A186" s="1478" t="s">
        <v>955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9" t="s">
        <v>766</v>
      </c>
      <c r="B187" s="1480"/>
      <c r="C187" s="1480"/>
      <c r="D187" s="1480" t="s">
        <v>940</v>
      </c>
      <c r="E187" s="1480"/>
      <c r="F187" s="1480"/>
      <c r="G187" s="1480"/>
      <c r="H187" s="1481"/>
      <c r="I187" s="1481"/>
      <c r="J187" s="1481"/>
      <c r="K187" s="1481"/>
    </row>
    <row r="188" spans="1:11">
      <c r="A188" s="1479" t="s">
        <v>767</v>
      </c>
      <c r="B188" s="1480"/>
      <c r="C188" s="1480"/>
      <c r="D188" s="1480" t="s">
        <v>893</v>
      </c>
      <c r="E188" s="1480"/>
      <c r="F188" s="1480"/>
      <c r="G188" s="1480"/>
      <c r="H188" s="1481"/>
      <c r="I188" s="1481"/>
      <c r="J188" s="1481"/>
      <c r="K188" s="1481"/>
    </row>
    <row r="189" spans="1:11">
      <c r="A189" s="1479" t="s">
        <v>768</v>
      </c>
      <c r="B189" s="1481"/>
      <c r="C189" s="1481"/>
      <c r="D189" s="1481">
        <v>2</v>
      </c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769</v>
      </c>
      <c r="B190" s="1481"/>
      <c r="C190" s="1481"/>
      <c r="D190" s="1480" t="s">
        <v>905</v>
      </c>
      <c r="E190" s="1481"/>
      <c r="F190" s="1481"/>
      <c r="G190" s="1480"/>
      <c r="H190" s="1481"/>
      <c r="I190" s="1481"/>
      <c r="J190" s="1481"/>
      <c r="K190" s="1481"/>
    </row>
    <row r="191" spans="1:11">
      <c r="A191" s="1479" t="s">
        <v>770</v>
      </c>
      <c r="B191" s="1481"/>
      <c r="C191" s="1481"/>
      <c r="D191" s="1481">
        <v>7</v>
      </c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771</v>
      </c>
      <c r="B192" s="1484"/>
      <c r="C192" s="1484"/>
      <c r="D192" s="1483" t="s">
        <v>901</v>
      </c>
      <c r="E192" s="1484"/>
      <c r="F192" s="1484"/>
      <c r="G192" s="1483"/>
      <c r="H192" s="1484"/>
      <c r="I192" s="1484"/>
      <c r="J192" s="1484"/>
      <c r="K192" s="1484"/>
    </row>
    <row r="193" spans="1:11">
      <c r="A193" s="1478" t="s">
        <v>956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9" t="s">
        <v>766</v>
      </c>
      <c r="B194" s="1480"/>
      <c r="C194" s="1480" t="s">
        <v>941</v>
      </c>
      <c r="D194" s="1480" t="s">
        <v>942</v>
      </c>
      <c r="E194" s="1480"/>
      <c r="F194" s="1480"/>
      <c r="G194" s="1480"/>
      <c r="H194" s="1481"/>
      <c r="I194" s="1481"/>
      <c r="J194" s="1481"/>
      <c r="K194" s="1481"/>
    </row>
    <row r="195" spans="1:11">
      <c r="A195" s="1479" t="s">
        <v>767</v>
      </c>
      <c r="B195" s="1480"/>
      <c r="C195" s="1480" t="s">
        <v>893</v>
      </c>
      <c r="D195" s="1480" t="s">
        <v>893</v>
      </c>
      <c r="E195" s="1480"/>
      <c r="F195" s="1480"/>
      <c r="G195" s="1480"/>
      <c r="H195" s="1481"/>
      <c r="I195" s="1481"/>
      <c r="J195" s="1481"/>
      <c r="K195" s="1481"/>
    </row>
    <row r="196" spans="1:11">
      <c r="A196" s="1479" t="s">
        <v>768</v>
      </c>
      <c r="B196" s="1481"/>
      <c r="C196" s="1481">
        <v>2.5</v>
      </c>
      <c r="D196" s="1481">
        <v>5</v>
      </c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769</v>
      </c>
      <c r="B197" s="1480"/>
      <c r="C197" s="1480" t="s">
        <v>918</v>
      </c>
      <c r="D197" s="1480" t="s">
        <v>910</v>
      </c>
      <c r="E197" s="1480"/>
      <c r="F197" s="1480"/>
      <c r="G197" s="1480"/>
      <c r="H197" s="1481"/>
      <c r="I197" s="1481"/>
      <c r="J197" s="1481"/>
      <c r="K197" s="1481"/>
    </row>
    <row r="198" spans="1:11">
      <c r="A198" s="1479" t="s">
        <v>770</v>
      </c>
      <c r="B198" s="1481"/>
      <c r="C198" s="1481">
        <v>5</v>
      </c>
      <c r="D198" s="1481">
        <v>10</v>
      </c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771</v>
      </c>
      <c r="B199" s="1483"/>
      <c r="C199" s="1483" t="s">
        <v>902</v>
      </c>
      <c r="D199" s="1483" t="s">
        <v>901</v>
      </c>
      <c r="E199" s="1483"/>
      <c r="F199" s="1483"/>
      <c r="G199" s="1483"/>
      <c r="H199" s="1484"/>
      <c r="I199" s="1484"/>
      <c r="J199" s="1484"/>
      <c r="K199" s="1484"/>
    </row>
    <row r="200" spans="1:11">
      <c r="A200" s="1478" t="s">
        <v>333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9" t="s">
        <v>766</v>
      </c>
      <c r="B201" s="1481"/>
      <c r="C201" s="1481" t="s">
        <v>943</v>
      </c>
      <c r="D201" s="1480"/>
      <c r="E201" s="1481"/>
      <c r="F201" s="1480"/>
      <c r="G201" s="1480"/>
      <c r="H201" s="1481"/>
      <c r="I201" s="1481"/>
      <c r="J201" s="1481"/>
      <c r="K201" s="1481"/>
    </row>
    <row r="202" spans="1:11">
      <c r="A202" s="1479" t="s">
        <v>767</v>
      </c>
      <c r="B202" s="1481"/>
      <c r="C202" s="1481" t="s">
        <v>893</v>
      </c>
      <c r="D202" s="1480"/>
      <c r="E202" s="1481"/>
      <c r="F202" s="1480"/>
      <c r="G202" s="1480"/>
      <c r="H202" s="1481"/>
      <c r="I202" s="1481"/>
      <c r="J202" s="1481"/>
      <c r="K202" s="1481"/>
    </row>
    <row r="203" spans="1:11">
      <c r="A203" s="1479" t="s">
        <v>768</v>
      </c>
      <c r="B203" s="1481"/>
      <c r="C203" s="1481">
        <v>1.5</v>
      </c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769</v>
      </c>
      <c r="B204" s="1481"/>
      <c r="C204" s="1481" t="s">
        <v>918</v>
      </c>
      <c r="D204" s="1480"/>
      <c r="E204" s="1481"/>
      <c r="F204" s="1480"/>
      <c r="G204" s="1480"/>
      <c r="H204" s="1481"/>
      <c r="I204" s="1481"/>
      <c r="J204" s="1481"/>
      <c r="K204" s="1481"/>
    </row>
    <row r="205" spans="1:11">
      <c r="A205" s="1479" t="s">
        <v>770</v>
      </c>
      <c r="B205" s="1481"/>
      <c r="C205" s="1481">
        <v>3</v>
      </c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771</v>
      </c>
      <c r="B206" s="1484"/>
      <c r="C206" s="1484" t="s">
        <v>902</v>
      </c>
      <c r="D206" s="1483"/>
      <c r="E206" s="1484"/>
      <c r="F206" s="1483"/>
      <c r="G206" s="1483"/>
      <c r="H206" s="1484"/>
      <c r="I206" s="1484"/>
      <c r="J206" s="1484"/>
      <c r="K206" s="1484"/>
    </row>
    <row r="207" spans="1:11">
      <c r="A207" s="1478" t="s">
        <v>788</v>
      </c>
      <c r="B207" s="1487"/>
      <c r="C207" s="1487"/>
      <c r="D207" s="1487"/>
      <c r="E207" s="1487"/>
      <c r="F207" s="1487"/>
      <c r="G207" s="1488"/>
      <c r="H207" s="1487"/>
      <c r="I207" s="1487"/>
      <c r="J207" s="1487"/>
      <c r="K207" s="1487"/>
    </row>
    <row r="208" spans="1:11">
      <c r="A208" s="1479" t="s">
        <v>766</v>
      </c>
      <c r="B208" s="1481"/>
      <c r="C208" s="1481"/>
      <c r="D208" s="1480"/>
      <c r="E208" s="1481" t="s">
        <v>931</v>
      </c>
      <c r="F208" s="1480"/>
      <c r="G208" s="1480"/>
      <c r="H208" s="1480"/>
      <c r="I208" s="1480"/>
      <c r="J208" s="1480"/>
      <c r="K208" s="1480"/>
    </row>
    <row r="209" spans="1:11">
      <c r="A209" s="1479" t="s">
        <v>767</v>
      </c>
      <c r="B209" s="1481"/>
      <c r="C209" s="1481"/>
      <c r="D209" s="1480"/>
      <c r="E209" s="1481" t="s">
        <v>893</v>
      </c>
      <c r="F209" s="1480"/>
      <c r="G209" s="1480"/>
      <c r="H209" s="1480"/>
      <c r="I209" s="1480"/>
      <c r="J209" s="1480"/>
      <c r="K209" s="1480"/>
    </row>
    <row r="210" spans="1:11">
      <c r="A210" s="1479" t="s">
        <v>768</v>
      </c>
      <c r="B210" s="1481"/>
      <c r="C210" s="1481"/>
      <c r="D210" s="1481"/>
      <c r="E210" s="1481">
        <v>1</v>
      </c>
      <c r="F210" s="1481"/>
      <c r="G210" s="1481"/>
      <c r="H210" s="1481"/>
      <c r="I210" s="1481"/>
      <c r="J210" s="1481"/>
      <c r="K210" s="1481"/>
    </row>
    <row r="211" spans="1:11">
      <c r="A211" s="1479" t="s">
        <v>769</v>
      </c>
      <c r="B211" s="1481"/>
      <c r="C211" s="1481"/>
      <c r="D211" s="1480"/>
      <c r="E211" s="1481" t="s">
        <v>899</v>
      </c>
      <c r="F211" s="1480"/>
      <c r="G211" s="1480"/>
      <c r="H211" s="1480"/>
      <c r="I211" s="1480"/>
      <c r="J211" s="1480"/>
      <c r="K211" s="1480"/>
    </row>
    <row r="212" spans="1:11">
      <c r="A212" s="1479" t="s">
        <v>770</v>
      </c>
      <c r="B212" s="1481"/>
      <c r="C212" s="1481"/>
      <c r="D212" s="1481"/>
      <c r="E212" s="1481">
        <v>3</v>
      </c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771</v>
      </c>
      <c r="B213" s="1484"/>
      <c r="C213" s="1484"/>
      <c r="D213" s="1483"/>
      <c r="E213" s="1484" t="s">
        <v>902</v>
      </c>
      <c r="F213" s="1483"/>
      <c r="G213" s="1483"/>
      <c r="H213" s="1483"/>
      <c r="I213" s="1483"/>
      <c r="J213" s="1483"/>
      <c r="K213" s="1483"/>
    </row>
    <row r="214" spans="1:11">
      <c r="A214" s="1478" t="s">
        <v>957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9" t="s">
        <v>766</v>
      </c>
      <c r="B215" s="1481"/>
      <c r="C215" s="1481"/>
      <c r="D215" s="1480"/>
      <c r="E215" s="1481" t="s">
        <v>944</v>
      </c>
      <c r="F215" s="1481"/>
      <c r="G215" s="1481"/>
      <c r="H215" s="1480" t="s">
        <v>890</v>
      </c>
      <c r="I215" s="1480">
        <v>3</v>
      </c>
      <c r="J215" s="1480"/>
      <c r="K215" s="1480"/>
    </row>
    <row r="216" spans="1:11">
      <c r="A216" s="1479" t="s">
        <v>767</v>
      </c>
      <c r="B216" s="1481"/>
      <c r="C216" s="1481"/>
      <c r="D216" s="1480"/>
      <c r="E216" s="1481" t="s">
        <v>893</v>
      </c>
      <c r="F216" s="1481"/>
      <c r="G216" s="1481"/>
      <c r="H216" s="1480" t="s">
        <v>893</v>
      </c>
      <c r="I216" s="1480" t="s">
        <v>945</v>
      </c>
      <c r="J216" s="1480"/>
      <c r="K216" s="1480"/>
    </row>
    <row r="217" spans="1:11">
      <c r="A217" s="1479" t="s">
        <v>768</v>
      </c>
      <c r="B217" s="1481"/>
      <c r="C217" s="1481"/>
      <c r="D217" s="1481"/>
      <c r="E217" s="1481">
        <v>10</v>
      </c>
      <c r="F217" s="1481"/>
      <c r="G217" s="1481"/>
      <c r="H217" s="1481">
        <v>15</v>
      </c>
      <c r="I217" s="1480">
        <v>12</v>
      </c>
      <c r="J217" s="1481"/>
      <c r="K217" s="1481"/>
    </row>
    <row r="218" spans="1:11">
      <c r="A218" s="1479" t="s">
        <v>769</v>
      </c>
      <c r="B218" s="1481"/>
      <c r="C218" s="1481"/>
      <c r="D218" s="1480"/>
      <c r="E218" s="1481" t="s">
        <v>919</v>
      </c>
      <c r="F218" s="1481"/>
      <c r="G218" s="1481"/>
      <c r="H218" s="1480" t="s">
        <v>919</v>
      </c>
      <c r="I218" s="1480" t="s">
        <v>898</v>
      </c>
      <c r="J218" s="1480"/>
      <c r="K218" s="1480"/>
    </row>
    <row r="219" spans="1:11">
      <c r="A219" s="1479" t="s">
        <v>770</v>
      </c>
      <c r="B219" s="1481"/>
      <c r="C219" s="1481"/>
      <c r="D219" s="1481"/>
      <c r="E219" s="1481">
        <v>15</v>
      </c>
      <c r="F219" s="1481"/>
      <c r="G219" s="1481"/>
      <c r="H219" s="1481">
        <v>18</v>
      </c>
      <c r="I219">
        <v>15</v>
      </c>
      <c r="J219" s="1481"/>
      <c r="K219" s="1481"/>
    </row>
    <row r="220" spans="1:11" ht="13" thickBot="1">
      <c r="A220" s="1482" t="s">
        <v>771</v>
      </c>
      <c r="B220" s="1484"/>
      <c r="C220" s="1484"/>
      <c r="D220" s="1483"/>
      <c r="E220" s="1484" t="s">
        <v>902</v>
      </c>
      <c r="F220" s="1484"/>
      <c r="G220" s="1484"/>
      <c r="H220" s="1483" t="s">
        <v>901</v>
      </c>
      <c r="I220" s="1483" t="s">
        <v>902</v>
      </c>
      <c r="J220" s="1483"/>
      <c r="K220" s="1483"/>
    </row>
    <row r="221" spans="1:11">
      <c r="A221" s="1478" t="s">
        <v>958</v>
      </c>
      <c r="B221" s="1487"/>
      <c r="C221" s="1487"/>
      <c r="D221" s="1487"/>
      <c r="E221" s="1487"/>
      <c r="F221" s="1487"/>
      <c r="G221" s="1487"/>
      <c r="H221" s="1487"/>
      <c r="I221" s="1488"/>
      <c r="J221" s="1487"/>
      <c r="K221" s="1487"/>
    </row>
    <row r="222" spans="1:11">
      <c r="A222" s="1479" t="s">
        <v>766</v>
      </c>
      <c r="B222" s="1481"/>
      <c r="C222" s="1481"/>
      <c r="D222" s="1481"/>
      <c r="E222" s="1481"/>
      <c r="F222" s="1480" t="s">
        <v>946</v>
      </c>
      <c r="G222" s="1481"/>
      <c r="H222" s="1480" t="s">
        <v>946</v>
      </c>
      <c r="I222" s="1480"/>
      <c r="J222" s="1480"/>
      <c r="K222" s="1480"/>
    </row>
    <row r="223" spans="1:11">
      <c r="A223" s="1479" t="s">
        <v>767</v>
      </c>
      <c r="B223" s="1481"/>
      <c r="C223" s="1481"/>
      <c r="D223" s="1481"/>
      <c r="E223" s="1481"/>
      <c r="F223" s="1480" t="s">
        <v>893</v>
      </c>
      <c r="G223" s="1481"/>
      <c r="H223" s="1480" t="s">
        <v>893</v>
      </c>
      <c r="I223" s="1480"/>
      <c r="J223" s="1480"/>
      <c r="K223" s="1480"/>
    </row>
    <row r="224" spans="1:11">
      <c r="A224" s="1479" t="s">
        <v>768</v>
      </c>
      <c r="B224" s="1481"/>
      <c r="C224" s="1481"/>
      <c r="D224" s="1481"/>
      <c r="E224" s="1481"/>
      <c r="F224" s="1481">
        <v>10</v>
      </c>
      <c r="G224" s="1481"/>
      <c r="H224" s="1481">
        <v>15</v>
      </c>
      <c r="I224" s="1481"/>
      <c r="J224" s="1481"/>
      <c r="K224" s="1481"/>
    </row>
    <row r="225" spans="1:11">
      <c r="A225" s="1479" t="s">
        <v>769</v>
      </c>
      <c r="B225" s="1481"/>
      <c r="C225" s="1481"/>
      <c r="D225" s="1481"/>
      <c r="E225" s="1481"/>
      <c r="F225" s="1480" t="s">
        <v>911</v>
      </c>
      <c r="G225" s="1481"/>
      <c r="H225" s="1480" t="s">
        <v>925</v>
      </c>
      <c r="I225" s="1480"/>
      <c r="J225" s="1480"/>
      <c r="K225" s="1480"/>
    </row>
    <row r="226" spans="1:11">
      <c r="A226" s="1479" t="s">
        <v>770</v>
      </c>
      <c r="B226" s="1481"/>
      <c r="C226" s="1481"/>
      <c r="D226" s="1481"/>
      <c r="E226" s="1481"/>
      <c r="F226" s="1481">
        <v>12</v>
      </c>
      <c r="G226" s="1481"/>
      <c r="H226" s="1481">
        <v>15</v>
      </c>
      <c r="I226" s="1481"/>
      <c r="J226" s="1481"/>
      <c r="K226" s="1481"/>
    </row>
    <row r="227" spans="1:11" ht="13" thickBot="1">
      <c r="A227" s="1482" t="s">
        <v>771</v>
      </c>
      <c r="B227" s="1484"/>
      <c r="C227" s="1484"/>
      <c r="D227" s="1484"/>
      <c r="E227" s="1484"/>
      <c r="F227" s="1483" t="s">
        <v>902</v>
      </c>
      <c r="G227" s="1481"/>
      <c r="H227" s="1483" t="s">
        <v>902</v>
      </c>
      <c r="I227" s="1483"/>
      <c r="J227" s="1483"/>
      <c r="K227" s="1483"/>
    </row>
    <row r="228" spans="1:11">
      <c r="A228" s="1478" t="s">
        <v>959</v>
      </c>
      <c r="B228" s="1487"/>
      <c r="C228" s="1487"/>
      <c r="D228" s="1487"/>
      <c r="E228" s="1487"/>
      <c r="F228" s="1487"/>
      <c r="G228" s="1481"/>
      <c r="H228" s="1487"/>
      <c r="I228" s="1487"/>
      <c r="J228" s="1487"/>
      <c r="K228" s="1487"/>
    </row>
    <row r="229" spans="1:11">
      <c r="A229" s="1479" t="s">
        <v>766</v>
      </c>
      <c r="B229" s="1481"/>
      <c r="C229" s="1481"/>
      <c r="D229" s="1481"/>
      <c r="E229" s="1481"/>
      <c r="G229" s="1480" t="s">
        <v>914</v>
      </c>
      <c r="H229" s="1481"/>
      <c r="I229" s="1481"/>
      <c r="J229" s="1481"/>
      <c r="K229" s="1481"/>
    </row>
    <row r="230" spans="1:11">
      <c r="A230" s="1479" t="s">
        <v>767</v>
      </c>
      <c r="B230" s="1481"/>
      <c r="C230" s="1481"/>
      <c r="D230" s="1481"/>
      <c r="E230" s="1481"/>
      <c r="G230" s="1480" t="s">
        <v>923</v>
      </c>
      <c r="H230" s="1481"/>
      <c r="I230" s="1481"/>
      <c r="J230" s="1481"/>
      <c r="K230" s="1481"/>
    </row>
    <row r="231" spans="1:11">
      <c r="A231" s="1479" t="s">
        <v>768</v>
      </c>
      <c r="B231" s="1481"/>
      <c r="C231" s="1481"/>
      <c r="D231" s="1481"/>
      <c r="E231" s="1481"/>
      <c r="G231" s="1481">
        <v>400</v>
      </c>
      <c r="H231" s="1481"/>
      <c r="I231" s="1481"/>
      <c r="J231" s="1481"/>
      <c r="K231" s="1481"/>
    </row>
    <row r="232" spans="1:11">
      <c r="A232" s="1479" t="s">
        <v>769</v>
      </c>
      <c r="B232" s="1481"/>
      <c r="C232" s="1481"/>
      <c r="D232" s="1481"/>
      <c r="E232" s="1481"/>
      <c r="G232" s="1480" t="s">
        <v>919</v>
      </c>
      <c r="H232" s="1481"/>
      <c r="I232" s="1481"/>
      <c r="J232" s="1481"/>
      <c r="K232" s="1481"/>
    </row>
    <row r="233" spans="1:11">
      <c r="A233" s="1479" t="s">
        <v>770</v>
      </c>
      <c r="B233" s="1481"/>
      <c r="C233" s="1481"/>
      <c r="D233" s="1481"/>
      <c r="E233" s="1481"/>
      <c r="G233" s="1481">
        <v>750</v>
      </c>
      <c r="H233" s="1481"/>
      <c r="I233" s="1481"/>
      <c r="J233" s="1481"/>
      <c r="K233" s="1481"/>
    </row>
    <row r="234" spans="1:11" ht="13" thickBot="1">
      <c r="A234" s="1482" t="s">
        <v>771</v>
      </c>
      <c r="B234" s="1484"/>
      <c r="C234" s="1484"/>
      <c r="D234" s="1484"/>
      <c r="E234" s="1484"/>
      <c r="G234" s="1483" t="s">
        <v>902</v>
      </c>
      <c r="H234" s="1484"/>
      <c r="I234" s="1484"/>
      <c r="J234" s="1484"/>
      <c r="K234" s="1484"/>
    </row>
    <row r="235" spans="1:11">
      <c r="A235" s="1478" t="s">
        <v>960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9" t="s">
        <v>766</v>
      </c>
      <c r="B236" s="1481"/>
      <c r="C236" s="1481"/>
      <c r="D236" s="1481"/>
      <c r="E236" s="1481"/>
      <c r="F236" s="1480"/>
      <c r="H236" s="1480" t="s">
        <v>890</v>
      </c>
      <c r="I236" s="1481"/>
      <c r="J236" s="1481"/>
      <c r="K236" s="1481"/>
    </row>
    <row r="237" spans="1:11">
      <c r="A237" s="1479" t="s">
        <v>767</v>
      </c>
      <c r="B237" s="1481"/>
      <c r="C237" s="1481"/>
      <c r="D237" s="1481"/>
      <c r="E237" s="1481"/>
      <c r="F237" s="1480"/>
      <c r="H237" s="1480" t="s">
        <v>893</v>
      </c>
      <c r="I237" s="1481"/>
      <c r="J237" s="1481"/>
      <c r="K237" s="1481"/>
    </row>
    <row r="238" spans="1:11">
      <c r="A238" s="1479" t="s">
        <v>768</v>
      </c>
      <c r="B238" s="1481"/>
      <c r="C238" s="1481"/>
      <c r="D238" s="1481"/>
      <c r="E238" s="1481"/>
      <c r="F238" s="1481"/>
      <c r="H238" s="1481">
        <v>10</v>
      </c>
      <c r="I238" s="1481"/>
      <c r="J238" s="1481"/>
      <c r="K238" s="1481"/>
    </row>
    <row r="239" spans="1:11">
      <c r="A239" s="1479" t="s">
        <v>769</v>
      </c>
      <c r="B239" s="1481"/>
      <c r="C239" s="1481"/>
      <c r="D239" s="1481"/>
      <c r="E239" s="1481"/>
      <c r="F239" s="1480"/>
      <c r="H239" s="1480" t="s">
        <v>910</v>
      </c>
      <c r="I239" s="1481"/>
      <c r="J239" s="1481"/>
      <c r="K239" s="1481"/>
    </row>
    <row r="240" spans="1:11">
      <c r="A240" s="1479" t="s">
        <v>770</v>
      </c>
      <c r="B240" s="1481"/>
      <c r="C240" s="1481"/>
      <c r="D240" s="1481"/>
      <c r="E240" s="1481"/>
      <c r="F240" s="1481"/>
      <c r="H240" s="1481">
        <v>15</v>
      </c>
      <c r="I240" s="1481"/>
      <c r="J240" s="1481"/>
      <c r="K240" s="1481"/>
    </row>
    <row r="241" spans="1:11" ht="13" thickBot="1">
      <c r="A241" s="1482" t="s">
        <v>771</v>
      </c>
      <c r="B241" s="1484"/>
      <c r="C241" s="1484"/>
      <c r="D241" s="1484"/>
      <c r="E241" s="1484"/>
      <c r="F241" s="1483"/>
      <c r="H241" s="1483" t="s">
        <v>902</v>
      </c>
      <c r="I241" s="1484"/>
      <c r="J241" s="1484"/>
      <c r="K241" s="1484"/>
    </row>
    <row r="242" spans="1:11">
      <c r="A242" s="1478" t="s">
        <v>961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9" t="s">
        <v>766</v>
      </c>
      <c r="B243" s="1481"/>
      <c r="C243" s="1481"/>
      <c r="D243" s="1481"/>
      <c r="E243" s="1481"/>
      <c r="F243" s="1480"/>
      <c r="G243" s="1481"/>
      <c r="H243" s="1480" t="s">
        <v>947</v>
      </c>
      <c r="I243" s="1480"/>
      <c r="J243" s="1480"/>
      <c r="K243" s="1480"/>
    </row>
    <row r="244" spans="1:11">
      <c r="A244" s="1479" t="s">
        <v>767</v>
      </c>
      <c r="B244" s="1481"/>
      <c r="C244" s="1481"/>
      <c r="D244" s="1481"/>
      <c r="E244" s="1481"/>
      <c r="F244" s="1480"/>
      <c r="G244" s="1481"/>
      <c r="H244" s="1480" t="s">
        <v>893</v>
      </c>
      <c r="I244" s="1480"/>
      <c r="J244" s="1480"/>
      <c r="K244" s="1480"/>
    </row>
    <row r="245" spans="1:11">
      <c r="A245" s="1479" t="s">
        <v>768</v>
      </c>
      <c r="B245" s="1481"/>
      <c r="C245" s="1481"/>
      <c r="D245" s="1481"/>
      <c r="E245" s="1481"/>
      <c r="F245" s="1481"/>
      <c r="G245" s="1481"/>
      <c r="H245" s="1481">
        <v>1</v>
      </c>
      <c r="I245" s="1481"/>
      <c r="J245" s="1481"/>
      <c r="K245" s="1481"/>
    </row>
    <row r="246" spans="1:11">
      <c r="A246" s="1479" t="s">
        <v>769</v>
      </c>
      <c r="B246" s="1481"/>
      <c r="C246" s="1481"/>
      <c r="D246" s="1481"/>
      <c r="E246" s="1481"/>
      <c r="F246" s="1481"/>
      <c r="G246" s="1481"/>
      <c r="H246" s="1480" t="s">
        <v>904</v>
      </c>
      <c r="I246" s="1480"/>
      <c r="J246" s="1480"/>
      <c r="K246" s="1480"/>
    </row>
    <row r="247" spans="1:11">
      <c r="A247" s="1479" t="s">
        <v>770</v>
      </c>
      <c r="B247" s="1481"/>
      <c r="C247" s="1481"/>
      <c r="D247" s="1481"/>
      <c r="E247" s="1481"/>
      <c r="F247" s="1481"/>
      <c r="G247" s="1481"/>
      <c r="H247" s="1481">
        <v>5</v>
      </c>
      <c r="I247" s="1481"/>
      <c r="J247" s="1481"/>
      <c r="K247" s="1481"/>
    </row>
    <row r="248" spans="1:11" ht="13" thickBot="1">
      <c r="A248" s="1482" t="s">
        <v>771</v>
      </c>
      <c r="B248" s="1484"/>
      <c r="C248" s="1484"/>
      <c r="D248" s="1484"/>
      <c r="E248" s="1484"/>
      <c r="F248" s="1484"/>
      <c r="G248" s="1484"/>
      <c r="H248" s="1483" t="s">
        <v>936</v>
      </c>
      <c r="I248" s="1483"/>
      <c r="J248" s="1483"/>
      <c r="K248" s="1483"/>
    </row>
    <row r="249" spans="1:11">
      <c r="A249" s="1478" t="s">
        <v>962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79" t="s">
        <v>766</v>
      </c>
      <c r="B250" s="1480" t="s">
        <v>948</v>
      </c>
      <c r="C250" s="1480" t="s">
        <v>948</v>
      </c>
      <c r="D250" s="1480" t="s">
        <v>948</v>
      </c>
      <c r="E250" s="1480" t="s">
        <v>948</v>
      </c>
      <c r="F250" s="1480"/>
      <c r="G250" s="1480" t="s">
        <v>948</v>
      </c>
      <c r="H250" s="1480" t="s">
        <v>949</v>
      </c>
      <c r="I250" s="1480"/>
      <c r="J250" s="1480"/>
      <c r="K250" s="1480"/>
    </row>
    <row r="251" spans="1:11">
      <c r="A251" s="1479" t="s">
        <v>767</v>
      </c>
      <c r="B251" s="1480"/>
      <c r="C251" s="1481"/>
      <c r="D251" s="1480"/>
      <c r="E251" s="1481"/>
      <c r="F251" s="1480"/>
      <c r="G251" s="1480" t="s">
        <v>950</v>
      </c>
      <c r="H251" s="1480" t="s">
        <v>951</v>
      </c>
      <c r="I251" s="1480"/>
      <c r="J251" s="1480"/>
      <c r="K251" s="1480"/>
    </row>
    <row r="252" spans="1:11">
      <c r="A252" s="1479" t="s">
        <v>768</v>
      </c>
      <c r="B252" s="1481"/>
      <c r="C252" s="1481"/>
      <c r="D252" s="1480"/>
      <c r="E252" s="1481"/>
      <c r="F252" s="1480"/>
      <c r="G252" s="1480"/>
      <c r="H252" s="1480" t="s">
        <v>891</v>
      </c>
      <c r="I252" s="1480"/>
      <c r="J252" s="1480"/>
      <c r="K252" s="1480"/>
    </row>
    <row r="253" spans="1:11" ht="13" thickBot="1">
      <c r="A253" s="1479" t="s">
        <v>769</v>
      </c>
      <c r="B253" s="1484"/>
      <c r="C253" s="1484"/>
      <c r="D253" s="1483"/>
      <c r="E253" s="1484"/>
      <c r="F253" s="1483"/>
      <c r="G253" s="1483"/>
      <c r="H253" s="1484"/>
      <c r="I253" s="1484"/>
      <c r="J253" s="1484"/>
      <c r="K253" s="1484"/>
    </row>
    <row r="254" spans="1:11">
      <c r="A254" s="1479" t="s">
        <v>770</v>
      </c>
      <c r="B254" s="1532"/>
      <c r="C254" s="1533"/>
      <c r="D254" s="1533"/>
      <c r="E254" s="1533"/>
      <c r="F254" s="1533"/>
      <c r="G254" s="1533"/>
      <c r="H254" s="1533"/>
      <c r="I254" s="1533"/>
      <c r="J254" s="1534"/>
      <c r="K254" s="1538"/>
    </row>
    <row r="255" spans="1:11" ht="13" thickBot="1">
      <c r="A255" s="1482" t="s">
        <v>771</v>
      </c>
      <c r="B255" s="1535"/>
      <c r="C255" s="1536"/>
      <c r="D255" s="1536"/>
      <c r="E255" s="1536"/>
      <c r="F255" s="1536"/>
      <c r="G255" s="1536"/>
      <c r="H255" s="1536"/>
      <c r="I255" s="1536"/>
      <c r="J255" s="1537"/>
      <c r="K255" s="1539"/>
    </row>
    <row r="256" spans="1:11">
      <c r="A256" s="1474"/>
      <c r="H256"/>
      <c r="I256"/>
    </row>
    <row r="257" spans="1:9">
      <c r="A257" s="1474"/>
      <c r="H257"/>
      <c r="I257"/>
    </row>
    <row r="258" spans="1:9">
      <c r="A258" s="1474"/>
      <c r="H258"/>
      <c r="I258"/>
    </row>
    <row r="259" spans="1:9">
      <c r="A259" s="1474"/>
      <c r="H259"/>
      <c r="I259"/>
    </row>
    <row r="260" spans="1:9">
      <c r="A260" s="147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4" bestFit="1" customWidth="1"/>
    <col min="2" max="2" width="25.5" style="1474" customWidth="1"/>
    <col min="3" max="3" width="31.33203125" style="1474" customWidth="1"/>
    <col min="4" max="4" width="26.5" style="1474" customWidth="1"/>
    <col min="5" max="5" width="25" style="1474" customWidth="1"/>
    <col min="6" max="6" width="27" style="1474" customWidth="1"/>
    <col min="7" max="7" width="25" style="1474" customWidth="1"/>
    <col min="8" max="8" width="22.33203125" style="1474" customWidth="1"/>
    <col min="9" max="9" width="21.33203125" style="1474" customWidth="1"/>
    <col min="10" max="10" width="29.5" customWidth="1"/>
  </cols>
  <sheetData>
    <row r="1" spans="1:11" ht="15">
      <c r="A1" s="1490" t="s">
        <v>792</v>
      </c>
    </row>
    <row r="2" spans="1:11" ht="15">
      <c r="A2" s="1490"/>
    </row>
    <row r="3" spans="1:11" ht="13" thickBot="1">
      <c r="A3" s="1491"/>
      <c r="B3" s="1473" t="s">
        <v>794</v>
      </c>
      <c r="C3" s="1473"/>
      <c r="D3" s="1473"/>
      <c r="E3" s="1473"/>
      <c r="F3" s="1473"/>
      <c r="G3" s="1473"/>
    </row>
    <row r="4" spans="1:11" ht="13" thickBot="1">
      <c r="A4" s="1492" t="s">
        <v>795</v>
      </c>
      <c r="B4" s="1531" t="s">
        <v>876</v>
      </c>
      <c r="C4" s="1531" t="s">
        <v>877</v>
      </c>
      <c r="D4" s="1531" t="s">
        <v>878</v>
      </c>
      <c r="E4" s="1531" t="s">
        <v>879</v>
      </c>
      <c r="F4" s="1531" t="s">
        <v>880</v>
      </c>
      <c r="G4" s="1531" t="s">
        <v>881</v>
      </c>
      <c r="H4" s="1531" t="s">
        <v>882</v>
      </c>
      <c r="I4" s="1531" t="s">
        <v>883</v>
      </c>
      <c r="J4" s="1531" t="s">
        <v>884</v>
      </c>
      <c r="K4" s="1477"/>
    </row>
    <row r="5" spans="1:11">
      <c r="A5" s="1494" t="s">
        <v>796</v>
      </c>
      <c r="B5" s="1495">
        <v>2</v>
      </c>
      <c r="C5" s="1495">
        <v>2</v>
      </c>
      <c r="D5" s="1495">
        <v>2</v>
      </c>
      <c r="E5" s="1495">
        <v>3</v>
      </c>
      <c r="F5" s="1495">
        <v>2</v>
      </c>
      <c r="G5" s="1495">
        <v>3</v>
      </c>
      <c r="H5" s="1495">
        <v>4</v>
      </c>
      <c r="I5" s="1495">
        <v>2</v>
      </c>
      <c r="J5" s="1495">
        <v>2</v>
      </c>
      <c r="K5" s="1495"/>
    </row>
    <row r="6" spans="1:11">
      <c r="A6" s="1508" t="s">
        <v>797</v>
      </c>
      <c r="B6" s="1496">
        <v>3</v>
      </c>
      <c r="C6" s="1496">
        <v>3</v>
      </c>
      <c r="D6" s="1496">
        <v>3</v>
      </c>
      <c r="E6" s="1496">
        <v>3</v>
      </c>
      <c r="F6" s="1496">
        <v>5</v>
      </c>
      <c r="G6" s="1496">
        <v>4</v>
      </c>
      <c r="H6" s="1496">
        <v>4</v>
      </c>
      <c r="I6" s="1496">
        <v>3</v>
      </c>
      <c r="J6" s="1496">
        <v>5</v>
      </c>
      <c r="K6" s="1496"/>
    </row>
    <row r="7" spans="1:11">
      <c r="A7" s="1508" t="s">
        <v>798</v>
      </c>
      <c r="B7" s="1496">
        <v>2</v>
      </c>
      <c r="C7" s="1496">
        <v>2</v>
      </c>
      <c r="D7" s="1496">
        <v>2</v>
      </c>
      <c r="E7" s="1496">
        <v>3</v>
      </c>
      <c r="F7" s="1496">
        <v>3</v>
      </c>
      <c r="G7" s="1496">
        <v>3</v>
      </c>
      <c r="H7" s="1496">
        <v>4</v>
      </c>
      <c r="I7" s="1496">
        <v>3</v>
      </c>
      <c r="J7" s="1496">
        <v>3</v>
      </c>
      <c r="K7" s="1496"/>
    </row>
    <row r="8" spans="1:11">
      <c r="A8" s="1508" t="s">
        <v>799</v>
      </c>
      <c r="B8" s="1496">
        <v>3</v>
      </c>
      <c r="C8" s="1496">
        <v>2</v>
      </c>
      <c r="D8" s="1496">
        <v>2</v>
      </c>
      <c r="E8" s="1496">
        <v>3</v>
      </c>
      <c r="F8" s="1496">
        <v>2</v>
      </c>
      <c r="G8" s="1496">
        <v>2</v>
      </c>
      <c r="H8" s="1496">
        <v>3</v>
      </c>
      <c r="I8" s="1496">
        <v>4</v>
      </c>
      <c r="J8" s="1496">
        <v>2</v>
      </c>
      <c r="K8" s="1496"/>
    </row>
    <row r="9" spans="1:11">
      <c r="A9" s="1509" t="s">
        <v>800</v>
      </c>
      <c r="B9" s="1497">
        <v>2</v>
      </c>
      <c r="C9" s="1497">
        <v>1</v>
      </c>
      <c r="D9" s="1497">
        <v>2</v>
      </c>
      <c r="E9" s="1497">
        <v>2</v>
      </c>
      <c r="F9" s="1497">
        <v>2</v>
      </c>
      <c r="G9" s="1497">
        <v>3</v>
      </c>
      <c r="H9" s="1497">
        <v>4</v>
      </c>
      <c r="I9" s="1497">
        <v>4</v>
      </c>
      <c r="J9" s="1497">
        <v>2</v>
      </c>
      <c r="K9" s="1497"/>
    </row>
    <row r="10" spans="1:11" ht="13" thickBot="1">
      <c r="A10" s="1510" t="s">
        <v>801</v>
      </c>
      <c r="B10" s="1498">
        <v>3</v>
      </c>
      <c r="C10" s="1498">
        <v>3</v>
      </c>
      <c r="D10" s="1498">
        <v>4</v>
      </c>
      <c r="E10" s="1498">
        <v>3</v>
      </c>
      <c r="F10" s="1498">
        <v>3</v>
      </c>
      <c r="G10" s="1498">
        <v>3</v>
      </c>
      <c r="H10" s="1498">
        <v>2</v>
      </c>
      <c r="I10" s="1498">
        <v>2</v>
      </c>
      <c r="J10" s="1498">
        <v>3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4"/>
      <c r="K12" s="1474"/>
    </row>
    <row r="13" spans="1:11" ht="13" thickBot="1">
      <c r="A13" s="1500" t="s">
        <v>793</v>
      </c>
      <c r="B13" s="1531" t="s">
        <v>876</v>
      </c>
      <c r="C13" s="1531" t="s">
        <v>877</v>
      </c>
      <c r="D13" s="1531" t="s">
        <v>878</v>
      </c>
      <c r="E13" s="1531" t="s">
        <v>879</v>
      </c>
      <c r="F13" s="1531" t="s">
        <v>880</v>
      </c>
      <c r="G13" s="1531" t="s">
        <v>881</v>
      </c>
      <c r="H13" s="1531" t="s">
        <v>882</v>
      </c>
      <c r="I13" s="1531" t="s">
        <v>883</v>
      </c>
      <c r="J13" s="1531" t="s">
        <v>884</v>
      </c>
      <c r="K13" s="1501"/>
    </row>
    <row r="14" spans="1:11">
      <c r="A14" s="1502">
        <v>1</v>
      </c>
      <c r="B14" s="1544" t="s">
        <v>998</v>
      </c>
      <c r="C14" s="1544" t="str">
        <f>B14</f>
        <v>Epidemic livestock Diseases</v>
      </c>
      <c r="D14" s="1544" t="str">
        <f>C14</f>
        <v>Epidemic livestock Diseases</v>
      </c>
      <c r="E14" s="1544" t="str">
        <f>D14</f>
        <v>Epidemic livestock Diseases</v>
      </c>
      <c r="F14" s="1544" t="str">
        <f>D14</f>
        <v>Epidemic livestock Diseases</v>
      </c>
      <c r="G14" s="1544" t="str">
        <f>F14</f>
        <v>Epidemic livestock Diseases</v>
      </c>
      <c r="H14" s="1544" t="s">
        <v>999</v>
      </c>
      <c r="I14" s="1544" t="str">
        <f>H14</f>
        <v>Dry Spell</v>
      </c>
      <c r="J14" s="1544" t="s">
        <v>998</v>
      </c>
      <c r="K14" s="1545"/>
    </row>
    <row r="15" spans="1:11" ht="13" thickBot="1">
      <c r="A15" s="1504">
        <v>2</v>
      </c>
      <c r="B15" s="1546" t="s">
        <v>1000</v>
      </c>
      <c r="C15" s="1547" t="str">
        <f>B15</f>
        <v>Drought/dry spell</v>
      </c>
      <c r="D15" s="1547" t="s">
        <v>1001</v>
      </c>
      <c r="E15" s="1546" t="s">
        <v>1002</v>
      </c>
      <c r="F15" s="1547" t="s">
        <v>1003</v>
      </c>
      <c r="G15" s="1546" t="s">
        <v>1004</v>
      </c>
      <c r="H15" s="1546" t="s">
        <v>1005</v>
      </c>
      <c r="I15" s="1546" t="str">
        <f>G15</f>
        <v>epidemic crop diseases</v>
      </c>
      <c r="J15" s="1546" t="s">
        <v>1000</v>
      </c>
      <c r="K15" s="1544"/>
    </row>
    <row r="16" spans="1:11" ht="13" thickBot="1">
      <c r="A16" s="1506">
        <v>3</v>
      </c>
      <c r="B16" s="1546"/>
      <c r="C16" s="1547"/>
      <c r="D16" s="1547"/>
      <c r="E16" s="1546"/>
      <c r="F16" s="1547"/>
      <c r="G16" s="1546"/>
      <c r="H16" s="1547"/>
      <c r="I16" s="1546"/>
      <c r="J16" s="1547"/>
      <c r="K16" s="1546"/>
    </row>
    <row r="18" spans="1:9">
      <c r="A18" s="1473"/>
      <c r="B18" s="1499"/>
      <c r="C18" s="1507"/>
      <c r="D18" s="1499"/>
      <c r="E18" s="1499"/>
      <c r="F18" s="1499"/>
      <c r="G18" s="1499"/>
      <c r="I18" s="1499"/>
    </row>
    <row r="19" spans="1:9">
      <c r="A19" s="1549" t="s">
        <v>1006</v>
      </c>
      <c r="C19" s="1549"/>
    </row>
    <row r="20" spans="1:9">
      <c r="A20" s="1549" t="s">
        <v>1007</v>
      </c>
      <c r="C20" s="1549"/>
    </row>
    <row r="21" spans="1:9">
      <c r="A21" s="1549" t="s">
        <v>1008</v>
      </c>
      <c r="C21" s="1549"/>
    </row>
    <row r="22" spans="1:9">
      <c r="A22" s="1549" t="s">
        <v>1009</v>
      </c>
      <c r="C22" s="1549"/>
    </row>
    <row r="23" spans="1:9">
      <c r="A23" s="1549" t="s">
        <v>1010</v>
      </c>
      <c r="C23" s="1549"/>
    </row>
    <row r="24" spans="1:9">
      <c r="A24" s="1549" t="s">
        <v>1011</v>
      </c>
      <c r="C24" s="1549"/>
    </row>
    <row r="26" spans="1:9">
      <c r="H26" s="154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1" t="s">
        <v>802</v>
      </c>
      <c r="D1" s="1511" t="s">
        <v>807</v>
      </c>
    </row>
    <row r="2" spans="1:11" ht="13" thickBot="1"/>
    <row r="3" spans="1:11" ht="13" thickBot="1">
      <c r="A3" s="1476" t="s">
        <v>806</v>
      </c>
      <c r="B3" s="1531" t="s">
        <v>876</v>
      </c>
      <c r="C3" s="1531" t="s">
        <v>877</v>
      </c>
      <c r="D3" s="1531" t="s">
        <v>878</v>
      </c>
      <c r="E3" s="1531" t="s">
        <v>879</v>
      </c>
      <c r="F3" s="1531" t="s">
        <v>880</v>
      </c>
      <c r="G3" s="1531" t="s">
        <v>881</v>
      </c>
      <c r="H3" s="1531" t="s">
        <v>882</v>
      </c>
      <c r="I3" s="1531" t="s">
        <v>883</v>
      </c>
      <c r="J3" s="1531" t="s">
        <v>884</v>
      </c>
      <c r="K3" s="1477"/>
    </row>
    <row r="4" spans="1:11" ht="13" thickBot="1">
      <c r="A4" s="1512" t="s">
        <v>803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804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 ht="13" thickBot="1">
      <c r="A13" s="1478"/>
      <c r="B13" s="1514"/>
      <c r="C13" s="1514"/>
      <c r="D13" s="1514"/>
      <c r="E13" s="1514"/>
      <c r="F13" s="1514"/>
      <c r="G13" s="1514"/>
      <c r="H13" s="1514"/>
      <c r="I13" s="1514"/>
      <c r="J13" s="1514"/>
      <c r="K13" s="1514"/>
    </row>
    <row r="14" spans="1:11">
      <c r="A14" s="1518"/>
      <c r="B14" s="1503" t="s">
        <v>854</v>
      </c>
      <c r="C14" s="1503" t="s">
        <v>855</v>
      </c>
      <c r="D14" s="1503" t="s">
        <v>856</v>
      </c>
      <c r="E14" s="1503" t="s">
        <v>857</v>
      </c>
      <c r="F14" s="1503" t="s">
        <v>857</v>
      </c>
      <c r="G14" s="1514" t="str">
        <f>E14</f>
        <v>Road construction to access the market</v>
      </c>
      <c r="H14" s="1503" t="s">
        <v>858</v>
      </c>
      <c r="I14" s="1503" t="s">
        <v>859</v>
      </c>
      <c r="J14" s="1503" t="str">
        <f>F21</f>
        <v>improve communication services</v>
      </c>
      <c r="K14" s="1503"/>
    </row>
    <row r="15" spans="1:11">
      <c r="A15" s="1479"/>
      <c r="B15" s="1480" t="s">
        <v>860</v>
      </c>
      <c r="C15" s="1480" t="s">
        <v>861</v>
      </c>
      <c r="D15" s="1480" t="s">
        <v>862</v>
      </c>
      <c r="E15" s="1480" t="s">
        <v>863</v>
      </c>
      <c r="F15" s="1480" t="s">
        <v>863</v>
      </c>
      <c r="G15" s="1503" t="str">
        <f>E16</f>
        <v>Construction of schools</v>
      </c>
      <c r="H15" s="1503" t="s">
        <v>864</v>
      </c>
      <c r="I15" s="1480" t="str">
        <f>G16</f>
        <v>Access to health care</v>
      </c>
      <c r="J15" s="1480" t="str">
        <f>I15</f>
        <v>Access to health care</v>
      </c>
      <c r="K15" s="1480"/>
    </row>
    <row r="16" spans="1:11">
      <c r="A16" s="1479"/>
      <c r="B16" s="1480" t="s">
        <v>861</v>
      </c>
      <c r="C16" s="1480" t="s">
        <v>865</v>
      </c>
      <c r="D16" s="1480" t="s">
        <v>866</v>
      </c>
      <c r="E16" s="1480" t="str">
        <f>C14</f>
        <v>Construction of schools</v>
      </c>
      <c r="F16" s="1480" t="str">
        <f>D14</f>
        <v>Build Medical facilities</v>
      </c>
      <c r="G16" s="1503" t="str">
        <f>E17</f>
        <v>Access to health care</v>
      </c>
      <c r="H16" s="1503" t="s">
        <v>867</v>
      </c>
      <c r="I16" s="1480" t="str">
        <f>F14</f>
        <v>Road construction to access the market</v>
      </c>
      <c r="J16" s="1480" t="str">
        <f>F14</f>
        <v>Road construction to access the market</v>
      </c>
      <c r="K16" s="1480"/>
    </row>
    <row r="17" spans="1:11">
      <c r="A17" s="1479"/>
      <c r="B17" s="1481"/>
      <c r="C17" s="1481"/>
      <c r="D17" s="1481"/>
      <c r="E17" s="1480" t="str">
        <f>B23</f>
        <v>Access to health care</v>
      </c>
      <c r="F17" s="1480" t="str">
        <f>E17</f>
        <v>Access to health care</v>
      </c>
      <c r="G17" s="1481"/>
      <c r="H17" s="1480" t="s">
        <v>868</v>
      </c>
      <c r="I17" s="1481" t="str">
        <f>E21</f>
        <v>improve communication services</v>
      </c>
      <c r="J17" s="1480" t="str">
        <f>H30</f>
        <v>control of livestock diseases</v>
      </c>
      <c r="K17" s="1481"/>
    </row>
    <row r="18" spans="1:11">
      <c r="A18" s="1479"/>
      <c r="B18" s="1481"/>
      <c r="C18" s="1481"/>
      <c r="D18" s="1481"/>
      <c r="E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503" t="s">
        <v>854</v>
      </c>
      <c r="C21" s="1514" t="str">
        <f>C14</f>
        <v>Construction of schools</v>
      </c>
      <c r="D21" s="1514" t="str">
        <f>D14</f>
        <v>Build Medical facilities</v>
      </c>
      <c r="E21" s="1514" t="str">
        <f>E15</f>
        <v>improve communication services</v>
      </c>
      <c r="F21" s="1514" t="str">
        <f>F15</f>
        <v>improve communication services</v>
      </c>
      <c r="G21" s="1514" t="str">
        <f>F21</f>
        <v>improve communication services</v>
      </c>
      <c r="H21" s="1503" t="s">
        <v>864</v>
      </c>
      <c r="I21" s="1514" t="str">
        <f>I14</f>
        <v>establish a police post to enforce law and order</v>
      </c>
      <c r="J21" s="1514" t="str">
        <f>I21</f>
        <v>establish a police post to enforce law and order</v>
      </c>
      <c r="K21" s="1514"/>
    </row>
    <row r="22" spans="1:11">
      <c r="A22" s="1503"/>
      <c r="B22" s="1480" t="s">
        <v>860</v>
      </c>
      <c r="C22" s="1503" t="str">
        <f>C15</f>
        <v>Access to health care</v>
      </c>
      <c r="D22" s="1503" t="str">
        <f>D15</f>
        <v>Construct Roads</v>
      </c>
      <c r="E22" s="1503" t="str">
        <f>E14</f>
        <v>Road construction to access the market</v>
      </c>
      <c r="F22" s="1503" t="str">
        <f>F14</f>
        <v>Road construction to access the market</v>
      </c>
      <c r="G22" s="1503" t="str">
        <f>E22</f>
        <v>Road construction to access the market</v>
      </c>
      <c r="H22" s="1503" t="s">
        <v>867</v>
      </c>
      <c r="I22" s="1503" t="str">
        <f>I15</f>
        <v>Access to health care</v>
      </c>
      <c r="J22" s="1503" t="str">
        <f>I22</f>
        <v>Access to health care</v>
      </c>
      <c r="K22" s="1503"/>
    </row>
    <row r="23" spans="1:11">
      <c r="A23" s="1503"/>
      <c r="B23" s="1480" t="s">
        <v>861</v>
      </c>
      <c r="C23" s="1503"/>
      <c r="D23" s="1503" t="str">
        <f>D16</f>
        <v>ICT facilities</v>
      </c>
      <c r="E23" s="1503" t="str">
        <f>E17</f>
        <v>Access to health care</v>
      </c>
      <c r="F23" s="1503" t="str">
        <f>F17</f>
        <v>Access to health care</v>
      </c>
      <c r="G23" s="1503"/>
      <c r="H23" s="1480" t="s">
        <v>868</v>
      </c>
      <c r="I23" s="1503" t="str">
        <f>F21</f>
        <v>improve communication services</v>
      </c>
      <c r="J23" s="1503" t="str">
        <f>I23</f>
        <v>improve communication services</v>
      </c>
      <c r="K23" s="1503"/>
    </row>
    <row r="24" spans="1:11">
      <c r="A24" s="1480"/>
      <c r="B24" s="1480"/>
      <c r="C24" s="1480"/>
      <c r="D24" s="1480"/>
      <c r="E24" s="1480"/>
      <c r="G24" s="1480"/>
      <c r="H24" s="1503" t="s">
        <v>864</v>
      </c>
      <c r="I24" s="1480" t="str">
        <f>I16</f>
        <v>Road construction to access the market</v>
      </c>
      <c r="J24" s="1480"/>
      <c r="K24" s="1480"/>
    </row>
    <row r="25" spans="1:11">
      <c r="A25" s="1519"/>
      <c r="B25" s="1505"/>
      <c r="C25" s="1505"/>
      <c r="D25" s="1505"/>
      <c r="E25" s="1505"/>
      <c r="G25" s="1480"/>
      <c r="H25" s="1503" t="s">
        <v>867</v>
      </c>
      <c r="I25" s="1505"/>
      <c r="J25" s="1505"/>
      <c r="K25" s="1505"/>
    </row>
    <row r="26" spans="1:11">
      <c r="A26" s="1479"/>
      <c r="B26" s="1486"/>
      <c r="C26" s="1486"/>
      <c r="D26" s="1481"/>
      <c r="E26" s="1480"/>
      <c r="G26" s="1481"/>
      <c r="H26" s="1480" t="s">
        <v>868</v>
      </c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03" t="s">
        <v>854</v>
      </c>
      <c r="C29" s="1514" t="str">
        <f>C14</f>
        <v>Construction of schools</v>
      </c>
      <c r="D29" s="1514" t="str">
        <f>D21</f>
        <v>Build Medical facilities</v>
      </c>
      <c r="E29" s="1514" t="str">
        <f>E22</f>
        <v>Road construction to access the market</v>
      </c>
      <c r="F29" s="1514" t="str">
        <f>F22</f>
        <v>Road construction to access the market</v>
      </c>
      <c r="G29" s="1514" t="str">
        <f>E31</f>
        <v>Access to health care</v>
      </c>
      <c r="H29" s="1514" t="s">
        <v>869</v>
      </c>
      <c r="I29" s="1514"/>
      <c r="J29" s="1514" t="str">
        <f>F29</f>
        <v>Road construction to access the market</v>
      </c>
      <c r="K29" s="1514"/>
    </row>
    <row r="30" spans="1:11">
      <c r="A30" s="1518"/>
      <c r="B30" s="1480" t="s">
        <v>860</v>
      </c>
      <c r="C30" s="1503" t="s">
        <v>870</v>
      </c>
      <c r="D30" s="1503" t="str">
        <f>D22</f>
        <v>Construct Roads</v>
      </c>
      <c r="E30" s="1503" t="str">
        <f>E21</f>
        <v>improve communication services</v>
      </c>
      <c r="F30" s="1503" t="str">
        <f>F21</f>
        <v>improve communication services</v>
      </c>
      <c r="G30" s="1503" t="str">
        <f>E29</f>
        <v>Road construction to access the market</v>
      </c>
      <c r="H30" s="1503" t="s">
        <v>864</v>
      </c>
      <c r="I30" s="1503" t="str">
        <f>I22</f>
        <v>Access to health care</v>
      </c>
      <c r="J30" s="1503" t="str">
        <f>F31</f>
        <v>Access to health care</v>
      </c>
      <c r="K30" s="1503"/>
    </row>
    <row r="31" spans="1:11">
      <c r="A31" s="1518"/>
      <c r="B31" s="1480" t="s">
        <v>861</v>
      </c>
      <c r="C31" s="1503" t="s">
        <v>871</v>
      </c>
      <c r="D31" s="1503" t="str">
        <f>D23</f>
        <v>ICT facilities</v>
      </c>
      <c r="E31" s="1503" t="str">
        <f>E23</f>
        <v>Access to health care</v>
      </c>
      <c r="F31" s="1503" t="str">
        <f>F23</f>
        <v>Access to health care</v>
      </c>
      <c r="G31" s="1503" t="str">
        <f>E33</f>
        <v>easy access to faming inputs in good time</v>
      </c>
      <c r="H31" s="1503" t="s">
        <v>867</v>
      </c>
      <c r="I31" s="1503" t="str">
        <f>I23</f>
        <v>improve communication services</v>
      </c>
      <c r="J31" s="1503" t="str">
        <f>F34</f>
        <v>Construction of schools</v>
      </c>
      <c r="K31" s="1503"/>
    </row>
    <row r="32" spans="1:11">
      <c r="A32" s="1518"/>
      <c r="B32" s="1503"/>
      <c r="C32" s="1503" t="s">
        <v>872</v>
      </c>
      <c r="D32" s="1480"/>
      <c r="E32" s="1503" t="str">
        <f>C33</f>
        <v>Access to Animal drugs</v>
      </c>
      <c r="F32" s="1503" t="str">
        <f>E32</f>
        <v>Access to Animal drugs</v>
      </c>
      <c r="G32" s="1503"/>
      <c r="H32" s="1480" t="s">
        <v>868</v>
      </c>
      <c r="I32" s="1503" t="str">
        <f>I24</f>
        <v>Road construction to access the market</v>
      </c>
      <c r="J32" s="1503" t="str">
        <f>I39</f>
        <v>improve communication services</v>
      </c>
      <c r="K32" s="1503"/>
    </row>
    <row r="33" spans="1:11">
      <c r="A33" s="1479"/>
      <c r="B33" s="1481"/>
      <c r="C33" s="1480" t="s">
        <v>873</v>
      </c>
      <c r="D33" s="1480"/>
      <c r="E33" s="1481" t="str">
        <f>C30</f>
        <v>easy access to faming inputs in good time</v>
      </c>
      <c r="F33" s="1481" t="str">
        <f>D30</f>
        <v>Construct Roads</v>
      </c>
      <c r="G33" s="1480"/>
      <c r="H33" s="1480"/>
      <c r="I33" s="1480"/>
      <c r="J33" s="1480" t="str">
        <f>H31</f>
        <v>permanent fra satelites</v>
      </c>
      <c r="K33" s="1480"/>
    </row>
    <row r="34" spans="1:11">
      <c r="A34" s="1479"/>
      <c r="B34" s="1481"/>
      <c r="C34" s="1480"/>
      <c r="D34" s="1480"/>
      <c r="E34" s="1481" t="str">
        <f>C32</f>
        <v>working Capital</v>
      </c>
      <c r="F34" s="1481" t="str">
        <f>E35</f>
        <v>Construction of schools</v>
      </c>
      <c r="G34" s="1481"/>
      <c r="H34" s="1480"/>
      <c r="I34" s="1480"/>
      <c r="J34" s="1480" t="str">
        <f>G31</f>
        <v>easy access to faming inputs in good time</v>
      </c>
      <c r="K34" s="1480"/>
    </row>
    <row r="35" spans="1:11" ht="13" thickBot="1">
      <c r="A35" s="1482"/>
      <c r="B35" s="1484"/>
      <c r="C35" s="1483"/>
      <c r="D35" s="1484"/>
      <c r="E35" s="1484" t="str">
        <f>C29</f>
        <v>Construction of schools</v>
      </c>
      <c r="F35" s="1484" t="str">
        <f>D29</f>
        <v>Build Medical facilities</v>
      </c>
      <c r="G35" s="1484"/>
      <c r="H35" s="1484"/>
      <c r="I35" s="1484"/>
      <c r="J35" s="1484"/>
      <c r="K35" s="1484"/>
    </row>
    <row r="36" spans="1:11" ht="13" thickBot="1">
      <c r="A36" s="1512" t="s">
        <v>805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 ht="13" thickBot="1">
      <c r="A37" s="1478"/>
      <c r="B37" s="1514"/>
      <c r="C37" s="1514"/>
      <c r="D37" s="1514"/>
      <c r="E37" s="1514"/>
      <c r="F37" s="1514"/>
      <c r="G37" s="1514"/>
      <c r="H37" s="1514"/>
      <c r="I37" s="1514"/>
      <c r="J37" s="1514"/>
      <c r="K37" s="1514"/>
    </row>
    <row r="38" spans="1:11">
      <c r="A38" s="1518"/>
      <c r="B38" s="1503" t="s">
        <v>854</v>
      </c>
      <c r="C38" s="1503" t="str">
        <f>B38</f>
        <v>Rehabilitation and construction of new schools</v>
      </c>
      <c r="D38" s="1514" t="str">
        <f>D30</f>
        <v>Construct Roads</v>
      </c>
      <c r="E38" s="1503" t="str">
        <f>E29</f>
        <v>Road construction to access the market</v>
      </c>
      <c r="F38" s="1503" t="str">
        <f>F29</f>
        <v>Road construction to access the market</v>
      </c>
      <c r="G38" s="1503" t="str">
        <f>F40</f>
        <v>Construct Roads</v>
      </c>
      <c r="H38" s="1503" t="s">
        <v>864</v>
      </c>
      <c r="I38" s="1503" t="str">
        <f>I24</f>
        <v>Road construction to access the market</v>
      </c>
      <c r="J38" s="1503" t="str">
        <f>F42</f>
        <v>Access to Animal drugs</v>
      </c>
      <c r="K38" s="1503"/>
    </row>
    <row r="39" spans="1:11">
      <c r="A39" s="1518"/>
      <c r="B39" s="1480" t="s">
        <v>860</v>
      </c>
      <c r="C39" s="1503" t="str">
        <f>B40</f>
        <v>Access to health care</v>
      </c>
      <c r="D39" s="1503" t="str">
        <f>D31</f>
        <v>ICT facilities</v>
      </c>
      <c r="E39" s="1503" t="str">
        <f>E35</f>
        <v>Construction of schools</v>
      </c>
      <c r="F39" s="1503" t="str">
        <f>F35</f>
        <v>Build Medical facilities</v>
      </c>
      <c r="G39" s="1503" t="str">
        <f>F41</f>
        <v>Access to health care</v>
      </c>
      <c r="H39" s="1503" t="s">
        <v>867</v>
      </c>
      <c r="I39" s="1503" t="str">
        <f>I31</f>
        <v>improve communication services</v>
      </c>
      <c r="J39" s="1503" t="str">
        <f>F29</f>
        <v>Road construction to access the market</v>
      </c>
      <c r="K39" s="1503"/>
    </row>
    <row r="40" spans="1:11">
      <c r="A40" s="1479"/>
      <c r="B40" s="1480" t="s">
        <v>861</v>
      </c>
      <c r="C40" s="1480" t="s">
        <v>874</v>
      </c>
      <c r="D40" s="1503" t="str">
        <f>D30</f>
        <v>Construct Roads</v>
      </c>
      <c r="E40" s="1480" t="str">
        <f>E33</f>
        <v>easy access to faming inputs in good time</v>
      </c>
      <c r="F40" s="1480" t="str">
        <f>F33</f>
        <v>Construct Roads</v>
      </c>
      <c r="G40" s="1503"/>
      <c r="H40" s="1480" t="s">
        <v>868</v>
      </c>
      <c r="I40" s="1480" t="str">
        <f>H29</f>
        <v>improve road network</v>
      </c>
      <c r="J40" s="1481" t="str">
        <f>G38</f>
        <v>Construct Roads</v>
      </c>
      <c r="K40" s="1480"/>
    </row>
    <row r="41" spans="1:11">
      <c r="A41" s="1515"/>
      <c r="B41" s="1517"/>
      <c r="C41" s="1516" t="s">
        <v>875</v>
      </c>
      <c r="D41" s="1480"/>
      <c r="E41" s="1516" t="str">
        <f>E31</f>
        <v>Access to health care</v>
      </c>
      <c r="F41" s="1516" t="str">
        <f>F31</f>
        <v>Access to health care</v>
      </c>
      <c r="G41" s="1480"/>
      <c r="H41" s="1517"/>
      <c r="I41" s="1516"/>
      <c r="J41" s="1517" t="str">
        <f>H40</f>
        <v>ambulance for emergencies</v>
      </c>
      <c r="K41" s="1516"/>
    </row>
    <row r="42" spans="1:11">
      <c r="A42" s="1515"/>
      <c r="B42" s="1517"/>
      <c r="C42" s="1516" t="str">
        <f>C30</f>
        <v>easy access to faming inputs in good time</v>
      </c>
      <c r="D42" s="1517"/>
      <c r="E42" s="1516" t="str">
        <f>E32</f>
        <v>Access to Animal drugs</v>
      </c>
      <c r="F42" s="1516" t="str">
        <f>F32</f>
        <v>Access to Animal drugs</v>
      </c>
      <c r="G42" s="1481"/>
      <c r="H42" s="1517"/>
      <c r="I42" s="1516"/>
      <c r="J42" s="1517" t="str">
        <f>E43</f>
        <v>Growing a wide variety of crops</v>
      </c>
      <c r="K42" s="1516"/>
    </row>
    <row r="43" spans="1:11" ht="13" thickBot="1">
      <c r="A43" s="1482"/>
      <c r="B43" s="1484"/>
      <c r="C43" s="1483" t="str">
        <f>C33</f>
        <v>Access to Animal drugs</v>
      </c>
      <c r="D43" s="1484"/>
      <c r="E43" s="1483" t="str">
        <f>C41</f>
        <v>Growing a wide variety of crops</v>
      </c>
      <c r="F43" s="1483"/>
      <c r="G43" s="1484"/>
      <c r="H43" s="1484"/>
      <c r="I43" s="1484"/>
      <c r="J43" s="1484" t="str">
        <f>H25</f>
        <v>permanent fra satelites</v>
      </c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0" t="s">
        <v>802</v>
      </c>
      <c r="B1" s="1570"/>
    </row>
    <row r="2" spans="1:11" ht="13" thickBot="1"/>
    <row r="3" spans="1:11" ht="13" thickBot="1">
      <c r="A3" s="1476" t="s">
        <v>806</v>
      </c>
      <c r="B3" s="1531" t="s">
        <v>876</v>
      </c>
      <c r="C3" s="1531" t="s">
        <v>877</v>
      </c>
      <c r="D3" s="1531" t="s">
        <v>878</v>
      </c>
      <c r="E3" s="1531" t="s">
        <v>879</v>
      </c>
      <c r="F3" s="1531" t="s">
        <v>880</v>
      </c>
      <c r="G3" s="1531" t="s">
        <v>881</v>
      </c>
      <c r="H3" s="1531" t="s">
        <v>882</v>
      </c>
      <c r="I3" s="1531" t="s">
        <v>883</v>
      </c>
      <c r="J3" s="1531" t="s">
        <v>884</v>
      </c>
      <c r="K3" s="1477"/>
    </row>
    <row r="4" spans="1:11" ht="13" thickBot="1">
      <c r="A4" s="1512" t="s">
        <v>803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804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78"/>
      <c r="B13" s="1480" t="s">
        <v>965</v>
      </c>
      <c r="C13" s="1480" t="str">
        <f>B15</f>
        <v>increase the collection of the wild foods</v>
      </c>
      <c r="D13" s="1480" t="s">
        <v>966</v>
      </c>
      <c r="E13" s="1480" t="s">
        <v>967</v>
      </c>
      <c r="F13" s="1480" t="s">
        <v>968</v>
      </c>
      <c r="G13" s="1480" t="s">
        <v>969</v>
      </c>
      <c r="H13" s="1514" t="s">
        <v>970</v>
      </c>
      <c r="I13" s="1480" t="str">
        <f>G13</f>
        <v>Increase casual labour</v>
      </c>
      <c r="J13" s="1480"/>
      <c r="K13" s="1480"/>
    </row>
    <row r="14" spans="1:11">
      <c r="A14" s="1518"/>
      <c r="B14" s="1503" t="s">
        <v>971</v>
      </c>
      <c r="C14" s="1503" t="str">
        <f>B13</f>
        <v>increase on casual labour</v>
      </c>
      <c r="D14" s="1503"/>
      <c r="F14" s="1503" t="s">
        <v>972</v>
      </c>
      <c r="G14" s="1503" t="s">
        <v>973</v>
      </c>
      <c r="H14" s="1480" t="s">
        <v>974</v>
      </c>
      <c r="I14" s="1481" t="str">
        <f>G14</f>
        <v>collecting more wild fruits</v>
      </c>
      <c r="J14" s="1503"/>
      <c r="K14" s="1481"/>
    </row>
    <row r="15" spans="1:11">
      <c r="A15" s="1479"/>
      <c r="B15" s="1480" t="s">
        <v>975</v>
      </c>
      <c r="C15" s="1480" t="s">
        <v>976</v>
      </c>
      <c r="D15" s="1480"/>
      <c r="F15" s="1480"/>
      <c r="G15" s="1480" t="str">
        <f>C15</f>
        <v>Reduction on food intake</v>
      </c>
      <c r="H15" s="1480"/>
      <c r="I15" s="1480" t="str">
        <f>G15</f>
        <v>Reduction on food intake</v>
      </c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 t="s">
        <v>977</v>
      </c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480" t="s">
        <v>965</v>
      </c>
      <c r="C21" s="1513" t="str">
        <f>C13</f>
        <v>increase the collection of the wild foods</v>
      </c>
      <c r="D21" s="1514" t="s">
        <v>978</v>
      </c>
      <c r="E21" s="1513" t="str">
        <f>E13</f>
        <v>more casual work</v>
      </c>
      <c r="F21" s="1514" t="str">
        <f>F13</f>
        <v>More wild food collection</v>
      </c>
      <c r="G21" s="1514" t="str">
        <f>G13</f>
        <v>Increase casual labour</v>
      </c>
      <c r="H21" s="1480" t="s">
        <v>979</v>
      </c>
      <c r="I21" s="1514" t="str">
        <f>I13</f>
        <v>Increase casual labour</v>
      </c>
      <c r="J21" s="1514"/>
      <c r="K21" s="1514"/>
    </row>
    <row r="22" spans="1:11">
      <c r="A22" s="1503"/>
      <c r="B22" s="1503" t="s">
        <v>971</v>
      </c>
      <c r="C22" s="1503" t="str">
        <f>C15</f>
        <v>Reduction on food intake</v>
      </c>
      <c r="D22" s="1480" t="s">
        <v>980</v>
      </c>
      <c r="E22" s="1480" t="s">
        <v>981</v>
      </c>
      <c r="F22" s="1480" t="str">
        <f>F14</f>
        <v>more casual labour</v>
      </c>
      <c r="G22" s="1480" t="str">
        <f>G14</f>
        <v>collecting more wild fruits</v>
      </c>
      <c r="I22" s="1480" t="str">
        <f>I14</f>
        <v>collecting more wild fruits</v>
      </c>
      <c r="J22" s="1480"/>
      <c r="K22" s="1480"/>
    </row>
    <row r="23" spans="1:11">
      <c r="A23" s="1503"/>
      <c r="B23" s="1480" t="s">
        <v>975</v>
      </c>
      <c r="C23" s="1486" t="str">
        <f>C14</f>
        <v>increase on casual labour</v>
      </c>
      <c r="D23" s="1480"/>
      <c r="F23" s="1480"/>
      <c r="G23" s="1480" t="str">
        <f>G15</f>
        <v>Reduction on food intake</v>
      </c>
      <c r="H23" s="1480"/>
      <c r="I23" s="1480"/>
      <c r="J23" s="1480"/>
      <c r="K23" s="1480"/>
    </row>
    <row r="24" spans="1:11">
      <c r="A24" s="1480"/>
      <c r="B24" s="1481"/>
      <c r="C24" s="1480"/>
      <c r="D24" s="1481"/>
      <c r="E24" s="1480"/>
      <c r="F24" s="1480"/>
      <c r="G24" s="1480" t="str">
        <f>G16</f>
        <v>Brew more</v>
      </c>
      <c r="H24" s="1480"/>
      <c r="I24" s="1481"/>
      <c r="J24" s="1480"/>
      <c r="K24" s="1481"/>
    </row>
    <row r="25" spans="1:11">
      <c r="A25" s="1519"/>
      <c r="B25" s="1481"/>
      <c r="C25" s="1481"/>
      <c r="D25" s="1481"/>
      <c r="E25" s="1480"/>
      <c r="F25" s="1480"/>
      <c r="G25" s="1480" t="s">
        <v>982</v>
      </c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40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14"/>
      <c r="C29" s="1513" t="s">
        <v>983</v>
      </c>
      <c r="D29" s="1505" t="s">
        <v>984</v>
      </c>
      <c r="E29" s="1514" t="s">
        <v>985</v>
      </c>
      <c r="F29" s="1514"/>
      <c r="G29" s="1514" t="str">
        <f>C29</f>
        <v>Increase livestock sales</v>
      </c>
      <c r="I29" s="1514"/>
      <c r="J29" s="1514"/>
      <c r="K29" s="1514"/>
    </row>
    <row r="30" spans="1:11" ht="13.5" customHeight="1" thickBot="1">
      <c r="A30" s="1518"/>
      <c r="B30" s="1480" t="s">
        <v>986</v>
      </c>
      <c r="C30" s="1480" t="s">
        <v>987</v>
      </c>
      <c r="D30" s="1541" t="s">
        <v>997</v>
      </c>
      <c r="E30" s="1480" t="s">
        <v>988</v>
      </c>
      <c r="F30" s="1480" t="str">
        <f>D29</f>
        <v>More Livestock sales</v>
      </c>
      <c r="G30" s="1480" t="str">
        <f>C30</f>
        <v>Reduce on none food expenses</v>
      </c>
      <c r="I30" s="1480"/>
      <c r="J30" s="1480"/>
      <c r="K30" s="1480"/>
    </row>
    <row r="31" spans="1:11">
      <c r="A31" s="1518"/>
      <c r="B31" s="1486"/>
      <c r="C31" s="1480" t="s">
        <v>989</v>
      </c>
      <c r="D31" s="1542"/>
      <c r="E31" s="1480"/>
      <c r="F31" s="1480"/>
      <c r="G31" s="1480" t="str">
        <f>C32</f>
        <v>Reduce on food crop sales</v>
      </c>
      <c r="H31" s="1514" t="s">
        <v>990</v>
      </c>
      <c r="I31" s="1480"/>
      <c r="J31" s="1480"/>
      <c r="K31" s="1480"/>
    </row>
    <row r="32" spans="1:11">
      <c r="A32" s="1518"/>
      <c r="B32" s="1480"/>
      <c r="C32" s="1480" t="s">
        <v>991</v>
      </c>
      <c r="D32" s="1480"/>
      <c r="E32" s="1480"/>
      <c r="F32" s="1480"/>
      <c r="G32" s="1481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2" t="s">
        <v>805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>
      <c r="A37" s="1478"/>
      <c r="B37" s="1514"/>
      <c r="C37" s="1514"/>
      <c r="D37" s="1514" t="s">
        <v>984</v>
      </c>
      <c r="E37" s="1514" t="str">
        <f>E29</f>
        <v>Diversify</v>
      </c>
      <c r="F37" s="1514"/>
      <c r="G37" s="1514" t="str">
        <f>G29</f>
        <v>Increase livestock sales</v>
      </c>
      <c r="H37" s="1480" t="s">
        <v>992</v>
      </c>
      <c r="I37" s="1514" t="s">
        <v>993</v>
      </c>
      <c r="J37" s="1514"/>
      <c r="K37" s="1514"/>
    </row>
    <row r="38" spans="1:11">
      <c r="A38" s="1518"/>
      <c r="B38" s="1480" t="s">
        <v>986</v>
      </c>
      <c r="C38" s="1486" t="str">
        <f>C29</f>
        <v>Increase livestock sales</v>
      </c>
      <c r="D38" s="1543" t="s">
        <v>997</v>
      </c>
      <c r="E38" s="1480" t="s">
        <v>994</v>
      </c>
      <c r="F38" s="1480" t="str">
        <f>E38</f>
        <v>More livestock sales</v>
      </c>
      <c r="G38" s="1480" t="str">
        <f>C41</f>
        <v>Increase the price for hummer mill services</v>
      </c>
      <c r="H38" s="1480"/>
      <c r="I38" s="1480" t="str">
        <f>F38</f>
        <v>More livestock sales</v>
      </c>
      <c r="J38" s="1480"/>
      <c r="K38" s="1480"/>
    </row>
    <row r="39" spans="1:11">
      <c r="A39" s="1518"/>
      <c r="B39" s="1481"/>
      <c r="C39" s="1486" t="str">
        <f>C30</f>
        <v>Reduce on none food expenses</v>
      </c>
      <c r="D39" s="1543"/>
      <c r="E39" s="1480"/>
      <c r="F39" s="1480"/>
      <c r="G39" s="1480"/>
      <c r="H39" s="1480"/>
      <c r="I39" s="1480" t="str">
        <f>C39</f>
        <v>Reduce on none food expenses</v>
      </c>
      <c r="J39" s="1480"/>
      <c r="K39" s="1480"/>
    </row>
    <row r="40" spans="1:11">
      <c r="A40" s="1479"/>
      <c r="B40" s="1481"/>
      <c r="C40" s="1486" t="str">
        <f>C31</f>
        <v>Reduce on casual labour purchase</v>
      </c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515"/>
      <c r="B41" s="1481"/>
      <c r="C41" s="1480" t="s">
        <v>995</v>
      </c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15"/>
      <c r="B42" s="1517"/>
      <c r="C42" s="1516" t="s">
        <v>996</v>
      </c>
      <c r="D42" s="1517"/>
      <c r="E42" s="1516"/>
      <c r="F42" s="1517"/>
      <c r="G42" s="1517"/>
      <c r="H42" s="1516"/>
      <c r="I42" s="1516"/>
      <c r="J42" s="1516"/>
      <c r="K42" s="1516"/>
    </row>
    <row r="43" spans="1:11" ht="13" thickBot="1">
      <c r="A43" s="1482"/>
      <c r="B43" s="1484"/>
      <c r="C43" s="1483" t="str">
        <f>C32</f>
        <v>Reduce on food crop sales</v>
      </c>
      <c r="D43" s="1484"/>
      <c r="E43" s="1483"/>
      <c r="F43" s="1484"/>
      <c r="G43" s="1484"/>
      <c r="H43" s="1483"/>
      <c r="I43" s="1483"/>
      <c r="J43" s="1483"/>
      <c r="K43" s="1483"/>
    </row>
    <row r="46" spans="1:11">
      <c r="A46" s="874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4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2016-03-31T15:36:55Z</dcterms:modified>
</cp:coreProperties>
</file>