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32" i="3" l="1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A187" i="7"/>
  <c r="A184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K474" i="7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E987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187" i="7"/>
  <c r="F188" i="7"/>
  <c r="F189" i="7"/>
  <c r="F22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5" i="7"/>
  <c r="E186" i="7"/>
  <c r="E187" i="7"/>
  <c r="E189" i="7"/>
  <c r="E22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187" i="7"/>
  <c r="D189" i="7"/>
  <c r="D22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187" i="7"/>
  <c r="C189" i="7"/>
  <c r="C22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920" i="7"/>
  <c r="A220" i="7"/>
  <c r="A919" i="7"/>
  <c r="K186" i="7"/>
  <c r="P186" i="7"/>
  <c r="J186" i="7"/>
  <c r="O186" i="7"/>
  <c r="I186" i="7"/>
  <c r="N186" i="7"/>
  <c r="H186" i="7"/>
  <c r="M18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H778" i="7"/>
  <c r="H777" i="7"/>
  <c r="C779" i="7"/>
  <c r="H780" i="7"/>
  <c r="H783" i="7"/>
  <c r="H784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984" i="7"/>
  <c r="F1001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<sst xmlns="http://schemas.openxmlformats.org/spreadsheetml/2006/main" count="4372" uniqueCount="997">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</sst>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25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26" borderId="149" xfId="0" applyFont="1" applyFill="1" applyBorder="1" applyAlignment="1">
      <alignment vertical="center" wrapText="1"/>
    </xf>
    <xf numFmtId="1" fontId="8" fillId="30" borderId="150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8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2" borderId="128" xfId="0" applyFill="1" applyBorder="1" applyAlignment="1">
      <alignment horizontal="center"/>
    </xf>
    <xf numFmtId="0" fontId="33" fillId="32" borderId="128" xfId="0" applyFont="1" applyFill="1" applyBorder="1" applyAlignment="1">
      <alignment horizontal="center"/>
    </xf>
    <xf numFmtId="0" fontId="0" fillId="32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3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31" borderId="0" xfId="0" applyFont="1" applyFill="1" applyProtection="1"/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3" fillId="37" borderId="0" xfId="0" applyFont="1" applyFill="1"/>
    <xf numFmtId="0" fontId="2" fillId="37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7" borderId="88" xfId="0" applyFont="1" applyFill="1" applyBorder="1" applyAlignment="1" applyProtection="1">
      <alignment vertical="center"/>
      <protection locked="0"/>
    </xf>
    <xf numFmtId="0" fontId="2" fillId="34" borderId="88" xfId="0" applyFont="1" applyFill="1" applyBorder="1" applyAlignment="1" applyProtection="1">
      <alignment vertical="center"/>
    </xf>
  </cellXfs>
  <cellStyles count="12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21" customWidth="1"/>
    <col min="27" max="36" width="8.83203125" style="14" customWidth="1"/>
    <col min="37" max="41" width="8.83203125" style="1521" customWidth="1"/>
    <col min="42" max="53" width="8.83203125" style="14" customWidth="1"/>
    <col min="54" max="57" width="8.83203125" style="1521" customWidth="1"/>
    <col min="58" max="70" width="8.83203125" style="14" customWidth="1"/>
    <col min="71" max="74" width="8.83203125" style="1521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806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0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7"/>
      <c r="CL3" s="1298" t="s">
        <v>38</v>
      </c>
      <c r="CM3" s="129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51" t="s">
        <v>796</v>
      </c>
      <c r="D4" s="1452" t="s">
        <v>796</v>
      </c>
      <c r="E4" s="1452" t="s">
        <v>796</v>
      </c>
      <c r="F4" s="1452" t="s">
        <v>796</v>
      </c>
      <c r="G4" s="1452" t="s">
        <v>796</v>
      </c>
      <c r="H4" s="1452" t="s">
        <v>796</v>
      </c>
      <c r="I4" s="1452" t="s">
        <v>796</v>
      </c>
      <c r="J4" s="1452" t="s">
        <v>796</v>
      </c>
      <c r="K4" s="1452" t="s">
        <v>796</v>
      </c>
      <c r="L4" s="1452" t="s">
        <v>709</v>
      </c>
      <c r="M4" s="1452" t="s">
        <v>709</v>
      </c>
      <c r="N4" s="1452" t="s">
        <v>709</v>
      </c>
      <c r="O4" s="1452" t="s">
        <v>709</v>
      </c>
      <c r="P4" s="1452" t="s">
        <v>709</v>
      </c>
      <c r="Q4" s="1452" t="s">
        <v>709</v>
      </c>
      <c r="R4" s="1452" t="s">
        <v>709</v>
      </c>
      <c r="S4" s="1452" t="s">
        <v>709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0" t="s">
        <v>42</v>
      </c>
      <c r="CL4" s="1301" t="s">
        <v>43</v>
      </c>
      <c r="CM4" s="1302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797</v>
      </c>
      <c r="E5" s="77" t="s">
        <v>798</v>
      </c>
      <c r="F5" s="77" t="s">
        <v>800</v>
      </c>
      <c r="G5" s="77" t="s">
        <v>801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3"/>
      <c r="CL5" s="1304"/>
      <c r="CM5" s="130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6"/>
      <c r="CL6" s="1307"/>
      <c r="CM6" s="130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9"/>
      <c r="CL7" s="1310"/>
      <c r="CM7" s="131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27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3">
        <v>0.45</v>
      </c>
      <c r="CL9" s="1313">
        <v>0.4</v>
      </c>
      <c r="CM9" s="1313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28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3">
        <v>0.28000000000000003</v>
      </c>
      <c r="CL10" s="1313">
        <v>0.23</v>
      </c>
      <c r="CM10" s="1313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28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3">
        <v>0.18</v>
      </c>
      <c r="CL11" s="1313">
        <v>0.13</v>
      </c>
      <c r="CM11" s="1313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9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3">
        <v>0.09</v>
      </c>
      <c r="CL12" s="1313">
        <v>0.05</v>
      </c>
      <c r="CM12" s="1313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2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2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275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2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4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6"/>
      <c r="AL200" s="387"/>
      <c r="AM200" s="387"/>
      <c r="AN200" s="152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7"/>
      <c r="AL201" s="397"/>
      <c r="AM201" s="397"/>
      <c r="AN201" s="152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7"/>
      <c r="AL202" s="397"/>
      <c r="AM202" s="397"/>
      <c r="AN202" s="152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8"/>
      <c r="U205" s="1518"/>
      <c r="V205" s="413"/>
      <c r="W205" s="1518"/>
      <c r="X205" s="1518"/>
      <c r="Y205" s="151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6"/>
      <c r="AL207" s="387"/>
      <c r="AM207" s="387"/>
      <c r="AN207" s="152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7"/>
      <c r="AL208" s="397"/>
      <c r="AM208" s="397"/>
      <c r="AN208" s="152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7"/>
      <c r="AL209" s="397"/>
      <c r="AM209" s="397"/>
      <c r="AN209" s="152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8"/>
      <c r="U212" s="1518"/>
      <c r="V212" s="413"/>
      <c r="W212" s="1518"/>
      <c r="X212" s="1518"/>
      <c r="Y212" s="151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6"/>
      <c r="AL214" s="387"/>
      <c r="AM214" s="387"/>
      <c r="AN214" s="152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7"/>
      <c r="AL215" s="397"/>
      <c r="AM215" s="397"/>
      <c r="AN215" s="152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7"/>
      <c r="AL216" s="397"/>
      <c r="AM216" s="397"/>
      <c r="AN216" s="152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8"/>
      <c r="U219" s="1518"/>
      <c r="V219" s="413"/>
      <c r="W219" s="1518"/>
      <c r="X219" s="1518"/>
      <c r="Y219" s="151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6"/>
      <c r="AL221" s="387"/>
      <c r="AM221" s="387"/>
      <c r="AN221" s="152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7"/>
      <c r="AL222" s="397"/>
      <c r="AM222" s="397"/>
      <c r="AN222" s="152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7"/>
      <c r="AL223" s="397"/>
      <c r="AM223" s="397"/>
      <c r="AN223" s="152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8"/>
      <c r="U226" s="1518"/>
      <c r="V226" s="413"/>
      <c r="W226" s="1518"/>
      <c r="X226" s="1518"/>
      <c r="Y226" s="151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9"/>
      <c r="U229" s="1519"/>
      <c r="V229" s="1519"/>
      <c r="W229" s="1519"/>
      <c r="X229" s="1519"/>
      <c r="Y229" s="1519"/>
      <c r="Z229" s="1519"/>
      <c r="AK229" s="1519"/>
      <c r="AL229" s="1519"/>
      <c r="AM229" s="1519"/>
      <c r="AN229" s="1519"/>
      <c r="AO229" s="1519"/>
      <c r="BB229" s="1519"/>
      <c r="BC229" s="1519"/>
      <c r="BD229" s="1519"/>
      <c r="BE229" s="1519"/>
      <c r="BS229" s="1519"/>
      <c r="BT229" s="1519"/>
      <c r="BU229" s="1519"/>
      <c r="BV229" s="151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0" t="s">
        <v>574</v>
      </c>
      <c r="D232" s="1321" t="s">
        <v>575</v>
      </c>
      <c r="E232" s="1321" t="s">
        <v>576</v>
      </c>
      <c r="F232" s="1321" t="s">
        <v>577</v>
      </c>
      <c r="G232" s="1321" t="s">
        <v>578</v>
      </c>
      <c r="H232" s="1321" t="s">
        <v>579</v>
      </c>
      <c r="I232" s="1321" t="s">
        <v>580</v>
      </c>
      <c r="J232" s="1321" t="s">
        <v>581</v>
      </c>
      <c r="K232" s="1321" t="s">
        <v>582</v>
      </c>
      <c r="L232" s="1321" t="s">
        <v>583</v>
      </c>
      <c r="M232" s="1321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20" t="s">
        <v>590</v>
      </c>
      <c r="U232" s="1520" t="s">
        <v>591</v>
      </c>
      <c r="V232" s="1520" t="s">
        <v>592</v>
      </c>
      <c r="W232" s="1520" t="s">
        <v>593</v>
      </c>
      <c r="X232" s="1520" t="s">
        <v>594</v>
      </c>
      <c r="Y232" s="1520" t="s">
        <v>595</v>
      </c>
      <c r="Z232" s="1520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20" t="s">
        <v>607</v>
      </c>
      <c r="AL232" s="1520" t="s">
        <v>608</v>
      </c>
      <c r="AM232" s="1520" t="s">
        <v>609</v>
      </c>
      <c r="AN232" s="1520" t="s">
        <v>610</v>
      </c>
      <c r="AO232" s="1520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2">
        <v>59301</v>
      </c>
      <c r="D233" s="1323">
        <v>15.65</v>
      </c>
      <c r="E233" s="1323">
        <v>14.19</v>
      </c>
      <c r="F233" s="1323">
        <v>17.45</v>
      </c>
      <c r="G233" s="1323">
        <v>18.07</v>
      </c>
      <c r="H233" s="1323">
        <v>14.21</v>
      </c>
      <c r="I233" s="1323">
        <v>9.01</v>
      </c>
      <c r="J233" s="1323">
        <v>5.09</v>
      </c>
      <c r="K233" s="1323">
        <v>2.91</v>
      </c>
      <c r="L233" s="1323">
        <v>1.56</v>
      </c>
      <c r="M233" s="132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0">
        <v>3.33</v>
      </c>
      <c r="U233" s="1520">
        <v>2.34</v>
      </c>
      <c r="V233" s="1520">
        <v>2.02</v>
      </c>
      <c r="W233" s="1520">
        <v>1.71</v>
      </c>
      <c r="X233" s="1520">
        <v>1.6</v>
      </c>
      <c r="Y233" s="1520">
        <v>1.22</v>
      </c>
      <c r="Z233" s="152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0">
        <v>4.97</v>
      </c>
      <c r="AL233" s="1520">
        <v>4.07</v>
      </c>
      <c r="AM233" s="1520">
        <v>3.53</v>
      </c>
      <c r="AN233" s="1520">
        <v>3.23</v>
      </c>
      <c r="AO233" s="152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0"/>
      <c r="U235" s="1520"/>
      <c r="V235" s="1520"/>
      <c r="W235" s="1520"/>
      <c r="X235" s="1520"/>
      <c r="Y235" s="1520"/>
      <c r="Z235" s="1520"/>
      <c r="AA235"/>
      <c r="AB235"/>
      <c r="AC235"/>
      <c r="AD235"/>
      <c r="AE235"/>
      <c r="AF235"/>
      <c r="AG235"/>
      <c r="AH235"/>
      <c r="AI235"/>
      <c r="AJ235"/>
      <c r="AK235" s="1520"/>
      <c r="AL235" s="1520"/>
      <c r="AM235" s="1520"/>
      <c r="AN235" s="1520"/>
      <c r="AO235" s="152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2"/>
      <c r="D236" s="1323"/>
      <c r="E236" s="1323"/>
      <c r="F236" s="1323"/>
      <c r="G236" s="1323"/>
      <c r="H236" s="1323"/>
      <c r="I236" s="1323"/>
      <c r="J236" s="1323"/>
      <c r="K236" s="1323"/>
      <c r="L236" s="1323"/>
      <c r="M236" s="1323"/>
      <c r="N236"/>
      <c r="O236"/>
      <c r="P236"/>
      <c r="Q236"/>
      <c r="R236"/>
      <c r="S236"/>
      <c r="T236" s="1520"/>
      <c r="U236" s="1520"/>
      <c r="V236" s="1520"/>
      <c r="W236" s="1520"/>
      <c r="X236" s="1520"/>
      <c r="Y236" s="1520"/>
      <c r="Z236" s="1520"/>
      <c r="AA236"/>
      <c r="AB236"/>
      <c r="AC236"/>
      <c r="AD236"/>
      <c r="AE236"/>
      <c r="AF236"/>
      <c r="AG236"/>
      <c r="AH236"/>
      <c r="AI236"/>
      <c r="AJ236"/>
      <c r="AK236" s="1520"/>
      <c r="AL236" s="1520"/>
      <c r="AM236" s="1520"/>
      <c r="AN236" s="1520"/>
      <c r="AO236" s="152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20" t="s">
        <v>626</v>
      </c>
      <c r="U237" s="1520" t="s">
        <v>627</v>
      </c>
      <c r="V237" s="1520" t="s">
        <v>628</v>
      </c>
      <c r="W237" s="1520" t="s">
        <v>629</v>
      </c>
      <c r="X237" s="1520" t="s">
        <v>630</v>
      </c>
      <c r="Y237" s="1520" t="s">
        <v>631</v>
      </c>
      <c r="Z237" s="1520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20"/>
      <c r="AL237" s="1520"/>
      <c r="AM237" s="1520"/>
      <c r="AN237" s="1520"/>
      <c r="AO237" s="152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0">
        <v>-3.33</v>
      </c>
      <c r="U238" s="1520">
        <v>-2.34</v>
      </c>
      <c r="V238" s="1520">
        <v>-2.02</v>
      </c>
      <c r="W238" s="1520">
        <v>-1.71</v>
      </c>
      <c r="X238" s="1520">
        <v>-1.6</v>
      </c>
      <c r="Y238" s="1520">
        <v>-1.22</v>
      </c>
      <c r="Z238" s="152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0"/>
      <c r="AL238" s="1520"/>
      <c r="AM238" s="1520"/>
      <c r="AN238" s="1520"/>
      <c r="AO238" s="152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0">
        <v>4.07</v>
      </c>
      <c r="U239" s="1520">
        <v>3.53</v>
      </c>
      <c r="V239" s="1520">
        <v>3.23</v>
      </c>
      <c r="W239" s="1520">
        <v>2.77</v>
      </c>
      <c r="X239" s="1520">
        <v>2.63</v>
      </c>
      <c r="Y239" s="1520">
        <v>2.23</v>
      </c>
      <c r="Z239" s="152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0"/>
      <c r="AL239" s="1520"/>
      <c r="AM239" s="1520"/>
      <c r="AN239" s="1520"/>
      <c r="AO239" s="152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0"/>
      <c r="AL240" s="1520"/>
      <c r="AM240" s="1520"/>
      <c r="AN240" s="1520"/>
      <c r="AO240" s="152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0"/>
      <c r="AL241" s="1520"/>
      <c r="AM241" s="1520"/>
      <c r="AN241" s="1520"/>
      <c r="AO241" s="152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0"/>
      <c r="U242" s="1520"/>
      <c r="V242" s="1520"/>
      <c r="W242" s="1520"/>
      <c r="X242" s="1520"/>
      <c r="Y242" s="1520"/>
      <c r="Z242" s="1520"/>
      <c r="AA242"/>
      <c r="AB242"/>
      <c r="AC242"/>
      <c r="AD242"/>
      <c r="AE242"/>
      <c r="AF242"/>
      <c r="AG242"/>
      <c r="AH242"/>
      <c r="AI242"/>
      <c r="AJ242"/>
      <c r="AK242" s="1520"/>
      <c r="AL242" s="1520"/>
      <c r="AM242" s="1520"/>
      <c r="AN242" s="1520"/>
      <c r="AO242" s="152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0"/>
      <c r="U243" s="1520"/>
      <c r="V243" s="1520"/>
      <c r="W243" s="1520"/>
      <c r="X243" s="1520"/>
      <c r="Y243" s="1520"/>
      <c r="Z243" s="1520"/>
      <c r="AA243"/>
      <c r="AB243"/>
      <c r="AC243"/>
      <c r="AD243"/>
      <c r="AE243"/>
      <c r="AF243"/>
      <c r="AG243"/>
      <c r="AH243"/>
      <c r="AI243"/>
      <c r="AJ243"/>
      <c r="AK243" s="1520"/>
      <c r="AL243" s="1520"/>
      <c r="AM243" s="1520"/>
      <c r="AN243" s="1520"/>
      <c r="AO243" s="152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0"/>
      <c r="U244" s="1520"/>
      <c r="V244" s="1520"/>
      <c r="W244" s="1520"/>
      <c r="X244" s="1520"/>
      <c r="Y244" s="1520"/>
      <c r="Z244" s="1520"/>
      <c r="AA244"/>
      <c r="AB244"/>
      <c r="AC244"/>
      <c r="AD244"/>
      <c r="AE244"/>
      <c r="AF244"/>
      <c r="AG244"/>
      <c r="AH244"/>
      <c r="AI244"/>
      <c r="AJ244"/>
      <c r="AK244" s="1520"/>
      <c r="AL244" s="1520"/>
      <c r="AM244" s="1520"/>
      <c r="AN244" s="1520"/>
      <c r="AO244" s="152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0"/>
      <c r="U245" s="1520"/>
      <c r="V245" s="1520"/>
      <c r="W245" s="1520"/>
      <c r="X245" s="1520"/>
      <c r="Y245" s="1520"/>
      <c r="Z245" s="1520"/>
      <c r="AA245"/>
      <c r="AB245"/>
      <c r="AC245"/>
      <c r="AD245"/>
      <c r="AE245"/>
      <c r="AF245"/>
      <c r="AG245"/>
      <c r="AH245"/>
      <c r="AI245"/>
      <c r="AJ245"/>
      <c r="AK245" s="1520"/>
      <c r="AL245" s="1520"/>
      <c r="AM245" s="1520"/>
      <c r="AN245" s="1520"/>
      <c r="AO245" s="152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0"/>
      <c r="U246" s="1520"/>
      <c r="V246" s="1520"/>
      <c r="W246" s="1520"/>
      <c r="X246" s="1520"/>
      <c r="Y246" s="1520"/>
      <c r="Z246" s="1520"/>
      <c r="AA246"/>
      <c r="AB246"/>
      <c r="AC246"/>
      <c r="AD246"/>
      <c r="AE246"/>
      <c r="AF246"/>
      <c r="AG246"/>
      <c r="AH246"/>
      <c r="AI246"/>
      <c r="AJ246"/>
      <c r="AK246" s="1520"/>
      <c r="AL246" s="1520"/>
      <c r="AM246" s="1520"/>
      <c r="AN246" s="1520"/>
      <c r="AO246" s="152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0"/>
      <c r="U247" s="1520"/>
      <c r="V247" s="1520"/>
      <c r="W247" s="1520"/>
      <c r="X247" s="1520"/>
      <c r="AB247"/>
      <c r="AC247"/>
      <c r="AD247"/>
      <c r="AE247"/>
      <c r="AF247"/>
      <c r="AG247"/>
      <c r="AH247"/>
      <c r="AI247"/>
      <c r="AJ247"/>
      <c r="AK247" s="1520"/>
      <c r="AL247" s="1520"/>
      <c r="AM247" s="1520"/>
      <c r="AN247" s="1520"/>
      <c r="AO247" s="152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0"/>
      <c r="U248" s="1520"/>
      <c r="V248" s="1520"/>
      <c r="W248" s="1520"/>
      <c r="X248" s="1520"/>
      <c r="AB248"/>
      <c r="AC248"/>
      <c r="AD248"/>
      <c r="AE248"/>
      <c r="AF248"/>
      <c r="AG248"/>
      <c r="AH248"/>
      <c r="AI248"/>
      <c r="AJ248"/>
      <c r="AK248" s="1520"/>
      <c r="AL248" s="1520"/>
      <c r="AM248" s="1520"/>
      <c r="AN248" s="1520"/>
      <c r="AO248" s="152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0"/>
      <c r="U249" s="1520"/>
      <c r="V249" s="1520"/>
      <c r="W249" s="1520"/>
      <c r="X249" s="1520"/>
      <c r="AB249"/>
      <c r="AC249"/>
      <c r="AD249"/>
      <c r="AE249"/>
      <c r="AF249"/>
      <c r="AG249"/>
      <c r="AH249"/>
      <c r="AI249"/>
      <c r="AJ249"/>
      <c r="AK249" s="1520"/>
      <c r="AL249" s="1520"/>
      <c r="AM249" s="1520"/>
      <c r="AN249" s="1520"/>
      <c r="AO249" s="152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0"/>
      <c r="U250" s="1520"/>
      <c r="V250" s="1520"/>
      <c r="W250" s="1520"/>
      <c r="X250" s="1520"/>
      <c r="Y250" s="1520"/>
      <c r="Z250" s="1520"/>
      <c r="AA250"/>
      <c r="AB250"/>
      <c r="AC250"/>
      <c r="AD250"/>
      <c r="AE250"/>
      <c r="AF250"/>
      <c r="AG250"/>
      <c r="AH250"/>
      <c r="AI250"/>
      <c r="AJ250"/>
      <c r="AK250" s="1520"/>
      <c r="AL250" s="1520"/>
      <c r="AM250" s="1520"/>
      <c r="AN250" s="1520"/>
      <c r="AO250" s="152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0"/>
      <c r="U251" s="1520"/>
      <c r="V251" s="1520"/>
      <c r="W251" s="1520"/>
      <c r="X251" s="1520"/>
      <c r="Y251" s="1520"/>
      <c r="Z251" s="1520"/>
      <c r="AA251"/>
      <c r="AB251"/>
      <c r="AC251"/>
      <c r="AD251"/>
      <c r="AE251"/>
      <c r="AF251"/>
      <c r="AG251"/>
      <c r="AH251"/>
      <c r="AI251"/>
      <c r="AJ251"/>
      <c r="AK251" s="1520"/>
      <c r="AL251" s="1520"/>
      <c r="AM251" s="1520"/>
      <c r="AN251" s="1520"/>
      <c r="AO251" s="152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0"/>
      <c r="U252" s="1520"/>
      <c r="V252" s="1520"/>
      <c r="W252" s="1520"/>
      <c r="X252" s="1520"/>
      <c r="Y252" s="1520"/>
      <c r="Z252" s="1520"/>
      <c r="AA252"/>
      <c r="AB252"/>
      <c r="AC252"/>
      <c r="AD252"/>
      <c r="AE252"/>
      <c r="AF252"/>
      <c r="AG252"/>
      <c r="AH252"/>
      <c r="AI252"/>
      <c r="AJ252"/>
      <c r="AK252" s="1520"/>
      <c r="AL252" s="1520"/>
      <c r="AM252" s="1520"/>
      <c r="AN252" s="1520"/>
      <c r="AO252" s="152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0"/>
      <c r="U253" s="1520"/>
      <c r="V253" s="1520"/>
      <c r="W253" s="1520"/>
      <c r="X253" s="1520"/>
      <c r="Y253" s="1520"/>
      <c r="Z253" s="1520"/>
      <c r="AA253"/>
      <c r="AB253"/>
      <c r="AC253"/>
      <c r="AD253"/>
      <c r="AE253"/>
      <c r="AF253"/>
      <c r="AG253"/>
      <c r="AH253"/>
      <c r="AI253"/>
      <c r="AJ253"/>
      <c r="AK253" s="1520"/>
      <c r="AL253" s="1520"/>
      <c r="AM253" s="1520"/>
      <c r="AN253" s="1520"/>
      <c r="AO253" s="152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0"/>
      <c r="U254" s="1520"/>
      <c r="V254" s="1520"/>
      <c r="W254" s="1520"/>
      <c r="X254" s="1520"/>
      <c r="Y254" s="1520"/>
      <c r="Z254" s="1520"/>
      <c r="AA254"/>
      <c r="AB254"/>
      <c r="AC254"/>
      <c r="AD254"/>
      <c r="AE254"/>
      <c r="AF254"/>
      <c r="AG254"/>
      <c r="AH254"/>
      <c r="AI254"/>
      <c r="AJ254"/>
      <c r="AK254" s="1520"/>
      <c r="AL254" s="1520"/>
      <c r="AM254" s="1520"/>
      <c r="AN254" s="1520"/>
      <c r="AO254" s="152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0"/>
      <c r="U255" s="1520"/>
      <c r="V255" s="1520"/>
      <c r="W255" s="1520"/>
      <c r="X255" s="1520"/>
      <c r="Y255" s="1520"/>
      <c r="Z255" s="1520"/>
      <c r="AA255"/>
      <c r="AB255"/>
      <c r="AC255"/>
      <c r="AD255"/>
      <c r="AE255"/>
      <c r="AF255"/>
      <c r="AG255"/>
      <c r="AH255"/>
      <c r="AI255"/>
      <c r="AJ255"/>
      <c r="AK255" s="1520"/>
      <c r="AL255" s="1520"/>
      <c r="AM255" s="1520"/>
      <c r="AN255" s="1520"/>
      <c r="AO255" s="152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0"/>
      <c r="U256" s="1520"/>
      <c r="V256" s="1520"/>
      <c r="W256" s="1520"/>
      <c r="X256" s="1520"/>
      <c r="Y256" s="1520"/>
      <c r="Z256" s="1520"/>
      <c r="AA256"/>
      <c r="AB256"/>
      <c r="AC256"/>
      <c r="AD256"/>
      <c r="AE256"/>
      <c r="AF256"/>
      <c r="AG256"/>
      <c r="AH256"/>
      <c r="AI256"/>
      <c r="AJ256"/>
      <c r="AK256" s="1520"/>
      <c r="AL256" s="1520"/>
      <c r="AM256" s="1520"/>
      <c r="AN256" s="1520"/>
      <c r="AO256" s="152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0"/>
      <c r="U257" s="1520"/>
      <c r="V257" s="1520"/>
      <c r="W257" s="1520"/>
      <c r="X257" s="1520"/>
      <c r="Y257" s="1520"/>
      <c r="Z257" s="1520"/>
      <c r="AA257"/>
      <c r="AB257"/>
      <c r="AC257"/>
      <c r="AD257"/>
      <c r="AE257"/>
      <c r="AF257"/>
      <c r="AG257"/>
      <c r="AH257"/>
      <c r="AI257"/>
      <c r="AJ257"/>
      <c r="AK257" s="1520"/>
      <c r="AL257" s="1520"/>
      <c r="AM257" s="1520"/>
      <c r="AN257" s="1520"/>
      <c r="AO257" s="152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0"/>
      <c r="U258" s="1520"/>
      <c r="V258" s="1520"/>
      <c r="W258" s="1520"/>
      <c r="X258" s="1520"/>
      <c r="Y258" s="1520"/>
      <c r="Z258" s="1520"/>
      <c r="AA258"/>
      <c r="AB258"/>
      <c r="AC258"/>
      <c r="AD258"/>
      <c r="AE258"/>
      <c r="AF258"/>
      <c r="AG258"/>
      <c r="AH258"/>
      <c r="AI258"/>
      <c r="AJ258"/>
      <c r="AK258" s="1520"/>
      <c r="AL258" s="1520"/>
      <c r="AM258" s="1520"/>
      <c r="AN258" s="1520"/>
      <c r="AO258" s="152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0"/>
      <c r="U259" s="1520"/>
      <c r="V259" s="1520"/>
      <c r="W259" s="1520"/>
      <c r="X259" s="1520"/>
      <c r="Y259" s="1520"/>
      <c r="Z259" s="1520"/>
      <c r="AA259"/>
      <c r="AB259"/>
      <c r="AC259"/>
      <c r="AD259"/>
      <c r="AE259"/>
      <c r="AF259"/>
      <c r="AG259"/>
      <c r="AH259"/>
      <c r="AI259"/>
      <c r="AJ259"/>
      <c r="AK259" s="1520"/>
      <c r="AL259" s="1520"/>
      <c r="AM259" s="1520"/>
      <c r="AN259" s="1520"/>
      <c r="AO259" s="152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0"/>
      <c r="U260" s="1520"/>
      <c r="V260" s="1520"/>
      <c r="W260" s="1520"/>
      <c r="X260" s="1520"/>
      <c r="Y260" s="1520"/>
      <c r="Z260" s="1520"/>
      <c r="AA260"/>
      <c r="AB260"/>
      <c r="AC260"/>
      <c r="AD260"/>
      <c r="AE260"/>
      <c r="AF260"/>
      <c r="AG260"/>
      <c r="AH260"/>
      <c r="AI260"/>
      <c r="AJ260"/>
      <c r="AK260" s="1520"/>
      <c r="AL260" s="1520"/>
      <c r="AM260" s="1520"/>
      <c r="AN260" s="1520"/>
      <c r="AO260" s="152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0"/>
      <c r="U261" s="1520"/>
      <c r="V261" s="1520"/>
      <c r="W261" s="1520"/>
      <c r="X261" s="1520"/>
      <c r="Y261" s="1520"/>
      <c r="Z261" s="1520"/>
      <c r="AA261"/>
      <c r="AB261"/>
      <c r="AC261"/>
      <c r="AD261"/>
      <c r="AE261"/>
      <c r="AF261"/>
      <c r="AG261"/>
      <c r="AH261"/>
      <c r="AI261"/>
      <c r="AJ261"/>
      <c r="AK261" s="1520"/>
      <c r="AL261" s="1520"/>
      <c r="AM261" s="1520"/>
      <c r="AN261" s="1520"/>
      <c r="AO261" s="152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0"/>
      <c r="U262" s="1520"/>
      <c r="V262" s="1520"/>
      <c r="W262" s="1520"/>
      <c r="X262" s="1520"/>
      <c r="Y262" s="1520"/>
      <c r="Z262" s="1520"/>
      <c r="AA262"/>
      <c r="AB262"/>
      <c r="AC262"/>
      <c r="AD262"/>
      <c r="AE262"/>
      <c r="AF262"/>
      <c r="AG262"/>
      <c r="AH262"/>
      <c r="AI262"/>
      <c r="AJ262"/>
      <c r="AK262" s="1520"/>
      <c r="AL262" s="1520"/>
      <c r="AM262" s="1520"/>
      <c r="AN262" s="1520"/>
      <c r="AO262" s="152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0"/>
      <c r="U263" s="1520"/>
      <c r="V263" s="1520"/>
      <c r="W263" s="1520"/>
      <c r="X263" s="1520"/>
      <c r="Y263" s="1520"/>
      <c r="Z263" s="1520"/>
      <c r="AA263"/>
      <c r="AB263"/>
      <c r="AC263"/>
      <c r="AD263"/>
      <c r="AE263"/>
      <c r="AF263"/>
      <c r="AG263"/>
      <c r="AH263"/>
      <c r="AI263"/>
      <c r="AJ263"/>
      <c r="AK263" s="1520"/>
      <c r="AL263" s="1520"/>
      <c r="AM263" s="1520"/>
      <c r="AN263" s="1520"/>
      <c r="AO263" s="152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0"/>
      <c r="U264" s="1520"/>
      <c r="V264" s="1520"/>
      <c r="W264" s="1520"/>
      <c r="X264" s="1520"/>
      <c r="Y264" s="1520"/>
      <c r="Z264" s="1520"/>
      <c r="AA264"/>
      <c r="AB264"/>
      <c r="AC264"/>
      <c r="AD264"/>
      <c r="AE264"/>
      <c r="AF264"/>
      <c r="AG264"/>
      <c r="AH264"/>
      <c r="AI264"/>
      <c r="AJ264"/>
      <c r="AK264" s="1520"/>
      <c r="AL264" s="1520"/>
      <c r="AM264" s="1520"/>
      <c r="AN264" s="1520"/>
      <c r="AO264" s="152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0"/>
      <c r="U265" s="1520"/>
      <c r="V265" s="1520"/>
      <c r="W265" s="1520"/>
      <c r="X265" s="1520"/>
      <c r="Y265" s="1520"/>
      <c r="Z265" s="1520"/>
      <c r="AA265"/>
      <c r="AB265"/>
      <c r="AC265"/>
      <c r="AD265"/>
      <c r="AE265"/>
      <c r="AF265"/>
      <c r="AG265"/>
      <c r="AH265"/>
      <c r="AI265"/>
      <c r="AJ265"/>
      <c r="AK265" s="1520"/>
      <c r="AL265" s="1520"/>
      <c r="AM265" s="1520"/>
      <c r="AN265" s="1520"/>
      <c r="AO265" s="152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0"/>
      <c r="U266" s="1520"/>
      <c r="V266" s="1520"/>
      <c r="W266" s="1520"/>
      <c r="X266" s="1520"/>
      <c r="Y266" s="1520"/>
      <c r="Z266" s="1520"/>
      <c r="AA266"/>
      <c r="AB266"/>
      <c r="AC266"/>
      <c r="AD266"/>
      <c r="AE266"/>
      <c r="AF266"/>
      <c r="AG266"/>
      <c r="AH266"/>
      <c r="AI266"/>
      <c r="AJ266"/>
      <c r="AK266" s="1520"/>
      <c r="AL266" s="1520"/>
      <c r="AM266" s="1520"/>
      <c r="AN266" s="1520"/>
      <c r="AO266" s="152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0"/>
      <c r="U267" s="1520"/>
      <c r="V267" s="1520"/>
      <c r="W267" s="1520"/>
      <c r="X267" s="1520"/>
      <c r="Y267" s="1520"/>
      <c r="Z267" s="1520"/>
      <c r="AA267"/>
      <c r="AB267"/>
      <c r="AC267"/>
      <c r="AD267"/>
      <c r="AE267"/>
      <c r="AF267"/>
      <c r="AG267"/>
      <c r="AH267"/>
      <c r="AI267"/>
      <c r="AJ267"/>
      <c r="AK267" s="1520"/>
      <c r="AL267" s="1520"/>
      <c r="AM267" s="1520"/>
      <c r="AN267" s="1520"/>
      <c r="AO267" s="152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0"/>
      <c r="U268" s="1520"/>
      <c r="V268" s="1520"/>
      <c r="W268" s="1520"/>
      <c r="X268" s="1520"/>
      <c r="Y268" s="1520"/>
      <c r="Z268" s="1520"/>
      <c r="AA268"/>
      <c r="AB268"/>
      <c r="AC268"/>
      <c r="AD268"/>
      <c r="AE268"/>
      <c r="AF268"/>
      <c r="AG268"/>
      <c r="AH268"/>
      <c r="AI268"/>
      <c r="AJ268"/>
      <c r="AK268" s="1520"/>
      <c r="AL268" s="1520"/>
      <c r="AM268" s="1520"/>
      <c r="AN268" s="1520"/>
      <c r="AO268" s="152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0"/>
      <c r="U269" s="1520"/>
      <c r="V269" s="1520"/>
      <c r="W269" s="1520"/>
      <c r="X269" s="1520"/>
      <c r="Y269" s="1520"/>
      <c r="Z269" s="1520"/>
      <c r="AA269"/>
      <c r="AB269"/>
      <c r="AC269"/>
      <c r="AD269"/>
      <c r="AE269"/>
      <c r="AF269"/>
      <c r="AG269"/>
      <c r="AH269"/>
      <c r="AI269"/>
      <c r="AJ269"/>
      <c r="AK269" s="1520"/>
      <c r="AL269" s="1520"/>
      <c r="AM269" s="1520"/>
      <c r="AN269" s="1520"/>
      <c r="AO269" s="152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0"/>
      <c r="U270" s="1520"/>
      <c r="V270" s="1559"/>
      <c r="W270" s="1559"/>
      <c r="X270" s="1522" t="s">
        <v>642</v>
      </c>
      <c r="Y270" s="1522">
        <v>59301</v>
      </c>
      <c r="Z270" s="1522" t="s">
        <v>643</v>
      </c>
      <c r="AA270" s="1324" t="s">
        <v>644</v>
      </c>
      <c r="AB270" s="1324" t="s">
        <v>645</v>
      </c>
      <c r="AC270" s="1324" t="s">
        <v>646</v>
      </c>
      <c r="AD270" s="1324" t="s">
        <v>650</v>
      </c>
      <c r="AE270" t="s">
        <v>647</v>
      </c>
      <c r="AF270" t="s">
        <v>648</v>
      </c>
      <c r="AG270" s="1560" t="s">
        <v>649</v>
      </c>
      <c r="AH270" s="1560"/>
      <c r="AI270"/>
      <c r="AJ270"/>
      <c r="AK270" s="1520"/>
      <c r="AL270" s="1520"/>
      <c r="AM270" s="1520"/>
      <c r="AN270" s="1520"/>
      <c r="AO270" s="152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0"/>
      <c r="U271" s="1520"/>
      <c r="V271" s="1520"/>
      <c r="W271" s="1520"/>
      <c r="X271" s="1520" t="s">
        <v>651</v>
      </c>
      <c r="Y271" s="1520">
        <v>100</v>
      </c>
      <c r="Z271" s="152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0"/>
      <c r="AL271" s="1520"/>
      <c r="AM271" s="1520"/>
      <c r="AN271" s="1520"/>
      <c r="AO271" s="152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0"/>
      <c r="U272" s="1520"/>
      <c r="V272" s="1520"/>
      <c r="W272" s="1520"/>
      <c r="X272" s="1523" t="s">
        <v>652</v>
      </c>
      <c r="Y272" s="1523">
        <v>4</v>
      </c>
      <c r="Z272" s="1523">
        <v>0.5</v>
      </c>
      <c r="AA272" s="1325">
        <v>1</v>
      </c>
      <c r="AB272" s="1325">
        <v>0.5</v>
      </c>
      <c r="AC272" s="1325">
        <v>2</v>
      </c>
      <c r="AD272" s="1325">
        <v>0.5</v>
      </c>
      <c r="AE272">
        <v>4.5</v>
      </c>
      <c r="AF272">
        <v>-0.5</v>
      </c>
      <c r="AG272">
        <v>0.2288</v>
      </c>
      <c r="AH272"/>
      <c r="AI272"/>
      <c r="AJ272"/>
      <c r="AK272" s="1520"/>
      <c r="AL272" s="1520"/>
      <c r="AM272" s="1520"/>
      <c r="AN272" s="1520"/>
      <c r="AO272" s="152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0"/>
      <c r="U273" s="1520"/>
      <c r="V273" s="1520"/>
      <c r="W273" s="1520"/>
      <c r="X273" s="1520" t="s">
        <v>653</v>
      </c>
      <c r="Y273" s="1520">
        <v>5</v>
      </c>
      <c r="Z273" s="152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0"/>
      <c r="AL273" s="1520"/>
      <c r="AM273" s="1520"/>
      <c r="AN273" s="1520"/>
      <c r="AO273" s="152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0"/>
      <c r="U274" s="1520"/>
      <c r="V274" s="1520"/>
      <c r="W274" s="1520"/>
      <c r="X274" s="1523" t="s">
        <v>654</v>
      </c>
      <c r="Y274" s="1523">
        <v>6</v>
      </c>
      <c r="Z274" s="1523">
        <v>1</v>
      </c>
      <c r="AA274" s="1325">
        <v>1.5</v>
      </c>
      <c r="AB274" s="1325">
        <v>1</v>
      </c>
      <c r="AC274" s="1325">
        <v>2.5</v>
      </c>
      <c r="AD274" s="132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0"/>
      <c r="AL274" s="1520"/>
      <c r="AM274" s="1520"/>
      <c r="AN274" s="1520"/>
      <c r="AO274" s="152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0"/>
      <c r="U275" s="1520"/>
      <c r="V275" s="1520"/>
      <c r="W275" s="1520"/>
      <c r="X275" s="1520" t="s">
        <v>655</v>
      </c>
      <c r="Y275" s="1520">
        <v>7</v>
      </c>
      <c r="Z275" s="152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0"/>
      <c r="AL275" s="1520"/>
      <c r="AM275" s="1520"/>
      <c r="AN275" s="1520"/>
      <c r="AO275" s="152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0"/>
      <c r="U276" s="1520"/>
      <c r="V276" s="1520"/>
      <c r="W276" s="1520"/>
      <c r="X276" s="1523" t="s">
        <v>656</v>
      </c>
      <c r="Y276" s="1523">
        <v>8</v>
      </c>
      <c r="Z276" s="1523">
        <v>1</v>
      </c>
      <c r="AA276" s="1325">
        <v>2</v>
      </c>
      <c r="AB276" s="1325">
        <v>1</v>
      </c>
      <c r="AC276" s="1325">
        <v>3.5</v>
      </c>
      <c r="AD276" s="132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0"/>
      <c r="AL276" s="1520"/>
      <c r="AM276" s="1520"/>
      <c r="AN276" s="1520"/>
      <c r="AO276" s="152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0"/>
      <c r="U277" s="1520"/>
      <c r="V277" s="1520"/>
      <c r="W277" s="1520"/>
      <c r="X277" s="1520" t="s">
        <v>657</v>
      </c>
      <c r="Y277" s="1520">
        <v>9</v>
      </c>
      <c r="Z277" s="152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0"/>
      <c r="AL277" s="1520"/>
      <c r="AM277" s="1520"/>
      <c r="AN277" s="1520"/>
      <c r="AO277" s="152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0"/>
      <c r="U278" s="1520"/>
      <c r="V278" s="1520"/>
      <c r="W278" s="1520"/>
      <c r="X278" s="1523" t="s">
        <v>658</v>
      </c>
      <c r="Y278" s="1523">
        <v>10</v>
      </c>
      <c r="Z278" s="1523">
        <v>1.5</v>
      </c>
      <c r="AA278" s="1325">
        <v>2</v>
      </c>
      <c r="AB278" s="1325">
        <v>1.5</v>
      </c>
      <c r="AC278" s="1325">
        <v>4.5</v>
      </c>
      <c r="AD278" s="1325">
        <v>1</v>
      </c>
      <c r="AE278">
        <v>10.5</v>
      </c>
      <c r="AF278">
        <v>-0.5</v>
      </c>
      <c r="AG278">
        <v>0.246</v>
      </c>
      <c r="AH278"/>
      <c r="AI278"/>
      <c r="AJ278"/>
      <c r="AK278" s="1520"/>
      <c r="AL278" s="1520"/>
      <c r="AM278" s="1520"/>
      <c r="AN278" s="1520"/>
      <c r="AO278" s="152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0"/>
      <c r="U279" s="1520"/>
      <c r="V279" s="1520"/>
      <c r="W279" s="1520"/>
      <c r="X279" s="1520"/>
      <c r="Y279" s="1520"/>
      <c r="Z279" s="1520"/>
      <c r="AA279"/>
      <c r="AB279"/>
      <c r="AC279"/>
      <c r="AD279"/>
      <c r="AE279"/>
      <c r="AF279"/>
      <c r="AG279"/>
      <c r="AH279"/>
      <c r="AI279"/>
      <c r="AJ279"/>
      <c r="AK279" s="1520"/>
      <c r="AL279" s="1520"/>
      <c r="AM279" s="1520"/>
      <c r="AN279" s="1520"/>
      <c r="AO279" s="152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0"/>
      <c r="U280" s="1520"/>
      <c r="V280" s="1520"/>
      <c r="W280" s="1520"/>
      <c r="X280" s="1520"/>
      <c r="Y280" s="1520"/>
      <c r="Z280" s="1520"/>
      <c r="AA280"/>
      <c r="AB280"/>
      <c r="AC280"/>
      <c r="AD280"/>
      <c r="AE280"/>
      <c r="AF280"/>
      <c r="AG280"/>
      <c r="AH280"/>
      <c r="AI280"/>
      <c r="AJ280"/>
      <c r="AK280" s="1520"/>
      <c r="AL280" s="1520"/>
      <c r="AM280" s="1520"/>
      <c r="AN280" s="1520"/>
      <c r="AO280" s="152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0"/>
      <c r="U281" s="1520"/>
      <c r="V281" s="1520"/>
      <c r="W281" s="1520"/>
      <c r="X281" s="1520"/>
      <c r="Y281" s="1520"/>
      <c r="Z281" s="1520"/>
      <c r="AA281"/>
      <c r="AB281"/>
      <c r="AC281"/>
      <c r="AD281"/>
      <c r="AE281"/>
      <c r="AF281"/>
      <c r="AG281"/>
      <c r="AH281"/>
      <c r="AI281"/>
      <c r="AJ281"/>
      <c r="AK281" s="1520"/>
      <c r="AL281" s="1520"/>
      <c r="AM281" s="1520"/>
      <c r="AN281" s="1520"/>
      <c r="AO281" s="152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0"/>
      <c r="U282" s="1520"/>
      <c r="V282" s="1520"/>
      <c r="W282" s="1520"/>
      <c r="X282" s="1520"/>
      <c r="Y282" s="1520"/>
      <c r="Z282" s="1520"/>
      <c r="AA282"/>
      <c r="AB282"/>
      <c r="AC282"/>
      <c r="AD282"/>
      <c r="AE282"/>
      <c r="AF282"/>
      <c r="AG282"/>
      <c r="AH282"/>
      <c r="AI282"/>
      <c r="AJ282"/>
      <c r="AK282" s="1520"/>
      <c r="AL282" s="1520"/>
      <c r="AM282" s="1520"/>
      <c r="AN282" s="1520"/>
      <c r="AO282" s="152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0"/>
      <c r="U283" s="1520"/>
      <c r="V283" s="1520"/>
      <c r="W283" s="1520"/>
      <c r="X283" s="1520"/>
      <c r="Y283" s="1520"/>
      <c r="Z283" s="1520"/>
      <c r="AA283"/>
      <c r="AB283"/>
      <c r="AC283"/>
      <c r="AD283"/>
      <c r="AE283"/>
      <c r="AF283"/>
      <c r="AG283"/>
      <c r="AH283"/>
      <c r="AI283"/>
      <c r="AJ283"/>
      <c r="AK283" s="1520"/>
      <c r="AL283" s="1520"/>
      <c r="AM283" s="1520"/>
      <c r="AN283" s="1520"/>
      <c r="AO283" s="152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0"/>
      <c r="U284" s="1520"/>
      <c r="V284" s="1520"/>
      <c r="W284" s="1520"/>
      <c r="X284" s="1520"/>
      <c r="Y284" s="1520"/>
      <c r="Z284" s="1520"/>
      <c r="AA284"/>
      <c r="AB284"/>
      <c r="AC284"/>
      <c r="AD284"/>
      <c r="AE284"/>
      <c r="AF284"/>
      <c r="AG284"/>
      <c r="AH284"/>
      <c r="AI284"/>
      <c r="AJ284"/>
      <c r="AK284" s="1520"/>
      <c r="AL284" s="1520"/>
      <c r="AM284" s="1520"/>
      <c r="AN284" s="1520"/>
      <c r="AO284" s="152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0"/>
      <c r="U285" s="1520"/>
      <c r="V285" s="1520"/>
      <c r="W285" s="1520"/>
      <c r="X285" s="1520"/>
      <c r="Y285" s="1520"/>
      <c r="Z285" s="1520"/>
      <c r="AA285"/>
      <c r="AB285"/>
      <c r="AC285"/>
      <c r="AD285"/>
      <c r="AE285"/>
      <c r="AF285"/>
      <c r="AG285"/>
      <c r="AH285"/>
      <c r="AI285"/>
      <c r="AJ285"/>
      <c r="AK285" s="1520"/>
      <c r="AL285" s="1520"/>
      <c r="AM285" s="1520"/>
      <c r="AN285" s="1520"/>
      <c r="AO285" s="152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0"/>
      <c r="U286" s="1520"/>
      <c r="V286" s="1520"/>
      <c r="W286" s="1520"/>
      <c r="X286" s="1520"/>
      <c r="Y286" s="1520"/>
      <c r="AC286"/>
      <c r="AD286"/>
      <c r="AE286"/>
      <c r="AF286"/>
      <c r="AG286"/>
      <c r="AH286"/>
      <c r="AI286"/>
      <c r="AJ286"/>
      <c r="AK286" s="1520"/>
      <c r="AL286" s="1520"/>
      <c r="AM286" s="1520"/>
      <c r="AN286" s="1520"/>
      <c r="AO286" s="152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0"/>
      <c r="U287" s="1520"/>
      <c r="V287" s="1520"/>
      <c r="W287" s="1520"/>
      <c r="X287" s="1520"/>
      <c r="Y287" s="1520"/>
      <c r="AC287"/>
      <c r="AD287"/>
      <c r="AE287"/>
      <c r="AF287"/>
      <c r="AG287"/>
      <c r="AH287"/>
      <c r="AI287"/>
      <c r="AJ287"/>
      <c r="AK287" s="1520"/>
      <c r="AL287" s="1520"/>
      <c r="AM287" s="1520"/>
      <c r="AN287" s="1520"/>
      <c r="AO287" s="152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0"/>
      <c r="U288" s="1520"/>
      <c r="V288" s="1520"/>
      <c r="W288" s="1520"/>
      <c r="X288" s="1520"/>
      <c r="Y288" s="1520"/>
      <c r="AC288"/>
      <c r="AD288"/>
      <c r="AE288"/>
      <c r="AF288"/>
      <c r="AG288"/>
      <c r="AH288"/>
      <c r="AI288"/>
      <c r="AJ288"/>
      <c r="AK288" s="1520"/>
      <c r="AL288" s="1520"/>
      <c r="AM288" s="1520"/>
      <c r="AN288" s="1520"/>
      <c r="AO288" s="152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0"/>
      <c r="U289" s="1520"/>
      <c r="V289" s="1520"/>
      <c r="W289" s="1520"/>
      <c r="X289" s="1520"/>
      <c r="Y289" s="1520"/>
      <c r="Z289" s="1520"/>
      <c r="AA289"/>
      <c r="AB289"/>
      <c r="AC289"/>
      <c r="AD289"/>
      <c r="AE289"/>
      <c r="AF289"/>
      <c r="AG289"/>
      <c r="AH289"/>
      <c r="AI289"/>
      <c r="AJ289"/>
      <c r="AK289" s="1520"/>
      <c r="AL289" s="1520"/>
      <c r="AM289" s="1520"/>
      <c r="AN289" s="1520"/>
      <c r="AO289" s="152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0"/>
      <c r="U290" s="1520"/>
      <c r="V290" s="1520"/>
      <c r="W290" s="1520"/>
      <c r="X290" s="1520"/>
      <c r="Y290" s="1520"/>
      <c r="Z290" s="1520"/>
      <c r="AA290"/>
      <c r="AB290"/>
      <c r="AC290"/>
      <c r="AD290"/>
      <c r="AE290"/>
      <c r="AF290"/>
      <c r="AG290"/>
      <c r="AH290"/>
      <c r="AI290"/>
      <c r="AJ290"/>
      <c r="AK290" s="1520"/>
      <c r="AL290" s="1520"/>
      <c r="AM290" s="1520"/>
      <c r="AN290" s="1520"/>
      <c r="AO290" s="152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0"/>
      <c r="U291" s="1520"/>
      <c r="V291" s="1520"/>
      <c r="W291" s="1520"/>
      <c r="X291" s="1520"/>
      <c r="Y291" s="1520"/>
      <c r="Z291" s="1520"/>
      <c r="AA291"/>
      <c r="AB291"/>
      <c r="AC291"/>
      <c r="AD291"/>
      <c r="AE291"/>
      <c r="AF291"/>
      <c r="AG291"/>
      <c r="AH291"/>
      <c r="AI291"/>
      <c r="AJ291"/>
      <c r="AK291" s="1520"/>
      <c r="AL291" s="1520"/>
      <c r="AM291" s="1520"/>
      <c r="AN291" s="1520"/>
      <c r="AO291" s="152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0"/>
      <c r="U292" s="1520"/>
      <c r="V292" s="1520"/>
      <c r="W292" s="1520"/>
      <c r="X292" s="1520"/>
      <c r="Y292" s="1520"/>
      <c r="Z292" s="1520"/>
      <c r="AA292"/>
      <c r="AB292"/>
      <c r="AC292"/>
      <c r="AD292"/>
      <c r="AE292"/>
      <c r="AF292"/>
      <c r="AG292"/>
      <c r="AH292"/>
      <c r="AI292"/>
      <c r="AJ292"/>
      <c r="AK292" s="1520"/>
      <c r="AL292" s="1520"/>
      <c r="AM292" s="1520"/>
      <c r="AN292" s="1520"/>
      <c r="AO292" s="152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0"/>
      <c r="U293" s="1520"/>
      <c r="V293" s="1520"/>
      <c r="W293" s="1520"/>
      <c r="X293" s="1520"/>
      <c r="Y293" s="1520"/>
      <c r="Z293" s="1520"/>
      <c r="AA293"/>
      <c r="AB293"/>
      <c r="AC293"/>
      <c r="AD293"/>
      <c r="AE293"/>
      <c r="AF293"/>
      <c r="AG293"/>
      <c r="AH293"/>
      <c r="AI293"/>
      <c r="AJ293"/>
      <c r="AK293" s="1520"/>
      <c r="AL293" s="1520"/>
      <c r="AM293" s="1520"/>
      <c r="AN293" s="1520"/>
      <c r="AO293" s="152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0"/>
      <c r="U294" s="1520"/>
      <c r="V294" s="1520"/>
      <c r="W294" s="1520"/>
      <c r="X294" s="1520"/>
      <c r="Y294" s="1520"/>
      <c r="Z294" s="1520"/>
      <c r="AA294"/>
      <c r="AB294"/>
      <c r="AC294"/>
      <c r="AD294"/>
      <c r="AE294"/>
      <c r="AF294"/>
      <c r="AG294"/>
      <c r="AH294"/>
      <c r="AI294"/>
      <c r="AJ294"/>
      <c r="AK294" s="1520"/>
      <c r="AL294" s="1520"/>
      <c r="AM294" s="1520"/>
      <c r="AN294" s="1520"/>
      <c r="AO294" s="152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0"/>
      <c r="U295" s="1520"/>
      <c r="V295" s="1520"/>
      <c r="W295" s="1520"/>
      <c r="X295" s="1520"/>
      <c r="Y295" s="1520"/>
      <c r="Z295" s="1520"/>
      <c r="AA295"/>
      <c r="AB295"/>
      <c r="AC295"/>
      <c r="AD295"/>
      <c r="AE295"/>
      <c r="AF295"/>
      <c r="AG295"/>
      <c r="AH295"/>
      <c r="AI295"/>
      <c r="AJ295"/>
      <c r="AK295" s="1520"/>
      <c r="AL295" s="1520"/>
      <c r="AM295" s="1520"/>
      <c r="AN295" s="1520"/>
      <c r="AO295" s="152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0"/>
      <c r="U296" s="1520"/>
      <c r="V296" s="1520"/>
      <c r="W296" s="1520"/>
      <c r="X296" s="1520"/>
      <c r="Y296" s="1520"/>
      <c r="Z296" s="1520"/>
      <c r="AA296"/>
      <c r="AB296"/>
      <c r="AC296"/>
      <c r="AD296"/>
      <c r="AE296"/>
      <c r="AF296"/>
      <c r="AG296"/>
      <c r="AH296"/>
      <c r="AI296"/>
      <c r="AJ296"/>
      <c r="AK296" s="1520"/>
      <c r="AL296" s="1520"/>
      <c r="AM296" s="1520"/>
      <c r="AN296" s="1520"/>
      <c r="AO296" s="152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0"/>
      <c r="U297" s="1520"/>
      <c r="V297" s="1520"/>
      <c r="W297" s="1520"/>
      <c r="X297" s="1520"/>
      <c r="Y297" s="1520"/>
      <c r="Z297" s="1520"/>
      <c r="AA297"/>
      <c r="AB297"/>
      <c r="AC297"/>
      <c r="AD297"/>
      <c r="AE297"/>
      <c r="AF297"/>
      <c r="AG297"/>
      <c r="AH297"/>
      <c r="AI297"/>
      <c r="AJ297"/>
      <c r="AK297" s="1520"/>
      <c r="AL297" s="1520"/>
      <c r="AM297" s="1520"/>
      <c r="AN297" s="1520"/>
      <c r="AO297" s="152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0"/>
      <c r="U298" s="1520"/>
      <c r="V298" s="1520"/>
      <c r="W298" s="1520"/>
      <c r="X298" s="1520"/>
      <c r="Y298" s="1520"/>
      <c r="Z298" s="1520"/>
      <c r="AA298"/>
      <c r="AB298"/>
      <c r="AC298"/>
      <c r="AD298"/>
      <c r="AE298"/>
      <c r="AF298"/>
      <c r="AG298"/>
      <c r="AH298"/>
      <c r="AI298"/>
      <c r="AJ298"/>
      <c r="AK298" s="1520"/>
      <c r="AL298" s="1520"/>
      <c r="AM298" s="1520"/>
      <c r="AN298" s="1520"/>
      <c r="AO298" s="152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0"/>
      <c r="U299" s="1520"/>
      <c r="V299" s="1520"/>
      <c r="W299" s="1520"/>
      <c r="X299" s="1520"/>
      <c r="Y299" s="1520"/>
      <c r="Z299" s="1520"/>
      <c r="AA299"/>
      <c r="AB299"/>
      <c r="AC299"/>
      <c r="AD299"/>
      <c r="AE299"/>
      <c r="AF299"/>
      <c r="AG299"/>
      <c r="AH299"/>
      <c r="AI299"/>
      <c r="AJ299"/>
      <c r="AK299" s="1520"/>
      <c r="AL299" s="1520"/>
      <c r="AM299" s="1520"/>
      <c r="AN299" s="1520"/>
      <c r="AO299" s="152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0"/>
      <c r="U300" s="1520"/>
      <c r="V300" s="1520"/>
      <c r="W300" s="1520"/>
      <c r="X300" s="1520"/>
      <c r="Y300" s="1520"/>
      <c r="Z300" s="1520"/>
      <c r="AA300"/>
      <c r="AB300"/>
      <c r="AC300"/>
      <c r="AD300"/>
      <c r="AE300"/>
      <c r="AF300"/>
      <c r="AG300"/>
      <c r="AH300"/>
      <c r="AI300"/>
      <c r="AJ300"/>
      <c r="AK300" s="1520"/>
      <c r="AL300" s="1520"/>
      <c r="AM300" s="1520"/>
      <c r="AN300" s="1520"/>
      <c r="AO300" s="152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0"/>
      <c r="U301" s="1520"/>
      <c r="V301" s="1520"/>
      <c r="W301" s="1520"/>
      <c r="X301" s="1520"/>
      <c r="Y301" s="1520"/>
      <c r="Z301" s="1520"/>
      <c r="AA301"/>
      <c r="AB301"/>
      <c r="AC301"/>
      <c r="AD301"/>
      <c r="AE301"/>
      <c r="AF301"/>
      <c r="AG301"/>
      <c r="AH301"/>
      <c r="AI301"/>
      <c r="AJ301"/>
      <c r="AK301" s="1520"/>
      <c r="AL301" s="1520"/>
      <c r="AM301" s="1520"/>
      <c r="AN301" s="1520"/>
      <c r="AO301" s="152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0"/>
      <c r="U302" s="1520"/>
      <c r="V302" s="1520"/>
      <c r="W302" s="1520"/>
      <c r="X302" s="1520"/>
      <c r="Y302" s="1520"/>
      <c r="Z302" s="1520"/>
      <c r="AA302"/>
      <c r="AB302"/>
      <c r="AC302"/>
      <c r="AD302"/>
      <c r="AE302"/>
      <c r="AF302"/>
      <c r="AG302"/>
      <c r="AH302"/>
      <c r="AI302"/>
      <c r="AJ302"/>
      <c r="AK302" s="1520"/>
      <c r="AL302" s="1520"/>
      <c r="AM302" s="1520"/>
      <c r="AN302" s="1520"/>
      <c r="AO302" s="152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0"/>
      <c r="U303" s="1520"/>
      <c r="V303" s="1520"/>
      <c r="W303" s="1520"/>
      <c r="X303" s="1520"/>
      <c r="Y303" s="1520"/>
      <c r="Z303" s="1520"/>
      <c r="AA303"/>
      <c r="AB303"/>
      <c r="AC303"/>
      <c r="AD303"/>
      <c r="AE303"/>
      <c r="AF303"/>
      <c r="AG303"/>
      <c r="AH303"/>
      <c r="AI303"/>
      <c r="AJ303"/>
      <c r="AK303" s="1520"/>
      <c r="AL303" s="1520"/>
      <c r="AM303" s="1520"/>
      <c r="AN303" s="1520"/>
      <c r="AO303" s="152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0"/>
      <c r="U304" s="1520"/>
      <c r="V304" s="1520"/>
      <c r="W304" s="1520"/>
      <c r="X304" s="1520"/>
      <c r="Y304" s="1520"/>
      <c r="Z304" s="1520"/>
      <c r="AA304"/>
      <c r="AB304"/>
      <c r="AC304"/>
      <c r="AD304"/>
      <c r="AE304"/>
      <c r="AF304"/>
      <c r="AG304"/>
      <c r="AH304"/>
      <c r="AI304"/>
      <c r="AJ304"/>
      <c r="AK304" s="1520"/>
      <c r="AL304" s="1520"/>
      <c r="AM304" s="1520"/>
      <c r="AN304" s="1520"/>
      <c r="AO304" s="152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0"/>
      <c r="U305" s="1520"/>
      <c r="V305" s="1520"/>
      <c r="W305" s="1520"/>
      <c r="X305" s="1520"/>
      <c r="Y305" s="1520"/>
      <c r="Z305" s="1520"/>
      <c r="AA305"/>
      <c r="AB305"/>
      <c r="AC305"/>
      <c r="AD305"/>
      <c r="AE305"/>
      <c r="AF305"/>
      <c r="AG305"/>
      <c r="AH305"/>
      <c r="AI305"/>
      <c r="AJ305"/>
      <c r="AK305" s="1520"/>
      <c r="AL305" s="1520"/>
      <c r="AM305" s="1520"/>
      <c r="AN305" s="1520"/>
      <c r="AO305" s="152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0"/>
      <c r="U306" s="1520"/>
      <c r="V306" s="1520"/>
      <c r="W306" s="1520"/>
      <c r="X306" s="1520"/>
      <c r="Y306" s="1520"/>
      <c r="Z306" s="1520"/>
      <c r="AA306"/>
      <c r="AB306"/>
      <c r="AC306"/>
      <c r="AD306"/>
      <c r="AE306"/>
      <c r="AF306"/>
      <c r="AG306"/>
      <c r="AH306"/>
      <c r="AI306"/>
      <c r="AJ306"/>
      <c r="AK306" s="1520"/>
      <c r="AL306" s="1520"/>
      <c r="AM306" s="1520"/>
      <c r="AN306" s="1520"/>
      <c r="AO306" s="152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0"/>
      <c r="U307" s="1520"/>
      <c r="V307" s="1520"/>
      <c r="W307" s="1520"/>
      <c r="X307" s="1520"/>
      <c r="Y307" s="1520"/>
      <c r="Z307" s="1520"/>
      <c r="AA307"/>
      <c r="AB307"/>
      <c r="AC307"/>
      <c r="AD307"/>
      <c r="AE307"/>
      <c r="AF307"/>
      <c r="AG307"/>
      <c r="AH307"/>
      <c r="AI307"/>
      <c r="AJ307"/>
      <c r="AK307" s="1520"/>
      <c r="AL307" s="1520"/>
      <c r="AM307" s="1520"/>
      <c r="AN307" s="1520"/>
      <c r="AO307" s="152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0"/>
      <c r="U308" s="1520"/>
      <c r="V308" s="1520"/>
      <c r="W308" s="1520"/>
      <c r="X308" s="1520"/>
      <c r="Y308" s="1520"/>
      <c r="Z308" s="1520"/>
      <c r="AA308"/>
      <c r="AB308"/>
      <c r="AC308"/>
      <c r="AD308"/>
      <c r="AE308"/>
      <c r="AF308"/>
      <c r="AG308"/>
      <c r="AH308"/>
      <c r="AI308"/>
      <c r="AJ308"/>
      <c r="AK308" s="1520"/>
      <c r="AL308" s="1520"/>
      <c r="AM308" s="1520"/>
      <c r="AN308" s="1520"/>
      <c r="AO308" s="152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0"/>
      <c r="U309" s="1520"/>
      <c r="V309" s="1520"/>
      <c r="W309" s="1520"/>
      <c r="X309" s="1520"/>
      <c r="Y309" s="1520"/>
      <c r="Z309" s="1520"/>
      <c r="AA309"/>
      <c r="AB309"/>
      <c r="AC309"/>
      <c r="AD309"/>
      <c r="AE309"/>
      <c r="AF309"/>
      <c r="AG309"/>
      <c r="AH309"/>
      <c r="AI309"/>
      <c r="AJ309"/>
      <c r="AK309" s="1520"/>
      <c r="AL309" s="1520"/>
      <c r="AM309" s="1520"/>
      <c r="AN309" s="1520"/>
      <c r="AO309" s="152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0"/>
      <c r="U310" s="1520"/>
      <c r="V310" s="1559"/>
      <c r="W310" s="1559"/>
      <c r="X310" s="1520"/>
      <c r="Y310" s="1520"/>
      <c r="Z310" s="1520"/>
      <c r="AA310"/>
      <c r="AB310"/>
      <c r="AC310"/>
      <c r="AD310"/>
      <c r="AE310"/>
      <c r="AF310"/>
      <c r="AG310" s="1560"/>
      <c r="AH310" s="1560"/>
      <c r="AI310"/>
      <c r="AJ310"/>
      <c r="AK310" s="1520"/>
      <c r="AL310" s="1520"/>
      <c r="AM310" s="1520"/>
      <c r="AN310" s="1520"/>
      <c r="AO310" s="152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0"/>
      <c r="U311" s="1520"/>
      <c r="V311" s="1520"/>
      <c r="W311" s="1520"/>
      <c r="X311" s="1520"/>
      <c r="Y311" s="1520"/>
      <c r="Z311" s="1520"/>
      <c r="AA311"/>
      <c r="AB311"/>
      <c r="AC311"/>
      <c r="AD311"/>
      <c r="AE311"/>
      <c r="AF311"/>
      <c r="AG311"/>
      <c r="AH311"/>
      <c r="AI311"/>
      <c r="AJ311"/>
      <c r="AK311" s="1520"/>
      <c r="AL311" s="1520"/>
      <c r="AM311" s="1520"/>
      <c r="AN311" s="1520"/>
      <c r="AO311" s="152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0"/>
      <c r="U312" s="1520"/>
      <c r="V312" s="1520"/>
      <c r="W312" s="1520"/>
      <c r="X312" s="1520"/>
      <c r="Y312" s="1520"/>
      <c r="Z312" s="1520"/>
      <c r="AA312"/>
      <c r="AB312"/>
      <c r="AC312"/>
      <c r="AD312"/>
      <c r="AE312"/>
      <c r="AF312"/>
      <c r="AG312"/>
      <c r="AH312"/>
      <c r="AI312"/>
      <c r="AJ312"/>
      <c r="AK312" s="1520"/>
      <c r="AL312" s="1520"/>
      <c r="AM312" s="1520"/>
      <c r="AN312" s="1520"/>
      <c r="AO312" s="152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0"/>
      <c r="U313" s="1520"/>
      <c r="V313" s="1520"/>
      <c r="W313" s="1520"/>
      <c r="X313" s="1520"/>
      <c r="AB313"/>
      <c r="AC313"/>
      <c r="AD313"/>
      <c r="AE313"/>
      <c r="AF313"/>
      <c r="AG313"/>
      <c r="AH313"/>
      <c r="AI313"/>
      <c r="AJ313"/>
      <c r="AK313" s="1520"/>
      <c r="AL313" s="1520"/>
      <c r="AM313" s="1520"/>
      <c r="AN313" s="1520"/>
      <c r="AO313" s="152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0"/>
      <c r="U314" s="1520"/>
      <c r="V314" s="1520"/>
      <c r="W314" s="1520"/>
      <c r="X314" s="1520"/>
      <c r="AB314"/>
      <c r="AC314"/>
      <c r="AD314"/>
      <c r="AE314"/>
      <c r="AF314"/>
      <c r="AG314"/>
      <c r="AH314"/>
      <c r="AI314"/>
      <c r="AJ314"/>
      <c r="AK314" s="1520"/>
      <c r="AL314" s="1520"/>
      <c r="AM314" s="1520"/>
      <c r="AN314" s="1520"/>
      <c r="AO314" s="152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0"/>
      <c r="U315" s="1520"/>
      <c r="V315" s="1520"/>
      <c r="W315" s="1520"/>
      <c r="X315" s="1520"/>
      <c r="AB315"/>
      <c r="AC315"/>
      <c r="AD315"/>
      <c r="AE315"/>
      <c r="AF315"/>
      <c r="AG315"/>
      <c r="AH315"/>
      <c r="AI315"/>
      <c r="AJ315"/>
      <c r="AK315" s="1520"/>
      <c r="AL315" s="1520"/>
      <c r="AM315" s="1520"/>
      <c r="AN315" s="1520"/>
      <c r="AO315" s="152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0"/>
      <c r="U316" s="1520"/>
      <c r="V316" s="1520"/>
      <c r="W316" s="1520"/>
      <c r="X316" s="1520"/>
      <c r="Y316" s="1520"/>
      <c r="Z316" s="1520"/>
      <c r="AA316"/>
      <c r="AB316"/>
      <c r="AC316"/>
      <c r="AD316"/>
      <c r="AE316"/>
      <c r="AF316"/>
      <c r="AG316"/>
      <c r="AH316"/>
      <c r="AI316"/>
      <c r="AJ316"/>
      <c r="AK316" s="1520"/>
      <c r="AL316" s="1520"/>
      <c r="AM316" s="1520"/>
      <c r="AN316" s="1520"/>
      <c r="AO316" s="152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0"/>
      <c r="U317" s="1520"/>
      <c r="V317" s="1520"/>
      <c r="W317" s="1520"/>
      <c r="X317" s="1520"/>
      <c r="Y317" s="1520"/>
      <c r="Z317" s="1520"/>
      <c r="AA317"/>
      <c r="AB317"/>
      <c r="AC317"/>
      <c r="AD317"/>
      <c r="AE317"/>
      <c r="AF317"/>
      <c r="AG317"/>
      <c r="AH317"/>
      <c r="AI317"/>
      <c r="AJ317"/>
      <c r="AK317" s="1520"/>
      <c r="AL317" s="1520"/>
      <c r="AM317" s="1520"/>
      <c r="AN317" s="1520"/>
      <c r="AO317" s="152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0"/>
      <c r="U318" s="1520"/>
      <c r="V318" s="1520"/>
      <c r="W318" s="1520"/>
      <c r="X318" s="1520"/>
      <c r="Y318" s="1520"/>
      <c r="Z318" s="1520"/>
      <c r="AA318"/>
      <c r="AB318"/>
      <c r="AC318"/>
      <c r="AD318"/>
      <c r="AE318"/>
      <c r="AF318"/>
      <c r="AG318"/>
      <c r="AH318"/>
      <c r="AI318"/>
      <c r="AJ318"/>
      <c r="AK318" s="1520"/>
      <c r="AL318" s="1520"/>
      <c r="AM318" s="1520"/>
      <c r="AN318" s="1520"/>
      <c r="AO318" s="152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0"/>
      <c r="U319" s="1520"/>
      <c r="V319" s="1520"/>
      <c r="W319" s="1520"/>
      <c r="X319" s="1520"/>
      <c r="Y319" s="1520"/>
      <c r="Z319" s="1520"/>
      <c r="AA319"/>
      <c r="AB319"/>
      <c r="AC319"/>
      <c r="AD319"/>
      <c r="AE319"/>
      <c r="AF319"/>
      <c r="AG319"/>
      <c r="AH319"/>
      <c r="AI319"/>
      <c r="AJ319"/>
      <c r="AK319" s="1520"/>
      <c r="AL319" s="1520"/>
      <c r="AM319" s="1520"/>
      <c r="AN319" s="1520"/>
      <c r="AO319" s="152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7" t="s">
        <v>667</v>
      </c>
      <c r="O320" s="1408" t="s">
        <v>668</v>
      </c>
      <c r="P320" s="1408" t="s">
        <v>669</v>
      </c>
      <c r="Q320" s="1409" t="s">
        <v>670</v>
      </c>
      <c r="R320" s="1408" t="s">
        <v>671</v>
      </c>
      <c r="S320"/>
      <c r="T320" s="1520"/>
      <c r="U320" s="1520"/>
      <c r="V320" s="1520"/>
      <c r="W320" s="1520"/>
      <c r="AC320"/>
      <c r="AD320"/>
      <c r="AE320"/>
      <c r="AF320"/>
      <c r="AG320"/>
      <c r="AH320"/>
      <c r="AI320"/>
      <c r="AJ320"/>
      <c r="AK320" s="1520"/>
      <c r="AL320" s="1520"/>
      <c r="AM320" s="1520"/>
      <c r="AN320" s="1520"/>
      <c r="AO320" s="15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8" t="s">
        <v>672</v>
      </c>
      <c r="O321" s="1408">
        <v>83</v>
      </c>
      <c r="P321" s="1408">
        <v>96</v>
      </c>
      <c r="Q321" s="1409">
        <f>IF(SUM(P321)=0,"",O321/P321)</f>
        <v>0.86458333333333337</v>
      </c>
      <c r="R321" s="1410">
        <f>Q321/SUM(CK$9:CK$12)</f>
        <v>0.86458333333333348</v>
      </c>
      <c r="S321"/>
      <c r="T321" s="1520"/>
      <c r="U321" s="1520"/>
      <c r="V321" s="1520"/>
      <c r="W321" s="1520"/>
      <c r="AC321"/>
      <c r="AD321"/>
      <c r="AE321"/>
      <c r="AF321"/>
      <c r="AG321"/>
      <c r="AH321"/>
      <c r="AI321"/>
      <c r="AJ321"/>
      <c r="AK321" s="1520"/>
      <c r="AL321" s="1520"/>
      <c r="AM321" s="1520"/>
      <c r="AN321" s="1520"/>
      <c r="AO321" s="152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8" t="s">
        <v>458</v>
      </c>
      <c r="O322" s="1408">
        <v>4</v>
      </c>
      <c r="P322" s="1408">
        <v>96</v>
      </c>
      <c r="Q322" s="1409">
        <f t="shared" ref="Q322:Q327" si="424">IF(SUM(P322)=0,"",O322/P322)</f>
        <v>4.1666666666666664E-2</v>
      </c>
      <c r="R322" s="1410">
        <f>Q322/SUM(CK$9:CK$10)</f>
        <v>5.7077625570776253E-2</v>
      </c>
    </row>
    <row r="323" spans="3:50" ht="12" customHeight="1">
      <c r="N323" s="1408" t="s">
        <v>673</v>
      </c>
      <c r="O323" s="1408">
        <v>44</v>
      </c>
      <c r="P323" s="1408">
        <v>96</v>
      </c>
      <c r="Q323" s="1409">
        <f t="shared" si="424"/>
        <v>0.45833333333333331</v>
      </c>
      <c r="R323" s="1410">
        <f>Q323/SUM(CK$9:CK$10)</f>
        <v>0.62785388127853881</v>
      </c>
    </row>
    <row r="324" spans="3:50" ht="12" customHeight="1">
      <c r="N324" s="1408" t="s">
        <v>674</v>
      </c>
      <c r="O324" s="1408">
        <v>1</v>
      </c>
      <c r="P324" s="1408">
        <v>96</v>
      </c>
      <c r="Q324" s="1409">
        <f t="shared" si="424"/>
        <v>1.0416666666666666E-2</v>
      </c>
      <c r="R324" s="1410">
        <f>Q324/SUM(CK$9:CK$10)</f>
        <v>1.4269406392694063E-2</v>
      </c>
    </row>
    <row r="325" spans="3:50" ht="12" customHeight="1">
      <c r="N325" s="1408" t="s">
        <v>675</v>
      </c>
      <c r="O325" s="1408">
        <v>0</v>
      </c>
      <c r="P325" s="1408">
        <v>96</v>
      </c>
      <c r="Q325" s="1409">
        <f t="shared" si="424"/>
        <v>0</v>
      </c>
      <c r="R325" s="1410">
        <f>Q325/SUM(CK$9:CK$12)</f>
        <v>0</v>
      </c>
    </row>
    <row r="326" spans="3:50" ht="12" customHeight="1">
      <c r="N326" s="1408" t="s">
        <v>676</v>
      </c>
      <c r="O326" s="1408">
        <v>0</v>
      </c>
      <c r="P326" s="1408">
        <v>96</v>
      </c>
      <c r="Q326" s="1409">
        <f t="shared" si="424"/>
        <v>0</v>
      </c>
      <c r="R326" s="1410">
        <f>Q326/SUM(CK$9:CK$12)</f>
        <v>0</v>
      </c>
    </row>
    <row r="327" spans="3:50" ht="12" customHeight="1">
      <c r="N327" s="1408" t="s">
        <v>677</v>
      </c>
      <c r="O327" s="1408">
        <v>0</v>
      </c>
      <c r="P327" s="1408">
        <v>96</v>
      </c>
      <c r="Q327" s="1409">
        <f t="shared" si="424"/>
        <v>0</v>
      </c>
      <c r="R327" s="141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B15" activePane="bottomRight" state="frozen"/>
      <selection pane="topRight" activeCell="AU1" sqref="AU1"/>
      <selection pane="bottomLeft" activeCell="A419" sqref="A419"/>
      <selection pane="bottomRight" activeCell="BD32" sqref="BD32:BT4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705</v>
      </c>
      <c r="D1" s="459"/>
      <c r="E1" s="459"/>
      <c r="F1" s="1432">
        <f>[1]ExpFactors!$C$1</f>
        <v>2100</v>
      </c>
      <c r="G1" s="1433" t="str">
        <f>[1]ExpFactors!$D$1</f>
        <v>kcal</v>
      </c>
      <c r="H1" s="459"/>
      <c r="I1" s="458"/>
      <c r="J1" s="1453" t="s">
        <v>710</v>
      </c>
      <c r="K1" s="145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6"/>
      <c r="CE1" s="1327"/>
      <c r="CF1" s="1327"/>
      <c r="CG1" s="1327"/>
      <c r="CH1" s="1327"/>
      <c r="CI1" s="1327"/>
      <c r="CJ1" s="1327"/>
      <c r="CK1" s="1327"/>
      <c r="CL1" s="1327"/>
      <c r="CM1" s="1327"/>
      <c r="CN1" s="1327"/>
      <c r="CO1" s="1327"/>
      <c r="CP1" s="1327"/>
      <c r="CQ1" s="1327"/>
      <c r="CR1" s="1327"/>
      <c r="CS1" s="1327"/>
      <c r="CT1" s="132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6" t="s">
        <v>111</v>
      </c>
      <c r="CE2" s="1327"/>
      <c r="CF2" s="1327"/>
      <c r="CG2" s="1327"/>
      <c r="CH2" s="1327"/>
      <c r="CI2" s="1327"/>
      <c r="CJ2" s="1327"/>
      <c r="CK2" s="1327"/>
      <c r="CL2" s="1327"/>
      <c r="CM2" s="1327"/>
      <c r="CN2" s="1327"/>
      <c r="CO2" s="1327"/>
      <c r="CP2" s="1327"/>
      <c r="CQ2" s="1327"/>
      <c r="CR2" s="1327"/>
      <c r="CS2" s="1327"/>
      <c r="CT2" s="132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9"/>
      <c r="CE3" s="1330"/>
      <c r="CF3" s="1330"/>
      <c r="CG3" s="1330"/>
      <c r="CH3" s="1330"/>
      <c r="CI3" s="1330"/>
      <c r="CJ3" s="1330"/>
      <c r="CK3" s="1330"/>
      <c r="CL3" s="1330"/>
      <c r="CM3" s="1330"/>
      <c r="CN3" s="1330"/>
      <c r="CO3" s="1330"/>
      <c r="CP3" s="1330"/>
      <c r="CQ3" s="1330"/>
      <c r="CR3" s="1330"/>
      <c r="CS3" s="1330"/>
      <c r="CT3" s="133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37" t="s">
        <v>982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2" t="s">
        <v>572</v>
      </c>
      <c r="CE4" s="1333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4"/>
      <c r="CG4" s="1335"/>
      <c r="CH4" s="1335"/>
      <c r="CI4" s="1335"/>
      <c r="CJ4" s="1335"/>
      <c r="CK4" s="1335"/>
      <c r="CL4" s="1335"/>
      <c r="CM4" s="1335"/>
      <c r="CN4" s="1335"/>
      <c r="CO4" s="1335"/>
      <c r="CP4" s="1335"/>
      <c r="CQ4" s="1335"/>
      <c r="CR4" s="1335"/>
      <c r="CS4" s="1335"/>
      <c r="CT4" s="133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3" t="s">
        <v>50</v>
      </c>
      <c r="DR4" s="1563"/>
      <c r="DS4" s="1563"/>
      <c r="DT4" s="1563"/>
      <c r="DU4" s="1563"/>
      <c r="DV4" s="1563"/>
      <c r="DW4" s="1563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933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7" t="str">
        <f>IF(UPPER($CD$4)=UPPER($BZ$4),$BV$4,IF(UPPER($CD$4)=UPPER($CA$4),$BW$4,IF(UPPER($CD$4)=UPPER($CB$4),$BX$4,$BY$4)))</f>
        <v>'Better-Off'</v>
      </c>
      <c r="CE5" s="1334"/>
      <c r="CF5" s="1334"/>
      <c r="CG5" s="1334"/>
      <c r="CH5" s="1334"/>
      <c r="CI5" s="1334"/>
      <c r="CJ5" s="1334"/>
      <c r="CK5" s="1334"/>
      <c r="CL5" s="1334"/>
      <c r="CM5" s="1334"/>
      <c r="CN5" s="1334"/>
      <c r="CO5" s="1334"/>
      <c r="CP5" s="1334"/>
      <c r="CQ5" s="1334"/>
      <c r="CR5" s="1334"/>
      <c r="CS5" s="1334"/>
      <c r="CT5" s="133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4" t="s">
        <v>47</v>
      </c>
      <c r="CE6" s="1564"/>
      <c r="CF6" s="1330"/>
      <c r="CG6" s="1330"/>
      <c r="CH6" s="1330"/>
      <c r="CI6" s="1330"/>
      <c r="CJ6" s="1330"/>
      <c r="CK6" s="1330"/>
      <c r="CL6" s="1330"/>
      <c r="CM6" s="1330"/>
      <c r="CN6" s="1330"/>
      <c r="CO6" s="1330"/>
      <c r="CP6" s="1330"/>
      <c r="CQ6" s="1330"/>
      <c r="CR6" s="1330"/>
      <c r="CS6" s="1565" t="s">
        <v>48</v>
      </c>
      <c r="CT6" s="1565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9">
        <v>17</v>
      </c>
      <c r="CE7" s="1340">
        <v>16</v>
      </c>
      <c r="CF7" s="1341">
        <v>15</v>
      </c>
      <c r="CG7" s="1341">
        <v>14</v>
      </c>
      <c r="CH7" s="1341">
        <v>13</v>
      </c>
      <c r="CI7" s="1341">
        <v>12</v>
      </c>
      <c r="CJ7" s="1341">
        <v>11</v>
      </c>
      <c r="CK7" s="1342">
        <v>10</v>
      </c>
      <c r="CL7" s="1342">
        <v>9</v>
      </c>
      <c r="CM7" s="1342">
        <v>8</v>
      </c>
      <c r="CN7" s="1341">
        <v>7</v>
      </c>
      <c r="CO7" s="1341">
        <v>6</v>
      </c>
      <c r="CP7" s="1341">
        <v>5</v>
      </c>
      <c r="CQ7" s="1341">
        <v>4</v>
      </c>
      <c r="CR7" s="1341">
        <v>3</v>
      </c>
      <c r="CS7" s="1340">
        <v>2</v>
      </c>
      <c r="CT7" s="134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14" t="s">
        <v>787</v>
      </c>
      <c r="C8" s="1514" t="s">
        <v>787</v>
      </c>
      <c r="D8" s="1514" t="s">
        <v>787</v>
      </c>
      <c r="E8" s="1514" t="s">
        <v>787</v>
      </c>
      <c r="F8" s="1514" t="s">
        <v>787</v>
      </c>
      <c r="G8" s="1514" t="s">
        <v>787</v>
      </c>
      <c r="H8" s="1514" t="s">
        <v>787</v>
      </c>
      <c r="I8" s="1514" t="s">
        <v>787</v>
      </c>
      <c r="J8" s="1514" t="s">
        <v>787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14" t="s">
        <v>787</v>
      </c>
      <c r="Y8" s="1514" t="s">
        <v>787</v>
      </c>
      <c r="Z8" s="1514" t="s">
        <v>787</v>
      </c>
      <c r="AA8" s="1514" t="s">
        <v>787</v>
      </c>
      <c r="AB8" s="1514" t="s">
        <v>787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14" t="s">
        <v>787</v>
      </c>
      <c r="AM8" s="1514" t="s">
        <v>787</v>
      </c>
      <c r="AN8" s="1514" t="s">
        <v>787</v>
      </c>
      <c r="AO8" s="1514" t="s">
        <v>787</v>
      </c>
      <c r="AP8" s="1514" t="s">
        <v>787</v>
      </c>
      <c r="AQ8" s="1514" t="s">
        <v>787</v>
      </c>
      <c r="AR8" s="1514" t="s">
        <v>787</v>
      </c>
      <c r="AS8" s="1514" t="s">
        <v>787</v>
      </c>
      <c r="AT8" s="1514" t="s">
        <v>787</v>
      </c>
      <c r="AU8" s="1514" t="s">
        <v>787</v>
      </c>
      <c r="AV8" s="1514" t="s">
        <v>964</v>
      </c>
      <c r="AW8" s="1514" t="s">
        <v>964</v>
      </c>
      <c r="AX8" s="1514" t="s">
        <v>964</v>
      </c>
      <c r="AY8" s="1514" t="s">
        <v>964</v>
      </c>
      <c r="AZ8" s="1514" t="s">
        <v>964</v>
      </c>
      <c r="BA8" s="1514" t="s">
        <v>964</v>
      </c>
      <c r="BB8" s="1514" t="s">
        <v>964</v>
      </c>
      <c r="BC8" s="528"/>
      <c r="BD8" s="1514" t="s">
        <v>964</v>
      </c>
      <c r="BE8" s="1514" t="s">
        <v>964</v>
      </c>
      <c r="BF8" s="1514" t="s">
        <v>964</v>
      </c>
      <c r="BG8" s="1514" t="s">
        <v>964</v>
      </c>
      <c r="BH8" s="1514" t="s">
        <v>964</v>
      </c>
      <c r="BI8" s="1514" t="s">
        <v>964</v>
      </c>
      <c r="BJ8" s="1514" t="s">
        <v>964</v>
      </c>
      <c r="BK8" s="1514" t="s">
        <v>964</v>
      </c>
      <c r="BL8" s="1514" t="s">
        <v>964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9"/>
      <c r="CE8" s="1330"/>
      <c r="CF8" s="1330"/>
      <c r="CG8" s="1330"/>
      <c r="CH8" s="1330"/>
      <c r="CI8" s="1330"/>
      <c r="CJ8" s="1330"/>
      <c r="CK8" s="1330"/>
      <c r="CL8" s="1330"/>
      <c r="CM8" s="1330"/>
      <c r="CN8" s="1330"/>
      <c r="CO8" s="1330"/>
      <c r="CP8" s="1330"/>
      <c r="CQ8" s="1330"/>
      <c r="CR8" s="1330"/>
      <c r="CS8" s="1330"/>
      <c r="CT8" s="133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9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5" t="s">
        <v>965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1540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6">
        <f t="shared" si="12"/>
        <v>0</v>
      </c>
      <c r="CG10" s="1346">
        <f t="shared" si="12"/>
        <v>0</v>
      </c>
      <c r="CH10" s="1346">
        <f t="shared" si="12"/>
        <v>0</v>
      </c>
      <c r="CI10" s="1346">
        <f t="shared" si="12"/>
        <v>0</v>
      </c>
      <c r="CJ10" s="1346">
        <f t="shared" si="12"/>
        <v>0</v>
      </c>
      <c r="CK10" s="1347">
        <f t="shared" si="12"/>
        <v>0</v>
      </c>
      <c r="CL10" s="1347">
        <f t="shared" si="12"/>
        <v>0.96218525766470964</v>
      </c>
      <c r="CM10" s="1347">
        <f t="shared" si="12"/>
        <v>1.0185686329326253</v>
      </c>
      <c r="CN10" s="1346">
        <f t="shared" si="12"/>
        <v>1.0372374429223745</v>
      </c>
      <c r="CO10" s="1346">
        <f t="shared" si="12"/>
        <v>1.0541509023700804</v>
      </c>
      <c r="CP10" s="1346">
        <f t="shared" si="12"/>
        <v>1.0859016782304454</v>
      </c>
      <c r="CQ10" s="1346">
        <f t="shared" si="12"/>
        <v>1.0984974994564036</v>
      </c>
      <c r="CR10" s="1346">
        <f t="shared" si="12"/>
        <v>1.1604631441617741</v>
      </c>
      <c r="CS10" s="1345">
        <f t="shared" si="12"/>
        <v>1.2003826918895413</v>
      </c>
      <c r="CT10" s="134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4">
        <f t="shared" si="12"/>
        <v>0</v>
      </c>
      <c r="CE11" s="1345">
        <f t="shared" si="13"/>
        <v>0</v>
      </c>
      <c r="CF11" s="1346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6">
        <f t="shared" si="38"/>
        <v>0</v>
      </c>
      <c r="CH11" s="1346">
        <f t="shared" si="38"/>
        <v>0</v>
      </c>
      <c r="CI11" s="1346">
        <f t="shared" si="38"/>
        <v>0</v>
      </c>
      <c r="CJ11" s="1346">
        <f t="shared" si="38"/>
        <v>0</v>
      </c>
      <c r="CK11" s="1347">
        <f t="shared" si="38"/>
        <v>0</v>
      </c>
      <c r="CL11" s="1347">
        <f t="shared" si="38"/>
        <v>0.20296337713167462</v>
      </c>
      <c r="CM11" s="1347">
        <f t="shared" si="38"/>
        <v>0.20450097847358123</v>
      </c>
      <c r="CN11" s="1346">
        <f t="shared" si="38"/>
        <v>0.29598825831702547</v>
      </c>
      <c r="CO11" s="1346">
        <f t="shared" si="38"/>
        <v>0.33827229521945767</v>
      </c>
      <c r="CP11" s="1346">
        <f t="shared" si="38"/>
        <v>0.35518590998043054</v>
      </c>
      <c r="CQ11" s="1346">
        <f t="shared" si="38"/>
        <v>0.36834094368340942</v>
      </c>
      <c r="CR11" s="1346">
        <f t="shared" si="38"/>
        <v>0.39465101108936723</v>
      </c>
      <c r="CS11" s="1345">
        <f t="shared" si="38"/>
        <v>0.39465101108936723</v>
      </c>
      <c r="CT11" s="1348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4">
        <f t="shared" si="12"/>
        <v>0</v>
      </c>
      <c r="CE12" s="1345">
        <f t="shared" si="13"/>
        <v>0</v>
      </c>
      <c r="CF12" s="1346">
        <f t="shared" si="38"/>
        <v>0</v>
      </c>
      <c r="CG12" s="1346">
        <f t="shared" si="38"/>
        <v>0</v>
      </c>
      <c r="CH12" s="1346">
        <f t="shared" si="38"/>
        <v>0</v>
      </c>
      <c r="CI12" s="1346">
        <f t="shared" si="38"/>
        <v>0</v>
      </c>
      <c r="CJ12" s="1346">
        <f t="shared" si="38"/>
        <v>0</v>
      </c>
      <c r="CK12" s="1347">
        <f t="shared" si="38"/>
        <v>0</v>
      </c>
      <c r="CL12" s="1347">
        <f t="shared" si="38"/>
        <v>0.34525766470971953</v>
      </c>
      <c r="CM12" s="1347">
        <f t="shared" si="38"/>
        <v>0.34536949026185815</v>
      </c>
      <c r="CN12" s="1346">
        <f t="shared" si="38"/>
        <v>0.41401174168297455</v>
      </c>
      <c r="CO12" s="1346">
        <f t="shared" si="38"/>
        <v>0.43625570776255707</v>
      </c>
      <c r="CP12" s="1346">
        <f t="shared" si="38"/>
        <v>0.4494977168949772</v>
      </c>
      <c r="CQ12" s="1346">
        <f t="shared" si="38"/>
        <v>0.54939521013885007</v>
      </c>
      <c r="CR12" s="1346">
        <f t="shared" si="38"/>
        <v>0.69623613829093278</v>
      </c>
      <c r="CS12" s="1345">
        <f t="shared" si="38"/>
        <v>0.70886497064579257</v>
      </c>
      <c r="CT12" s="1348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4">
        <f t="shared" si="12"/>
        <v>-3.3920417482061316E-2</v>
      </c>
      <c r="CE13" s="1345">
        <f t="shared" si="13"/>
        <v>0</v>
      </c>
      <c r="CF13" s="1346">
        <f t="shared" si="38"/>
        <v>0</v>
      </c>
      <c r="CG13" s="1346">
        <f t="shared" si="38"/>
        <v>0</v>
      </c>
      <c r="CH13" s="1346">
        <f t="shared" si="38"/>
        <v>0</v>
      </c>
      <c r="CI13" s="1346">
        <f t="shared" si="38"/>
        <v>0</v>
      </c>
      <c r="CJ13" s="1346">
        <f t="shared" si="38"/>
        <v>0</v>
      </c>
      <c r="CK13" s="1347">
        <f t="shared" si="38"/>
        <v>0</v>
      </c>
      <c r="CL13" s="1347">
        <f t="shared" si="38"/>
        <v>0</v>
      </c>
      <c r="CM13" s="1347">
        <f t="shared" si="38"/>
        <v>0</v>
      </c>
      <c r="CN13" s="1346">
        <f t="shared" si="38"/>
        <v>8.1073525300531177E-3</v>
      </c>
      <c r="CO13" s="1346">
        <f t="shared" si="38"/>
        <v>1.5515795359239585E-2</v>
      </c>
      <c r="CP13" s="1346">
        <f t="shared" si="38"/>
        <v>2.099863606712922E-2</v>
      </c>
      <c r="CQ13" s="1346">
        <f t="shared" si="38"/>
        <v>2.3483365949119372E-2</v>
      </c>
      <c r="CR13" s="1346">
        <f t="shared" si="38"/>
        <v>2.818003913894325E-2</v>
      </c>
      <c r="CS13" s="1345">
        <f t="shared" si="38"/>
        <v>3.5007610350076102E-2</v>
      </c>
      <c r="CT13" s="1348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4">
        <f t="shared" si="12"/>
        <v>0</v>
      </c>
      <c r="CE14" s="1345">
        <f t="shared" si="13"/>
        <v>0</v>
      </c>
      <c r="CF14" s="1346">
        <f t="shared" si="38"/>
        <v>0</v>
      </c>
      <c r="CG14" s="1346">
        <f t="shared" si="38"/>
        <v>0</v>
      </c>
      <c r="CH14" s="1346">
        <f t="shared" si="38"/>
        <v>0</v>
      </c>
      <c r="CI14" s="1346">
        <f t="shared" si="38"/>
        <v>0</v>
      </c>
      <c r="CJ14" s="1346">
        <f t="shared" si="38"/>
        <v>0</v>
      </c>
      <c r="CK14" s="1347">
        <f t="shared" si="38"/>
        <v>0</v>
      </c>
      <c r="CL14" s="1347">
        <f t="shared" si="38"/>
        <v>0</v>
      </c>
      <c r="CM14" s="1347">
        <f t="shared" si="38"/>
        <v>0</v>
      </c>
      <c r="CN14" s="1346">
        <f t="shared" si="38"/>
        <v>0</v>
      </c>
      <c r="CO14" s="1346">
        <f t="shared" si="38"/>
        <v>0</v>
      </c>
      <c r="CP14" s="1346">
        <f t="shared" si="38"/>
        <v>0</v>
      </c>
      <c r="CQ14" s="1346">
        <f t="shared" si="38"/>
        <v>0</v>
      </c>
      <c r="CR14" s="1346">
        <f t="shared" si="38"/>
        <v>0</v>
      </c>
      <c r="CS14" s="1345">
        <f t="shared" si="38"/>
        <v>1.5774180157741801E-3</v>
      </c>
      <c r="CT14" s="1348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4">
        <f t="shared" si="12"/>
        <v>0</v>
      </c>
      <c r="CE15" s="1345">
        <f t="shared" si="13"/>
        <v>0</v>
      </c>
      <c r="CF15" s="1346">
        <f t="shared" si="38"/>
        <v>0</v>
      </c>
      <c r="CG15" s="1346">
        <f t="shared" si="38"/>
        <v>0</v>
      </c>
      <c r="CH15" s="1346">
        <f t="shared" si="38"/>
        <v>0</v>
      </c>
      <c r="CI15" s="1346">
        <f t="shared" si="38"/>
        <v>0</v>
      </c>
      <c r="CJ15" s="1346">
        <f t="shared" si="38"/>
        <v>0</v>
      </c>
      <c r="CK15" s="1347">
        <f t="shared" si="38"/>
        <v>0</v>
      </c>
      <c r="CL15" s="1347">
        <f t="shared" si="38"/>
        <v>0</v>
      </c>
      <c r="CM15" s="1347">
        <f t="shared" si="38"/>
        <v>0</v>
      </c>
      <c r="CN15" s="1346">
        <f t="shared" si="38"/>
        <v>0</v>
      </c>
      <c r="CO15" s="1346">
        <f t="shared" si="38"/>
        <v>0</v>
      </c>
      <c r="CP15" s="1346">
        <f t="shared" si="38"/>
        <v>0</v>
      </c>
      <c r="CQ15" s="1346">
        <f t="shared" si="38"/>
        <v>0</v>
      </c>
      <c r="CR15" s="1346">
        <f t="shared" si="38"/>
        <v>0</v>
      </c>
      <c r="CS15" s="1345">
        <f t="shared" si="38"/>
        <v>0</v>
      </c>
      <c r="CT15" s="134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4">
        <f t="shared" si="12"/>
        <v>0</v>
      </c>
      <c r="CE16" s="1345">
        <f t="shared" si="13"/>
        <v>0</v>
      </c>
      <c r="CF16" s="1346">
        <f t="shared" si="38"/>
        <v>0</v>
      </c>
      <c r="CG16" s="1346">
        <f t="shared" si="38"/>
        <v>0</v>
      </c>
      <c r="CH16" s="1346">
        <f t="shared" si="38"/>
        <v>0</v>
      </c>
      <c r="CI16" s="1346">
        <f t="shared" si="38"/>
        <v>0</v>
      </c>
      <c r="CJ16" s="1346">
        <f t="shared" si="38"/>
        <v>0</v>
      </c>
      <c r="CK16" s="1347">
        <f t="shared" si="38"/>
        <v>0</v>
      </c>
      <c r="CL16" s="1347">
        <f t="shared" si="38"/>
        <v>0</v>
      </c>
      <c r="CM16" s="1347">
        <f t="shared" si="38"/>
        <v>0</v>
      </c>
      <c r="CN16" s="1346">
        <f t="shared" si="38"/>
        <v>0</v>
      </c>
      <c r="CO16" s="1346">
        <f t="shared" si="38"/>
        <v>0</v>
      </c>
      <c r="CP16" s="1346">
        <f t="shared" si="38"/>
        <v>0</v>
      </c>
      <c r="CQ16" s="1346">
        <f t="shared" si="38"/>
        <v>0</v>
      </c>
      <c r="CR16" s="1346">
        <f t="shared" si="38"/>
        <v>8.5394057996797723E-2</v>
      </c>
      <c r="CS16" s="1345">
        <f t="shared" si="38"/>
        <v>0.16913614760972884</v>
      </c>
      <c r="CT16" s="1348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4">
        <f t="shared" si="12"/>
        <v>0</v>
      </c>
      <c r="CE17" s="1345">
        <f t="shared" si="13"/>
        <v>0</v>
      </c>
      <c r="CF17" s="1346">
        <f t="shared" si="38"/>
        <v>0</v>
      </c>
      <c r="CG17" s="1346">
        <f t="shared" si="38"/>
        <v>0</v>
      </c>
      <c r="CH17" s="1346">
        <f t="shared" si="38"/>
        <v>0</v>
      </c>
      <c r="CI17" s="1346">
        <f t="shared" si="38"/>
        <v>0</v>
      </c>
      <c r="CJ17" s="1346">
        <f t="shared" si="38"/>
        <v>0</v>
      </c>
      <c r="CK17" s="1347">
        <f t="shared" si="38"/>
        <v>0</v>
      </c>
      <c r="CL17" s="1347">
        <f t="shared" si="38"/>
        <v>3.6925813912115281E-2</v>
      </c>
      <c r="CM17" s="1347">
        <f t="shared" si="38"/>
        <v>7.8933463796477504E-2</v>
      </c>
      <c r="CN17" s="1346">
        <f t="shared" si="38"/>
        <v>9.6412263535551185E-2</v>
      </c>
      <c r="CO17" s="1346">
        <f t="shared" si="38"/>
        <v>0.10695803435529462</v>
      </c>
      <c r="CP17" s="1346">
        <f t="shared" si="38"/>
        <v>0.1185148945422918</v>
      </c>
      <c r="CQ17" s="1346">
        <f t="shared" si="38"/>
        <v>0.12972385301152423</v>
      </c>
      <c r="CR17" s="1346">
        <f t="shared" si="38"/>
        <v>0.15418879880719411</v>
      </c>
      <c r="CS17" s="1345">
        <f t="shared" si="38"/>
        <v>0.23496847140682756</v>
      </c>
      <c r="CT17" s="1348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4">
        <f t="shared" si="12"/>
        <v>0</v>
      </c>
      <c r="CE18" s="1345">
        <f t="shared" si="13"/>
        <v>0</v>
      </c>
      <c r="CF18" s="1346">
        <f t="shared" si="38"/>
        <v>0</v>
      </c>
      <c r="CG18" s="1346">
        <f t="shared" si="38"/>
        <v>0</v>
      </c>
      <c r="CH18" s="1346">
        <f t="shared" si="38"/>
        <v>0</v>
      </c>
      <c r="CI18" s="1346">
        <f t="shared" si="38"/>
        <v>0</v>
      </c>
      <c r="CJ18" s="1346">
        <f t="shared" si="38"/>
        <v>0</v>
      </c>
      <c r="CK18" s="1347">
        <f t="shared" si="38"/>
        <v>0</v>
      </c>
      <c r="CL18" s="1347">
        <f t="shared" si="38"/>
        <v>0</v>
      </c>
      <c r="CM18" s="1347">
        <f t="shared" si="38"/>
        <v>0</v>
      </c>
      <c r="CN18" s="1346">
        <f t="shared" si="38"/>
        <v>0</v>
      </c>
      <c r="CO18" s="1346">
        <f t="shared" si="38"/>
        <v>0</v>
      </c>
      <c r="CP18" s="1346">
        <f t="shared" si="38"/>
        <v>0</v>
      </c>
      <c r="CQ18" s="1346">
        <f t="shared" si="38"/>
        <v>0</v>
      </c>
      <c r="CR18" s="1346">
        <f t="shared" si="38"/>
        <v>0</v>
      </c>
      <c r="CS18" s="1345">
        <f t="shared" si="38"/>
        <v>0</v>
      </c>
      <c r="CT18" s="134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4">
        <f t="shared" si="12"/>
        <v>0</v>
      </c>
      <c r="CE19" s="1345">
        <f t="shared" si="13"/>
        <v>0</v>
      </c>
      <c r="CF19" s="1346">
        <f t="shared" si="38"/>
        <v>0</v>
      </c>
      <c r="CG19" s="1346">
        <f t="shared" si="38"/>
        <v>0</v>
      </c>
      <c r="CH19" s="1346">
        <f t="shared" si="38"/>
        <v>0</v>
      </c>
      <c r="CI19" s="1346">
        <f t="shared" si="38"/>
        <v>0</v>
      </c>
      <c r="CJ19" s="1346">
        <f t="shared" si="38"/>
        <v>0</v>
      </c>
      <c r="CK19" s="1347">
        <f t="shared" si="38"/>
        <v>0</v>
      </c>
      <c r="CL19" s="1347">
        <f t="shared" si="38"/>
        <v>0</v>
      </c>
      <c r="CM19" s="1347">
        <f t="shared" si="38"/>
        <v>0</v>
      </c>
      <c r="CN19" s="1346">
        <f t="shared" si="38"/>
        <v>0</v>
      </c>
      <c r="CO19" s="1346">
        <f t="shared" si="38"/>
        <v>0</v>
      </c>
      <c r="CP19" s="1346">
        <f t="shared" si="38"/>
        <v>0</v>
      </c>
      <c r="CQ19" s="1346">
        <f t="shared" si="38"/>
        <v>0</v>
      </c>
      <c r="CR19" s="1346">
        <f t="shared" si="38"/>
        <v>0</v>
      </c>
      <c r="CS19" s="1345">
        <f t="shared" si="38"/>
        <v>0</v>
      </c>
      <c r="CT19" s="134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9">
        <f t="shared" si="12"/>
        <v>0</v>
      </c>
      <c r="CF20" s="1390">
        <f t="shared" si="12"/>
        <v>0</v>
      </c>
      <c r="CG20" s="1390">
        <f t="shared" si="12"/>
        <v>0</v>
      </c>
      <c r="CH20" s="1390">
        <f t="shared" si="12"/>
        <v>0</v>
      </c>
      <c r="CI20" s="1390">
        <f t="shared" si="12"/>
        <v>0</v>
      </c>
      <c r="CJ20" s="1390">
        <f t="shared" si="12"/>
        <v>0</v>
      </c>
      <c r="CK20" s="1391">
        <f t="shared" si="12"/>
        <v>0</v>
      </c>
      <c r="CL20" s="1391">
        <f t="shared" si="12"/>
        <v>7245</v>
      </c>
      <c r="CM20" s="1391">
        <f t="shared" si="12"/>
        <v>8120</v>
      </c>
      <c r="CN20" s="1390">
        <f t="shared" si="12"/>
        <v>10600</v>
      </c>
      <c r="CO20" s="1390">
        <f t="shared" si="12"/>
        <v>14725</v>
      </c>
      <c r="CP20" s="1390">
        <f t="shared" si="12"/>
        <v>21890</v>
      </c>
      <c r="CQ20" s="1390">
        <f t="shared" si="12"/>
        <v>22110</v>
      </c>
      <c r="CR20" s="1390">
        <f t="shared" si="12"/>
        <v>23340</v>
      </c>
      <c r="CS20" s="1389">
        <f t="shared" si="12"/>
        <v>26872.5</v>
      </c>
      <c r="CT20" s="1392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8">
        <f t="shared" si="12"/>
        <v>0</v>
      </c>
      <c r="CE21" s="1389">
        <f t="shared" si="12"/>
        <v>0</v>
      </c>
      <c r="CF21" s="1390">
        <f t="shared" si="12"/>
        <v>0</v>
      </c>
      <c r="CG21" s="1390">
        <f t="shared" si="12"/>
        <v>0</v>
      </c>
      <c r="CH21" s="1390">
        <f t="shared" si="12"/>
        <v>0</v>
      </c>
      <c r="CI21" s="1390">
        <f t="shared" si="12"/>
        <v>0</v>
      </c>
      <c r="CJ21" s="1390">
        <f t="shared" si="12"/>
        <v>0</v>
      </c>
      <c r="CK21" s="1391">
        <f t="shared" si="12"/>
        <v>0</v>
      </c>
      <c r="CL21" s="1391">
        <f t="shared" si="12"/>
        <v>1700</v>
      </c>
      <c r="CM21" s="1391">
        <f t="shared" si="12"/>
        <v>5950</v>
      </c>
      <c r="CN21" s="1390">
        <f t="shared" si="12"/>
        <v>6000</v>
      </c>
      <c r="CO21" s="1390">
        <f t="shared" si="12"/>
        <v>7100</v>
      </c>
      <c r="CP21" s="1390">
        <f t="shared" si="12"/>
        <v>7620</v>
      </c>
      <c r="CQ21" s="1390">
        <f t="shared" si="12"/>
        <v>8400</v>
      </c>
      <c r="CR21" s="1390">
        <f t="shared" si="12"/>
        <v>12050</v>
      </c>
      <c r="CS21" s="1389">
        <f t="shared" si="12"/>
        <v>14960</v>
      </c>
      <c r="CT21" s="1392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8">
        <f t="shared" si="12"/>
        <v>0</v>
      </c>
      <c r="CE22" s="1389">
        <f t="shared" si="12"/>
        <v>0</v>
      </c>
      <c r="CF22" s="1390">
        <f t="shared" si="12"/>
        <v>0</v>
      </c>
      <c r="CG22" s="1390">
        <f t="shared" si="12"/>
        <v>0</v>
      </c>
      <c r="CH22" s="1390">
        <f t="shared" si="12"/>
        <v>0</v>
      </c>
      <c r="CI22" s="1390">
        <f t="shared" si="12"/>
        <v>0</v>
      </c>
      <c r="CJ22" s="1390">
        <f t="shared" si="12"/>
        <v>0</v>
      </c>
      <c r="CK22" s="1391">
        <f t="shared" si="12"/>
        <v>0</v>
      </c>
      <c r="CL22" s="1391">
        <f t="shared" si="12"/>
        <v>0</v>
      </c>
      <c r="CM22" s="1391">
        <f t="shared" si="12"/>
        <v>1600</v>
      </c>
      <c r="CN22" s="1390">
        <f t="shared" si="12"/>
        <v>3600</v>
      </c>
      <c r="CO22" s="1390">
        <f t="shared" si="12"/>
        <v>4240</v>
      </c>
      <c r="CP22" s="1390">
        <f t="shared" si="12"/>
        <v>5850</v>
      </c>
      <c r="CQ22" s="1390">
        <f t="shared" si="12"/>
        <v>7087.5</v>
      </c>
      <c r="CR22" s="1390">
        <f t="shared" si="12"/>
        <v>7155</v>
      </c>
      <c r="CS22" s="1389">
        <f t="shared" si="12"/>
        <v>11812.5</v>
      </c>
      <c r="CT22" s="1392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8">
        <f t="shared" si="12"/>
        <v>0</v>
      </c>
      <c r="CE23" s="1389">
        <f t="shared" si="12"/>
        <v>0</v>
      </c>
      <c r="CF23" s="1390">
        <f t="shared" si="12"/>
        <v>0</v>
      </c>
      <c r="CG23" s="1390">
        <f t="shared" si="12"/>
        <v>0</v>
      </c>
      <c r="CH23" s="1390">
        <f t="shared" si="12"/>
        <v>0</v>
      </c>
      <c r="CI23" s="1390">
        <f t="shared" si="12"/>
        <v>0</v>
      </c>
      <c r="CJ23" s="1390">
        <f t="shared" si="12"/>
        <v>0</v>
      </c>
      <c r="CK23" s="1391">
        <f t="shared" si="12"/>
        <v>0</v>
      </c>
      <c r="CL23" s="1391">
        <f t="shared" si="12"/>
        <v>100</v>
      </c>
      <c r="CM23" s="1391">
        <f t="shared" si="12"/>
        <v>500</v>
      </c>
      <c r="CN23" s="1390">
        <f t="shared" si="12"/>
        <v>1000</v>
      </c>
      <c r="CO23" s="1390">
        <f t="shared" si="12"/>
        <v>1620</v>
      </c>
      <c r="CP23" s="1390">
        <f t="shared" si="12"/>
        <v>2460</v>
      </c>
      <c r="CQ23" s="1390">
        <f t="shared" si="12"/>
        <v>2560</v>
      </c>
      <c r="CR23" s="1390">
        <f t="shared" si="12"/>
        <v>2640</v>
      </c>
      <c r="CS23" s="1389">
        <f t="shared" si="12"/>
        <v>4210</v>
      </c>
      <c r="CT23" s="1392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659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8">
        <f t="shared" si="12"/>
        <v>0</v>
      </c>
      <c r="CE24" s="1389">
        <f t="shared" si="12"/>
        <v>0</v>
      </c>
      <c r="CF24" s="1390">
        <f t="shared" si="12"/>
        <v>0</v>
      </c>
      <c r="CG24" s="1390">
        <f t="shared" si="12"/>
        <v>0</v>
      </c>
      <c r="CH24" s="1390">
        <f t="shared" si="12"/>
        <v>0</v>
      </c>
      <c r="CI24" s="1390">
        <f t="shared" si="12"/>
        <v>0</v>
      </c>
      <c r="CJ24" s="1390">
        <f t="shared" si="12"/>
        <v>0</v>
      </c>
      <c r="CK24" s="1391">
        <f t="shared" si="12"/>
        <v>0</v>
      </c>
      <c r="CL24" s="1391">
        <f t="shared" si="12"/>
        <v>0</v>
      </c>
      <c r="CM24" s="1391">
        <f t="shared" si="12"/>
        <v>0</v>
      </c>
      <c r="CN24" s="1390">
        <f t="shared" si="12"/>
        <v>0</v>
      </c>
      <c r="CO24" s="1390">
        <f t="shared" si="12"/>
        <v>0</v>
      </c>
      <c r="CP24" s="1390">
        <f t="shared" si="12"/>
        <v>0</v>
      </c>
      <c r="CQ24" s="1390">
        <f t="shared" si="12"/>
        <v>0</v>
      </c>
      <c r="CR24" s="1390">
        <f t="shared" si="12"/>
        <v>0</v>
      </c>
      <c r="CS24" s="1389">
        <f t="shared" si="12"/>
        <v>0</v>
      </c>
      <c r="CT24" s="1392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660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8">
        <f t="shared" si="12"/>
        <v>0</v>
      </c>
      <c r="CE25" s="1389">
        <f t="shared" si="12"/>
        <v>0</v>
      </c>
      <c r="CF25" s="1390">
        <f t="shared" si="12"/>
        <v>0</v>
      </c>
      <c r="CG25" s="1390">
        <f t="shared" si="12"/>
        <v>0</v>
      </c>
      <c r="CH25" s="1390">
        <f t="shared" si="12"/>
        <v>0</v>
      </c>
      <c r="CI25" s="1390">
        <f t="shared" si="12"/>
        <v>0</v>
      </c>
      <c r="CJ25" s="1390">
        <f t="shared" si="12"/>
        <v>0</v>
      </c>
      <c r="CK25" s="1391">
        <f t="shared" si="12"/>
        <v>0</v>
      </c>
      <c r="CL25" s="1391">
        <f t="shared" si="12"/>
        <v>0</v>
      </c>
      <c r="CM25" s="1391">
        <f t="shared" si="12"/>
        <v>0</v>
      </c>
      <c r="CN25" s="1390">
        <f t="shared" si="12"/>
        <v>0</v>
      </c>
      <c r="CO25" s="1390">
        <f t="shared" si="12"/>
        <v>0</v>
      </c>
      <c r="CP25" s="1390">
        <f t="shared" si="12"/>
        <v>0</v>
      </c>
      <c r="CQ25" s="1390">
        <f t="shared" si="12"/>
        <v>0</v>
      </c>
      <c r="CR25" s="1390">
        <f t="shared" si="12"/>
        <v>0</v>
      </c>
      <c r="CS25" s="1389">
        <f t="shared" si="12"/>
        <v>0</v>
      </c>
      <c r="CT25" s="139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8">
        <f t="shared" si="12"/>
        <v>0</v>
      </c>
      <c r="CE26" s="1389">
        <f t="shared" si="12"/>
        <v>0</v>
      </c>
      <c r="CF26" s="1390">
        <f t="shared" si="12"/>
        <v>0</v>
      </c>
      <c r="CG26" s="1390">
        <f t="shared" si="12"/>
        <v>0</v>
      </c>
      <c r="CH26" s="1390">
        <f t="shared" si="12"/>
        <v>0</v>
      </c>
      <c r="CI26" s="1390">
        <f t="shared" si="12"/>
        <v>0</v>
      </c>
      <c r="CJ26" s="1390">
        <f t="shared" si="12"/>
        <v>0</v>
      </c>
      <c r="CK26" s="1391">
        <f t="shared" si="12"/>
        <v>0</v>
      </c>
      <c r="CL26" s="1391">
        <f t="shared" si="12"/>
        <v>0</v>
      </c>
      <c r="CM26" s="1391">
        <f t="shared" si="12"/>
        <v>0</v>
      </c>
      <c r="CN26" s="1390">
        <f t="shared" si="12"/>
        <v>0</v>
      </c>
      <c r="CO26" s="1390">
        <f t="shared" si="12"/>
        <v>0</v>
      </c>
      <c r="CP26" s="1390">
        <f t="shared" si="12"/>
        <v>0</v>
      </c>
      <c r="CQ26" s="1390">
        <f t="shared" si="12"/>
        <v>0</v>
      </c>
      <c r="CR26" s="1390">
        <f t="shared" si="12"/>
        <v>0</v>
      </c>
      <c r="CS26" s="1389">
        <f t="shared" si="12"/>
        <v>0</v>
      </c>
      <c r="CT26" s="1392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8">
        <f t="shared" si="12"/>
        <v>0</v>
      </c>
      <c r="CE27" s="1389">
        <f t="shared" si="12"/>
        <v>0</v>
      </c>
      <c r="CF27" s="1390">
        <f t="shared" si="12"/>
        <v>0</v>
      </c>
      <c r="CG27" s="1390">
        <f t="shared" si="12"/>
        <v>0</v>
      </c>
      <c r="CH27" s="1390">
        <f t="shared" si="12"/>
        <v>0</v>
      </c>
      <c r="CI27" s="1390">
        <f t="shared" si="12"/>
        <v>0</v>
      </c>
      <c r="CJ27" s="1390">
        <f t="shared" si="12"/>
        <v>0</v>
      </c>
      <c r="CK27" s="1391">
        <f t="shared" si="12"/>
        <v>0</v>
      </c>
      <c r="CL27" s="1391">
        <f t="shared" si="12"/>
        <v>0</v>
      </c>
      <c r="CM27" s="1391">
        <f t="shared" si="12"/>
        <v>0</v>
      </c>
      <c r="CN27" s="1390">
        <f t="shared" si="12"/>
        <v>0</v>
      </c>
      <c r="CO27" s="1390">
        <f t="shared" si="12"/>
        <v>0</v>
      </c>
      <c r="CP27" s="1390">
        <f t="shared" si="12"/>
        <v>0</v>
      </c>
      <c r="CQ27" s="1390">
        <f t="shared" si="12"/>
        <v>0</v>
      </c>
      <c r="CR27" s="1390">
        <f t="shared" si="12"/>
        <v>0</v>
      </c>
      <c r="CS27" s="1389">
        <f t="shared" si="12"/>
        <v>0</v>
      </c>
      <c r="CT27" s="1392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8">
        <f t="shared" si="12"/>
        <v>0</v>
      </c>
      <c r="CE28" s="1389">
        <f t="shared" si="12"/>
        <v>0</v>
      </c>
      <c r="CF28" s="1390">
        <f t="shared" si="12"/>
        <v>0</v>
      </c>
      <c r="CG28" s="1390">
        <f t="shared" si="12"/>
        <v>0</v>
      </c>
      <c r="CH28" s="1390">
        <f t="shared" si="12"/>
        <v>0</v>
      </c>
      <c r="CI28" s="1390">
        <f t="shared" si="12"/>
        <v>0</v>
      </c>
      <c r="CJ28" s="1390">
        <f t="shared" si="12"/>
        <v>0</v>
      </c>
      <c r="CK28" s="1391">
        <f t="shared" si="12"/>
        <v>0</v>
      </c>
      <c r="CL28" s="1391">
        <f t="shared" si="12"/>
        <v>0</v>
      </c>
      <c r="CM28" s="1391">
        <f t="shared" si="12"/>
        <v>0</v>
      </c>
      <c r="CN28" s="1390">
        <f t="shared" si="12"/>
        <v>0</v>
      </c>
      <c r="CO28" s="1390">
        <f t="shared" si="12"/>
        <v>0</v>
      </c>
      <c r="CP28" s="1390">
        <f t="shared" si="12"/>
        <v>0</v>
      </c>
      <c r="CQ28" s="1390">
        <f t="shared" si="12"/>
        <v>0</v>
      </c>
      <c r="CR28" s="1390">
        <f t="shared" si="12"/>
        <v>0</v>
      </c>
      <c r="CS28" s="1389">
        <f t="shared" si="12"/>
        <v>0</v>
      </c>
      <c r="CT28" s="139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8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9">
        <f t="shared" si="149"/>
        <v>0</v>
      </c>
      <c r="CF29" s="1390">
        <f t="shared" si="149"/>
        <v>0</v>
      </c>
      <c r="CG29" s="1390">
        <f t="shared" si="149"/>
        <v>0</v>
      </c>
      <c r="CH29" s="1390">
        <f t="shared" si="149"/>
        <v>0</v>
      </c>
      <c r="CI29" s="1390">
        <f t="shared" si="149"/>
        <v>0</v>
      </c>
      <c r="CJ29" s="1390">
        <f t="shared" si="149"/>
        <v>0</v>
      </c>
      <c r="CK29" s="1391">
        <f t="shared" si="149"/>
        <v>0</v>
      </c>
      <c r="CL29" s="1391">
        <f t="shared" si="149"/>
        <v>0</v>
      </c>
      <c r="CM29" s="1391">
        <f t="shared" si="149"/>
        <v>0</v>
      </c>
      <c r="CN29" s="1390">
        <f t="shared" si="149"/>
        <v>0</v>
      </c>
      <c r="CO29" s="1390">
        <f t="shared" si="149"/>
        <v>0</v>
      </c>
      <c r="CP29" s="1390">
        <f t="shared" si="149"/>
        <v>0</v>
      </c>
      <c r="CQ29" s="1390">
        <f t="shared" si="149"/>
        <v>0</v>
      </c>
      <c r="CR29" s="1390">
        <f t="shared" si="149"/>
        <v>0</v>
      </c>
      <c r="CS29" s="1389">
        <f t="shared" si="149"/>
        <v>0</v>
      </c>
      <c r="CT29" s="1392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8">
        <f t="shared" si="149"/>
        <v>0</v>
      </c>
      <c r="CE30" s="1389">
        <f t="shared" si="149"/>
        <v>0</v>
      </c>
      <c r="CF30" s="1390">
        <f t="shared" si="149"/>
        <v>0</v>
      </c>
      <c r="CG30" s="1390">
        <f t="shared" si="149"/>
        <v>0</v>
      </c>
      <c r="CH30" s="1390">
        <f t="shared" si="149"/>
        <v>0</v>
      </c>
      <c r="CI30" s="1390">
        <f t="shared" si="149"/>
        <v>0</v>
      </c>
      <c r="CJ30" s="1390">
        <f t="shared" si="149"/>
        <v>0</v>
      </c>
      <c r="CK30" s="1391">
        <f t="shared" si="149"/>
        <v>0</v>
      </c>
      <c r="CL30" s="1391">
        <f t="shared" si="149"/>
        <v>0</v>
      </c>
      <c r="CM30" s="1391">
        <f t="shared" si="149"/>
        <v>0</v>
      </c>
      <c r="CN30" s="1390">
        <f t="shared" si="149"/>
        <v>0</v>
      </c>
      <c r="CO30" s="1390">
        <f t="shared" si="149"/>
        <v>0</v>
      </c>
      <c r="CP30" s="1390">
        <f t="shared" si="149"/>
        <v>0</v>
      </c>
      <c r="CQ30" s="1390">
        <f t="shared" si="149"/>
        <v>0</v>
      </c>
      <c r="CR30" s="1390">
        <f t="shared" si="149"/>
        <v>0</v>
      </c>
      <c r="CS30" s="1389">
        <f t="shared" si="149"/>
        <v>0</v>
      </c>
      <c r="CT30" s="1392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179</v>
      </c>
      <c r="U31" s="548">
        <f t="shared" si="164"/>
        <v>273</v>
      </c>
      <c r="V31" s="548">
        <f t="shared" si="164"/>
        <v>352</v>
      </c>
      <c r="W31" s="548">
        <f t="shared" si="164"/>
        <v>1092</v>
      </c>
      <c r="X31" s="548">
        <f t="shared" si="164"/>
        <v>478</v>
      </c>
      <c r="Y31" s="548">
        <f t="shared" si="164"/>
        <v>210</v>
      </c>
      <c r="Z31" s="548">
        <f t="shared" si="164"/>
        <v>540</v>
      </c>
      <c r="AA31" s="548">
        <f t="shared" si="164"/>
        <v>341.5</v>
      </c>
      <c r="AB31" s="548">
        <f t="shared" si="164"/>
        <v>1247</v>
      </c>
      <c r="AC31" s="548">
        <f t="shared" si="164"/>
        <v>0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3247.25</v>
      </c>
      <c r="AM31" s="548">
        <f t="shared" si="165"/>
        <v>1894</v>
      </c>
      <c r="AN31" s="548">
        <f t="shared" si="165"/>
        <v>7628</v>
      </c>
      <c r="AO31" s="548">
        <f t="shared" si="165"/>
        <v>3040</v>
      </c>
      <c r="AP31" s="548">
        <f t="shared" si="165"/>
        <v>2353</v>
      </c>
      <c r="AQ31" s="548">
        <f t="shared" si="165"/>
        <v>1754</v>
      </c>
      <c r="AR31" s="548">
        <f t="shared" si="165"/>
        <v>10439.1</v>
      </c>
      <c r="AS31" s="548">
        <f t="shared" si="165"/>
        <v>5823</v>
      </c>
      <c r="AT31" s="548">
        <f t="shared" si="165"/>
        <v>2062</v>
      </c>
      <c r="AU31" s="548">
        <f t="shared" si="165"/>
        <v>0</v>
      </c>
      <c r="AV31" s="548">
        <f t="shared" si="165"/>
        <v>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19011.8</v>
      </c>
      <c r="BE31" s="548">
        <f t="shared" si="166"/>
        <v>13190</v>
      </c>
      <c r="BF31" s="548">
        <f t="shared" si="166"/>
        <v>22580</v>
      </c>
      <c r="BG31" s="548">
        <f t="shared" si="166"/>
        <v>10600</v>
      </c>
      <c r="BH31" s="548">
        <f t="shared" si="166"/>
        <v>6383.4</v>
      </c>
      <c r="BI31" s="548">
        <f t="shared" si="166"/>
        <v>6200</v>
      </c>
      <c r="BJ31" s="548">
        <f t="shared" si="166"/>
        <v>21009.8</v>
      </c>
      <c r="BK31" s="548">
        <f t="shared" si="166"/>
        <v>26601</v>
      </c>
      <c r="BL31" s="548">
        <f t="shared" si="166"/>
        <v>41609.599999999999</v>
      </c>
      <c r="BM31" s="548">
        <f t="shared" si="166"/>
        <v>0</v>
      </c>
      <c r="BN31" s="548">
        <f t="shared" si="166"/>
        <v>0</v>
      </c>
      <c r="BO31" s="548">
        <f t="shared" si="166"/>
        <v>0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231.03333333333333</v>
      </c>
      <c r="CB31" s="550">
        <f t="shared" si="157"/>
        <v>1853.4166666666667</v>
      </c>
      <c r="CC31" s="550">
        <f t="shared" si="158"/>
        <v>8371.7333333333336</v>
      </c>
      <c r="CD31" s="1388">
        <f t="shared" si="149"/>
        <v>0</v>
      </c>
      <c r="CE31" s="1389">
        <f t="shared" si="149"/>
        <v>0</v>
      </c>
      <c r="CF31" s="1390">
        <f t="shared" si="149"/>
        <v>0</v>
      </c>
      <c r="CG31" s="1390">
        <f t="shared" si="149"/>
        <v>0</v>
      </c>
      <c r="CH31" s="1390">
        <f t="shared" si="149"/>
        <v>0</v>
      </c>
      <c r="CI31" s="1390">
        <f t="shared" si="149"/>
        <v>0</v>
      </c>
      <c r="CJ31" s="1390">
        <f t="shared" si="149"/>
        <v>0</v>
      </c>
      <c r="CK31" s="1391">
        <f t="shared" si="149"/>
        <v>0</v>
      </c>
      <c r="CL31" s="1391">
        <f t="shared" si="149"/>
        <v>6200</v>
      </c>
      <c r="CM31" s="1391">
        <f t="shared" si="149"/>
        <v>6383.4</v>
      </c>
      <c r="CN31" s="1390">
        <f t="shared" si="149"/>
        <v>10600</v>
      </c>
      <c r="CO31" s="1390">
        <f t="shared" si="149"/>
        <v>13190</v>
      </c>
      <c r="CP31" s="1390">
        <f t="shared" si="149"/>
        <v>19011.8</v>
      </c>
      <c r="CQ31" s="1390">
        <f t="shared" si="149"/>
        <v>21009.8</v>
      </c>
      <c r="CR31" s="1390">
        <f t="shared" si="149"/>
        <v>22580</v>
      </c>
      <c r="CS31" s="1389">
        <f t="shared" si="149"/>
        <v>26601</v>
      </c>
      <c r="CT31" s="1392">
        <f t="shared" si="150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240</v>
      </c>
      <c r="X32" s="561">
        <f t="shared" si="168"/>
        <v>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90</v>
      </c>
      <c r="AN32" s="561">
        <f t="shared" si="169"/>
        <v>0</v>
      </c>
      <c r="AO32" s="561">
        <f t="shared" si="169"/>
        <v>0</v>
      </c>
      <c r="AP32" s="561">
        <f t="shared" si="169"/>
        <v>60</v>
      </c>
      <c r="AQ32" s="561">
        <f t="shared" si="169"/>
        <v>0</v>
      </c>
      <c r="AR32" s="561">
        <f t="shared" si="169"/>
        <v>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300</v>
      </c>
      <c r="BH32" s="561">
        <f t="shared" si="170"/>
        <v>0</v>
      </c>
      <c r="BI32" s="561">
        <f t="shared" si="170"/>
        <v>0</v>
      </c>
      <c r="BJ32" s="561">
        <f t="shared" si="170"/>
        <v>500</v>
      </c>
      <c r="BK32" s="561">
        <f t="shared" si="170"/>
        <v>0</v>
      </c>
      <c r="BL32" s="561">
        <f t="shared" si="170"/>
        <v>0</v>
      </c>
      <c r="BM32" s="561">
        <f t="shared" si="170"/>
        <v>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8">
        <f t="shared" si="149"/>
        <v>0</v>
      </c>
      <c r="CE32" s="1389">
        <f t="shared" si="149"/>
        <v>0</v>
      </c>
      <c r="CF32" s="1390">
        <f t="shared" si="149"/>
        <v>0</v>
      </c>
      <c r="CG32" s="1390">
        <f t="shared" si="149"/>
        <v>0</v>
      </c>
      <c r="CH32" s="1390">
        <f t="shared" si="149"/>
        <v>0</v>
      </c>
      <c r="CI32" s="1390">
        <f t="shared" si="149"/>
        <v>0</v>
      </c>
      <c r="CJ32" s="1390">
        <f t="shared" si="149"/>
        <v>0</v>
      </c>
      <c r="CK32" s="1391">
        <f t="shared" si="149"/>
        <v>0</v>
      </c>
      <c r="CL32" s="1391">
        <f t="shared" si="149"/>
        <v>0</v>
      </c>
      <c r="CM32" s="1391">
        <f t="shared" si="149"/>
        <v>0</v>
      </c>
      <c r="CN32" s="1390">
        <f t="shared" si="149"/>
        <v>0</v>
      </c>
      <c r="CO32" s="1390">
        <f t="shared" si="149"/>
        <v>0</v>
      </c>
      <c r="CP32" s="1390">
        <f t="shared" si="149"/>
        <v>0</v>
      </c>
      <c r="CQ32" s="1390">
        <f t="shared" si="149"/>
        <v>0</v>
      </c>
      <c r="CR32" s="1390">
        <f t="shared" si="149"/>
        <v>0</v>
      </c>
      <c r="CS32" s="1389">
        <f t="shared" si="149"/>
        <v>300</v>
      </c>
      <c r="CT32" s="1392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42</v>
      </c>
      <c r="U33" s="561">
        <f t="shared" ref="U33:AJ33" si="172">SUM(U988:U990)</f>
        <v>177</v>
      </c>
      <c r="V33" s="561">
        <f t="shared" si="172"/>
        <v>10</v>
      </c>
      <c r="W33" s="561">
        <f t="shared" si="172"/>
        <v>76</v>
      </c>
      <c r="X33" s="561">
        <f t="shared" si="172"/>
        <v>262</v>
      </c>
      <c r="Y33" s="561">
        <f t="shared" si="172"/>
        <v>140</v>
      </c>
      <c r="Z33" s="561">
        <f t="shared" si="172"/>
        <v>196</v>
      </c>
      <c r="AA33" s="561">
        <f t="shared" si="172"/>
        <v>65.5</v>
      </c>
      <c r="AB33" s="561">
        <f t="shared" si="172"/>
        <v>223</v>
      </c>
      <c r="AC33" s="561">
        <f t="shared" si="172"/>
        <v>0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195.25</v>
      </c>
      <c r="AM33" s="561">
        <f t="shared" ref="AM33:BB33" si="173">SUM(AM988:AM990)</f>
        <v>722</v>
      </c>
      <c r="AN33" s="561">
        <f t="shared" si="173"/>
        <v>1598</v>
      </c>
      <c r="AO33" s="561">
        <f t="shared" si="173"/>
        <v>1056</v>
      </c>
      <c r="AP33" s="561">
        <f t="shared" si="173"/>
        <v>579</v>
      </c>
      <c r="AQ33" s="561">
        <f t="shared" si="173"/>
        <v>300</v>
      </c>
      <c r="AR33" s="561">
        <f t="shared" si="173"/>
        <v>779.1</v>
      </c>
      <c r="AS33" s="561">
        <f t="shared" si="173"/>
        <v>355</v>
      </c>
      <c r="AT33" s="561">
        <f t="shared" si="173"/>
        <v>660</v>
      </c>
      <c r="AU33" s="561">
        <f t="shared" si="173"/>
        <v>0</v>
      </c>
      <c r="AV33" s="561">
        <f t="shared" si="173"/>
        <v>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933</v>
      </c>
      <c r="BE33" s="561">
        <f t="shared" ref="BE33:BT33" si="174">SUM(BE988:BE990)</f>
        <v>1122</v>
      </c>
      <c r="BF33" s="561">
        <f t="shared" si="174"/>
        <v>2022</v>
      </c>
      <c r="BG33" s="561">
        <f t="shared" si="174"/>
        <v>1343</v>
      </c>
      <c r="BH33" s="561">
        <f t="shared" si="174"/>
        <v>335.4</v>
      </c>
      <c r="BI33" s="561">
        <f t="shared" si="174"/>
        <v>1060</v>
      </c>
      <c r="BJ33" s="561">
        <f t="shared" si="174"/>
        <v>1115</v>
      </c>
      <c r="BK33" s="561">
        <f t="shared" si="174"/>
        <v>1200</v>
      </c>
      <c r="BL33" s="561">
        <f t="shared" si="174"/>
        <v>5505.6</v>
      </c>
      <c r="BM33" s="561">
        <f t="shared" si="174"/>
        <v>0</v>
      </c>
      <c r="BN33" s="561">
        <f t="shared" si="174"/>
        <v>0</v>
      </c>
      <c r="BO33" s="561">
        <f t="shared" si="174"/>
        <v>0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8">
        <f t="shared" si="149"/>
        <v>0</v>
      </c>
      <c r="CE33" s="1389">
        <f t="shared" si="149"/>
        <v>0</v>
      </c>
      <c r="CF33" s="1390">
        <f t="shared" si="149"/>
        <v>0</v>
      </c>
      <c r="CG33" s="1390">
        <f t="shared" si="149"/>
        <v>0</v>
      </c>
      <c r="CH33" s="1390">
        <f t="shared" si="149"/>
        <v>0</v>
      </c>
      <c r="CI33" s="1390">
        <f t="shared" si="149"/>
        <v>0</v>
      </c>
      <c r="CJ33" s="1390">
        <f t="shared" si="149"/>
        <v>0</v>
      </c>
      <c r="CK33" s="1391">
        <f t="shared" si="149"/>
        <v>0</v>
      </c>
      <c r="CL33" s="1391">
        <f t="shared" si="149"/>
        <v>335.4</v>
      </c>
      <c r="CM33" s="1391">
        <f t="shared" si="149"/>
        <v>933</v>
      </c>
      <c r="CN33" s="1390">
        <f t="shared" si="149"/>
        <v>1060</v>
      </c>
      <c r="CO33" s="1390">
        <f t="shared" si="149"/>
        <v>1115</v>
      </c>
      <c r="CP33" s="1390">
        <f t="shared" si="149"/>
        <v>1122</v>
      </c>
      <c r="CQ33" s="1390">
        <f t="shared" si="149"/>
        <v>1200</v>
      </c>
      <c r="CR33" s="1390">
        <f t="shared" si="149"/>
        <v>1343</v>
      </c>
      <c r="CS33" s="1389">
        <f t="shared" si="149"/>
        <v>2022</v>
      </c>
      <c r="CT33" s="1392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8">
        <f t="shared" si="149"/>
        <v>0</v>
      </c>
      <c r="CE34" s="1389">
        <f t="shared" si="149"/>
        <v>0</v>
      </c>
      <c r="CF34" s="1390">
        <f t="shared" si="149"/>
        <v>0</v>
      </c>
      <c r="CG34" s="1390">
        <f t="shared" si="149"/>
        <v>0</v>
      </c>
      <c r="CH34" s="1390">
        <f t="shared" si="149"/>
        <v>0</v>
      </c>
      <c r="CI34" s="1390">
        <f t="shared" si="149"/>
        <v>0</v>
      </c>
      <c r="CJ34" s="1390">
        <f t="shared" si="149"/>
        <v>0</v>
      </c>
      <c r="CK34" s="1391">
        <f t="shared" si="149"/>
        <v>0</v>
      </c>
      <c r="CL34" s="1391">
        <f t="shared" si="149"/>
        <v>168</v>
      </c>
      <c r="CM34" s="1391">
        <f t="shared" si="149"/>
        <v>252</v>
      </c>
      <c r="CN34" s="1390">
        <f t="shared" si="149"/>
        <v>384</v>
      </c>
      <c r="CO34" s="1390">
        <f t="shared" si="149"/>
        <v>500</v>
      </c>
      <c r="CP34" s="1390">
        <f t="shared" si="149"/>
        <v>588</v>
      </c>
      <c r="CQ34" s="1390">
        <f t="shared" si="149"/>
        <v>624</v>
      </c>
      <c r="CR34" s="1390">
        <f t="shared" si="149"/>
        <v>628</v>
      </c>
      <c r="CS34" s="1389">
        <f t="shared" si="149"/>
        <v>816</v>
      </c>
      <c r="CT34" s="1392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8">
        <f t="shared" si="149"/>
        <v>0</v>
      </c>
      <c r="CE35" s="1389">
        <f t="shared" si="149"/>
        <v>0</v>
      </c>
      <c r="CF35" s="1390">
        <f t="shared" si="149"/>
        <v>0</v>
      </c>
      <c r="CG35" s="1390">
        <f t="shared" si="149"/>
        <v>0</v>
      </c>
      <c r="CH35" s="1390">
        <f t="shared" si="149"/>
        <v>0</v>
      </c>
      <c r="CI35" s="1390">
        <f t="shared" si="149"/>
        <v>0</v>
      </c>
      <c r="CJ35" s="1390">
        <f t="shared" si="149"/>
        <v>0</v>
      </c>
      <c r="CK35" s="1391">
        <f t="shared" si="149"/>
        <v>0</v>
      </c>
      <c r="CL35" s="1391">
        <f t="shared" si="149"/>
        <v>0</v>
      </c>
      <c r="CM35" s="1391">
        <f t="shared" si="149"/>
        <v>0</v>
      </c>
      <c r="CN35" s="1390">
        <f t="shared" si="149"/>
        <v>0</v>
      </c>
      <c r="CO35" s="1390">
        <f t="shared" si="149"/>
        <v>0</v>
      </c>
      <c r="CP35" s="1390">
        <f t="shared" si="149"/>
        <v>0</v>
      </c>
      <c r="CQ35" s="1390">
        <f t="shared" si="149"/>
        <v>0</v>
      </c>
      <c r="CR35" s="1390">
        <f t="shared" si="149"/>
        <v>0</v>
      </c>
      <c r="CS35" s="1389">
        <f t="shared" si="149"/>
        <v>0</v>
      </c>
      <c r="CT35" s="1392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8">
        <f t="shared" si="149"/>
        <v>0</v>
      </c>
      <c r="CE36" s="1389">
        <f t="shared" si="149"/>
        <v>0</v>
      </c>
      <c r="CF36" s="1390">
        <f t="shared" si="149"/>
        <v>0</v>
      </c>
      <c r="CG36" s="1390">
        <f t="shared" si="149"/>
        <v>0</v>
      </c>
      <c r="CH36" s="1390">
        <f t="shared" si="149"/>
        <v>0</v>
      </c>
      <c r="CI36" s="1390">
        <f t="shared" si="149"/>
        <v>0</v>
      </c>
      <c r="CJ36" s="1390">
        <f t="shared" si="149"/>
        <v>0</v>
      </c>
      <c r="CK36" s="1391">
        <f t="shared" si="149"/>
        <v>0</v>
      </c>
      <c r="CL36" s="1391">
        <f t="shared" si="149"/>
        <v>0</v>
      </c>
      <c r="CM36" s="1391">
        <f t="shared" si="149"/>
        <v>2170</v>
      </c>
      <c r="CN36" s="1390">
        <f t="shared" si="149"/>
        <v>3050</v>
      </c>
      <c r="CO36" s="1390">
        <f t="shared" si="149"/>
        <v>3150</v>
      </c>
      <c r="CP36" s="1390">
        <f t="shared" si="149"/>
        <v>7100</v>
      </c>
      <c r="CQ36" s="1390">
        <f t="shared" si="149"/>
        <v>7940</v>
      </c>
      <c r="CR36" s="1390">
        <f t="shared" si="149"/>
        <v>7960</v>
      </c>
      <c r="CS36" s="1389">
        <f t="shared" si="149"/>
        <v>8750</v>
      </c>
      <c r="CT36" s="1392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8">
        <f t="shared" si="149"/>
        <v>0</v>
      </c>
      <c r="CE37" s="1389">
        <f t="shared" si="149"/>
        <v>0</v>
      </c>
      <c r="CF37" s="1390">
        <f t="shared" si="149"/>
        <v>0</v>
      </c>
      <c r="CG37" s="1390">
        <f t="shared" si="149"/>
        <v>0</v>
      </c>
      <c r="CH37" s="1390">
        <f t="shared" si="149"/>
        <v>0</v>
      </c>
      <c r="CI37" s="1390">
        <f t="shared" si="149"/>
        <v>0</v>
      </c>
      <c r="CJ37" s="1390">
        <f t="shared" si="149"/>
        <v>0</v>
      </c>
      <c r="CK37" s="1391">
        <f t="shared" si="149"/>
        <v>0</v>
      </c>
      <c r="CL37" s="1391">
        <f t="shared" si="149"/>
        <v>890</v>
      </c>
      <c r="CM37" s="1391">
        <f t="shared" si="149"/>
        <v>1000</v>
      </c>
      <c r="CN37" s="1390">
        <f t="shared" si="149"/>
        <v>1000</v>
      </c>
      <c r="CO37" s="1390">
        <f t="shared" si="149"/>
        <v>1500</v>
      </c>
      <c r="CP37" s="1390">
        <f t="shared" si="149"/>
        <v>1660</v>
      </c>
      <c r="CQ37" s="1390">
        <f t="shared" si="149"/>
        <v>2400</v>
      </c>
      <c r="CR37" s="1390">
        <f t="shared" si="149"/>
        <v>2600</v>
      </c>
      <c r="CS37" s="1389">
        <f t="shared" si="149"/>
        <v>3000</v>
      </c>
      <c r="CT37" s="1392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8">
        <f t="shared" si="149"/>
        <v>0</v>
      </c>
      <c r="CE38" s="1389">
        <f t="shared" si="149"/>
        <v>0</v>
      </c>
      <c r="CF38" s="1390">
        <f t="shared" si="149"/>
        <v>0</v>
      </c>
      <c r="CG38" s="1390">
        <f t="shared" si="149"/>
        <v>0</v>
      </c>
      <c r="CH38" s="1390">
        <f t="shared" si="149"/>
        <v>0</v>
      </c>
      <c r="CI38" s="1390">
        <f t="shared" si="149"/>
        <v>0</v>
      </c>
      <c r="CJ38" s="1390">
        <f t="shared" si="149"/>
        <v>0</v>
      </c>
      <c r="CK38" s="1391">
        <f t="shared" si="149"/>
        <v>0</v>
      </c>
      <c r="CL38" s="1391">
        <f t="shared" si="149"/>
        <v>0</v>
      </c>
      <c r="CM38" s="1391">
        <f t="shared" si="149"/>
        <v>160</v>
      </c>
      <c r="CN38" s="1390">
        <f t="shared" si="149"/>
        <v>240</v>
      </c>
      <c r="CO38" s="1390">
        <f t="shared" si="149"/>
        <v>280</v>
      </c>
      <c r="CP38" s="1390">
        <f t="shared" si="149"/>
        <v>800</v>
      </c>
      <c r="CQ38" s="1390">
        <f t="shared" si="149"/>
        <v>1000</v>
      </c>
      <c r="CR38" s="1390">
        <f t="shared" si="149"/>
        <v>1155</v>
      </c>
      <c r="CS38" s="1389">
        <f t="shared" si="149"/>
        <v>1200</v>
      </c>
      <c r="CT38" s="1392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8">
        <f t="shared" si="149"/>
        <v>0</v>
      </c>
      <c r="CE39" s="1389">
        <f t="shared" si="149"/>
        <v>0</v>
      </c>
      <c r="CF39" s="1390">
        <f t="shared" si="149"/>
        <v>0</v>
      </c>
      <c r="CG39" s="1390">
        <f t="shared" si="149"/>
        <v>0</v>
      </c>
      <c r="CH39" s="1390">
        <f t="shared" si="149"/>
        <v>0</v>
      </c>
      <c r="CI39" s="1390">
        <f t="shared" si="149"/>
        <v>0</v>
      </c>
      <c r="CJ39" s="1390">
        <f t="shared" si="149"/>
        <v>0</v>
      </c>
      <c r="CK39" s="1391">
        <f t="shared" si="149"/>
        <v>0</v>
      </c>
      <c r="CL39" s="1391">
        <f t="shared" si="149"/>
        <v>0</v>
      </c>
      <c r="CM39" s="1391">
        <f t="shared" si="149"/>
        <v>0</v>
      </c>
      <c r="CN39" s="1390">
        <f t="shared" si="149"/>
        <v>0</v>
      </c>
      <c r="CO39" s="1390">
        <f t="shared" si="149"/>
        <v>0</v>
      </c>
      <c r="CP39" s="1390">
        <f t="shared" si="149"/>
        <v>0</v>
      </c>
      <c r="CQ39" s="1390">
        <f t="shared" si="149"/>
        <v>0</v>
      </c>
      <c r="CR39" s="1390">
        <f t="shared" si="149"/>
        <v>0</v>
      </c>
      <c r="CS39" s="1389">
        <f t="shared" si="149"/>
        <v>0</v>
      </c>
      <c r="CT39" s="1392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8">
        <f t="shared" si="149"/>
        <v>0</v>
      </c>
      <c r="CE40" s="1389">
        <f t="shared" si="149"/>
        <v>0</v>
      </c>
      <c r="CF40" s="1390">
        <f t="shared" si="149"/>
        <v>0</v>
      </c>
      <c r="CG40" s="1390">
        <f t="shared" si="149"/>
        <v>0</v>
      </c>
      <c r="CH40" s="1390">
        <f t="shared" si="149"/>
        <v>0</v>
      </c>
      <c r="CI40" s="1390">
        <f t="shared" si="149"/>
        <v>0</v>
      </c>
      <c r="CJ40" s="1390">
        <f t="shared" si="149"/>
        <v>0</v>
      </c>
      <c r="CK40" s="1391">
        <f t="shared" si="149"/>
        <v>0</v>
      </c>
      <c r="CL40" s="1391">
        <f t="shared" si="149"/>
        <v>30</v>
      </c>
      <c r="CM40" s="1391">
        <f t="shared" si="149"/>
        <v>140</v>
      </c>
      <c r="CN40" s="1390">
        <f t="shared" si="149"/>
        <v>900</v>
      </c>
      <c r="CO40" s="1390">
        <f t="shared" si="149"/>
        <v>1200</v>
      </c>
      <c r="CP40" s="1390">
        <f t="shared" si="149"/>
        <v>1500</v>
      </c>
      <c r="CQ40" s="1390">
        <f t="shared" si="149"/>
        <v>1620</v>
      </c>
      <c r="CR40" s="1390">
        <f t="shared" si="149"/>
        <v>2167</v>
      </c>
      <c r="CS40" s="1389">
        <f t="shared" si="149"/>
        <v>2545</v>
      </c>
      <c r="CT40" s="1392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8">
        <f t="shared" si="149"/>
        <v>0</v>
      </c>
      <c r="CE41" s="1389">
        <f t="shared" si="149"/>
        <v>0</v>
      </c>
      <c r="CF41" s="1390">
        <f t="shared" si="149"/>
        <v>0</v>
      </c>
      <c r="CG41" s="1390">
        <f t="shared" si="149"/>
        <v>0</v>
      </c>
      <c r="CH41" s="1390">
        <f t="shared" si="149"/>
        <v>0</v>
      </c>
      <c r="CI41" s="1390">
        <f t="shared" si="149"/>
        <v>0</v>
      </c>
      <c r="CJ41" s="1390">
        <f t="shared" si="149"/>
        <v>0</v>
      </c>
      <c r="CK41" s="1391">
        <f t="shared" si="149"/>
        <v>0</v>
      </c>
      <c r="CL41" s="1391">
        <f t="shared" si="149"/>
        <v>0</v>
      </c>
      <c r="CM41" s="1391">
        <f t="shared" si="149"/>
        <v>225</v>
      </c>
      <c r="CN41" s="1390">
        <f t="shared" si="149"/>
        <v>300</v>
      </c>
      <c r="CO41" s="1390">
        <f t="shared" si="149"/>
        <v>460</v>
      </c>
      <c r="CP41" s="1390">
        <f t="shared" si="149"/>
        <v>3115.8</v>
      </c>
      <c r="CQ41" s="1390">
        <f t="shared" si="149"/>
        <v>4010</v>
      </c>
      <c r="CR41" s="1390">
        <f t="shared" si="149"/>
        <v>5580</v>
      </c>
      <c r="CS41" s="1389">
        <f t="shared" si="149"/>
        <v>10500</v>
      </c>
      <c r="CT41" s="1392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0.21818181818181817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4.6632124352331605E-2</v>
      </c>
      <c r="AN42" s="546">
        <f t="shared" si="211"/>
        <v>0</v>
      </c>
      <c r="AO42" s="546">
        <f t="shared" si="211"/>
        <v>0</v>
      </c>
      <c r="AP42" s="546">
        <f t="shared" si="211"/>
        <v>2.5316455696202531E-2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2.8301886792452831E-2</v>
      </c>
      <c r="BH42" s="546">
        <f t="shared" si="212"/>
        <v>0</v>
      </c>
      <c r="BI42" s="546">
        <f t="shared" si="212"/>
        <v>0</v>
      </c>
      <c r="BJ42" s="546">
        <f t="shared" si="212"/>
        <v>2.2614201718679332E-2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3.6166365280289325E-3</v>
      </c>
      <c r="CC42" s="534">
        <f t="shared" si="158"/>
        <v>3.2306002455256186E-3</v>
      </c>
      <c r="CD42" s="1388" t="str">
        <f t="shared" si="149"/>
        <v/>
      </c>
      <c r="CE42" s="1389" t="str">
        <f t="shared" si="149"/>
        <v/>
      </c>
      <c r="CF42" s="1390" t="str">
        <f t="shared" si="149"/>
        <v/>
      </c>
      <c r="CG42" s="1390" t="str">
        <f t="shared" si="149"/>
        <v/>
      </c>
      <c r="CH42" s="1390">
        <f t="shared" si="149"/>
        <v>0</v>
      </c>
      <c r="CI42" s="1390">
        <f t="shared" si="149"/>
        <v>0</v>
      </c>
      <c r="CJ42" s="1390">
        <f t="shared" si="149"/>
        <v>0</v>
      </c>
      <c r="CK42" s="1391">
        <f t="shared" si="149"/>
        <v>0</v>
      </c>
      <c r="CL42" s="1391">
        <f t="shared" si="149"/>
        <v>0</v>
      </c>
      <c r="CM42" s="1391">
        <f t="shared" si="149"/>
        <v>0</v>
      </c>
      <c r="CN42" s="1390">
        <f t="shared" si="149"/>
        <v>0</v>
      </c>
      <c r="CO42" s="1390">
        <f t="shared" si="149"/>
        <v>2.2614201718679332E-2</v>
      </c>
      <c r="CP42" s="1390">
        <f t="shared" si="149"/>
        <v>2.8301886792452831E-2</v>
      </c>
      <c r="CQ42" s="1390" t="str">
        <f t="shared" si="149"/>
        <v/>
      </c>
      <c r="CR42" s="1390" t="str">
        <f t="shared" si="149"/>
        <v/>
      </c>
      <c r="CS42" s="1389" t="str">
        <f t="shared" si="149"/>
        <v/>
      </c>
      <c r="CT42" s="1392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150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21</v>
      </c>
      <c r="U43" s="565">
        <f t="shared" ref="U43:AJ43" si="214">U20-U31</f>
        <v>47</v>
      </c>
      <c r="V43" s="565">
        <f t="shared" si="214"/>
        <v>61.879999999999995</v>
      </c>
      <c r="W43" s="565">
        <f t="shared" si="214"/>
        <v>8</v>
      </c>
      <c r="X43" s="565">
        <f t="shared" si="214"/>
        <v>2</v>
      </c>
      <c r="Y43" s="565">
        <f t="shared" si="214"/>
        <v>2</v>
      </c>
      <c r="Z43" s="565">
        <f t="shared" si="214"/>
        <v>10</v>
      </c>
      <c r="AA43" s="565">
        <f t="shared" si="214"/>
        <v>8.5</v>
      </c>
      <c r="AB43" s="565">
        <f t="shared" si="214"/>
        <v>153</v>
      </c>
      <c r="AC43" s="565">
        <f t="shared" si="214"/>
        <v>0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762.75</v>
      </c>
      <c r="AM43" s="565">
        <f t="shared" ref="AM43:BB43" si="215">AM20-AM31</f>
        <v>36</v>
      </c>
      <c r="AN43" s="565">
        <f t="shared" si="215"/>
        <v>1715.75</v>
      </c>
      <c r="AO43" s="565">
        <f t="shared" si="215"/>
        <v>30</v>
      </c>
      <c r="AP43" s="565">
        <f t="shared" si="215"/>
        <v>17</v>
      </c>
      <c r="AQ43" s="565">
        <f t="shared" si="215"/>
        <v>126</v>
      </c>
      <c r="AR43" s="565">
        <f t="shared" si="215"/>
        <v>820.89999999999964</v>
      </c>
      <c r="AS43" s="565">
        <f t="shared" si="215"/>
        <v>7</v>
      </c>
      <c r="AT43" s="565">
        <f t="shared" si="215"/>
        <v>-132.40000000000009</v>
      </c>
      <c r="AU43" s="565">
        <f t="shared" si="215"/>
        <v>0</v>
      </c>
      <c r="AV43" s="565">
        <f t="shared" si="215"/>
        <v>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2878.2000000000007</v>
      </c>
      <c r="BE43" s="565">
        <f t="shared" ref="BE43:BT43" si="216">BE20-BE31</f>
        <v>1535</v>
      </c>
      <c r="BF43" s="565">
        <f t="shared" si="216"/>
        <v>760</v>
      </c>
      <c r="BG43" s="565">
        <f t="shared" si="216"/>
        <v>0</v>
      </c>
      <c r="BH43" s="565">
        <f t="shared" si="216"/>
        <v>861.60000000000036</v>
      </c>
      <c r="BI43" s="565">
        <f t="shared" si="216"/>
        <v>1920</v>
      </c>
      <c r="BJ43" s="565">
        <f t="shared" si="216"/>
        <v>1100.2000000000007</v>
      </c>
      <c r="BK43" s="565">
        <f t="shared" si="216"/>
        <v>271.5</v>
      </c>
      <c r="BL43" s="565">
        <f t="shared" si="216"/>
        <v>17.900000000001455</v>
      </c>
      <c r="BM43" s="565">
        <f t="shared" si="216"/>
        <v>0</v>
      </c>
      <c r="BN43" s="565">
        <f t="shared" si="216"/>
        <v>0</v>
      </c>
      <c r="BO43" s="565">
        <f t="shared" si="216"/>
        <v>0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10.692</v>
      </c>
      <c r="CB43" s="550">
        <f t="shared" si="157"/>
        <v>119.97666666666665</v>
      </c>
      <c r="CC43" s="550">
        <f t="shared" si="158"/>
        <v>431.08000000000015</v>
      </c>
      <c r="CD43" s="1388">
        <f t="shared" si="149"/>
        <v>0</v>
      </c>
      <c r="CE43" s="1389">
        <f t="shared" si="149"/>
        <v>0</v>
      </c>
      <c r="CF43" s="1390">
        <f t="shared" si="149"/>
        <v>0</v>
      </c>
      <c r="CG43" s="1390">
        <f t="shared" si="149"/>
        <v>0</v>
      </c>
      <c r="CH43" s="1390">
        <f t="shared" si="149"/>
        <v>0</v>
      </c>
      <c r="CI43" s="1390">
        <f t="shared" si="149"/>
        <v>0</v>
      </c>
      <c r="CJ43" s="1390">
        <f t="shared" si="149"/>
        <v>0</v>
      </c>
      <c r="CK43" s="1391">
        <f t="shared" si="149"/>
        <v>0</v>
      </c>
      <c r="CL43" s="1391">
        <f t="shared" si="149"/>
        <v>0</v>
      </c>
      <c r="CM43" s="1391">
        <f t="shared" si="149"/>
        <v>17.900000000001455</v>
      </c>
      <c r="CN43" s="1390">
        <f t="shared" si="149"/>
        <v>271.5</v>
      </c>
      <c r="CO43" s="1390">
        <f t="shared" si="149"/>
        <v>760</v>
      </c>
      <c r="CP43" s="1390">
        <f t="shared" si="149"/>
        <v>861.60000000000036</v>
      </c>
      <c r="CQ43" s="1390">
        <f t="shared" si="149"/>
        <v>1100.2000000000007</v>
      </c>
      <c r="CR43" s="1390">
        <f t="shared" si="149"/>
        <v>1535</v>
      </c>
      <c r="CS43" s="1389">
        <f t="shared" si="149"/>
        <v>1920</v>
      </c>
      <c r="CT43" s="1392">
        <f t="shared" si="150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9"/>
      <c r="CE44" s="1350"/>
      <c r="CF44" s="1350"/>
      <c r="CG44" s="1350"/>
      <c r="CH44" s="1350"/>
      <c r="CI44" s="1350"/>
      <c r="CJ44" s="1350"/>
      <c r="CK44" s="1350"/>
      <c r="CL44" s="1350"/>
      <c r="CM44" s="1350"/>
      <c r="CN44" s="1350"/>
      <c r="CO44" s="1350"/>
      <c r="CP44" s="1350"/>
      <c r="CQ44" s="1350"/>
      <c r="CR44" s="1350"/>
      <c r="CS44" s="1350"/>
      <c r="CT44" s="1351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151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38">
        <f>IF(WB!CK9="","",WB!CK9)</f>
        <v>0.45</v>
      </c>
      <c r="BW45" s="1538">
        <f>IF(WB!CK10="","",WB!CK10)</f>
        <v>0.28000000000000003</v>
      </c>
      <c r="BX45" s="1538">
        <f>IF(WB!CK11="","",WB!CK11)</f>
        <v>0.18</v>
      </c>
      <c r="BY45" s="1538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52"/>
      <c r="CE45" s="1353"/>
      <c r="CF45" s="1353"/>
      <c r="CG45" s="1353"/>
      <c r="CH45" s="1353"/>
      <c r="CI45" s="1353"/>
      <c r="CJ45" s="1353"/>
      <c r="CK45" s="1353"/>
      <c r="CL45" s="1353"/>
      <c r="CM45" s="1353"/>
      <c r="CN45" s="1353"/>
      <c r="CO45" s="1353"/>
      <c r="CP45" s="1353"/>
      <c r="CQ45" s="1353"/>
      <c r="CR45" s="1353"/>
      <c r="CS45" s="1353"/>
      <c r="CT45" s="1354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5"/>
      <c r="CE46" s="1356"/>
      <c r="CF46" s="1356"/>
      <c r="CG46" s="1356"/>
      <c r="CH46" s="1356"/>
      <c r="CI46" s="1356"/>
      <c r="CJ46" s="1356"/>
      <c r="CK46" s="1356"/>
      <c r="CL46" s="1356"/>
      <c r="CM46" s="1356"/>
      <c r="CN46" s="1356"/>
      <c r="CO46" s="1356"/>
      <c r="CP46" s="1356"/>
      <c r="CQ46" s="1356"/>
      <c r="CR46" s="1356"/>
      <c r="CS46" s="1356"/>
      <c r="CT46" s="1357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5"/>
      <c r="CE47" s="1356"/>
      <c r="CF47" s="1356"/>
      <c r="CG47" s="1356"/>
      <c r="CH47" s="1356"/>
      <c r="CI47" s="1356"/>
      <c r="CJ47" s="1356"/>
      <c r="CK47" s="1356"/>
      <c r="CL47" s="1356"/>
      <c r="CM47" s="1356"/>
      <c r="CN47" s="1356"/>
      <c r="CO47" s="1356"/>
      <c r="CP47" s="1356"/>
      <c r="CQ47" s="1356"/>
      <c r="CR47" s="1356"/>
      <c r="CS47" s="1356"/>
      <c r="CT47" s="1357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5"/>
      <c r="CE48" s="1356"/>
      <c r="CF48" s="1356"/>
      <c r="CG48" s="1356"/>
      <c r="CH48" s="1356"/>
      <c r="CI48" s="1356"/>
      <c r="CJ48" s="1356"/>
      <c r="CK48" s="1356"/>
      <c r="CL48" s="1356"/>
      <c r="CM48" s="1356"/>
      <c r="CN48" s="1356"/>
      <c r="CO48" s="1356"/>
      <c r="CP48" s="1356"/>
      <c r="CQ48" s="1356"/>
      <c r="CR48" s="1356"/>
      <c r="CS48" s="1356"/>
      <c r="CT48" s="1357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5"/>
      <c r="CE49" s="1356"/>
      <c r="CF49" s="1356"/>
      <c r="CG49" s="1356"/>
      <c r="CH49" s="1356"/>
      <c r="CI49" s="1356"/>
      <c r="CJ49" s="1356"/>
      <c r="CK49" s="1356"/>
      <c r="CL49" s="1356"/>
      <c r="CM49" s="1356"/>
      <c r="CN49" s="1356"/>
      <c r="CO49" s="1356"/>
      <c r="CP49" s="1356"/>
      <c r="CQ49" s="1356"/>
      <c r="CR49" s="1356"/>
      <c r="CS49" s="1356"/>
      <c r="CT49" s="1357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5"/>
      <c r="CE50" s="1356"/>
      <c r="CF50" s="1356"/>
      <c r="CG50" s="1356"/>
      <c r="CH50" s="1356"/>
      <c r="CI50" s="1356"/>
      <c r="CJ50" s="1356"/>
      <c r="CK50" s="1356"/>
      <c r="CL50" s="1356"/>
      <c r="CM50" s="1356"/>
      <c r="CN50" s="1356"/>
      <c r="CO50" s="1356"/>
      <c r="CP50" s="1356"/>
      <c r="CQ50" s="1356"/>
      <c r="CR50" s="1356"/>
      <c r="CS50" s="1356"/>
      <c r="CT50" s="1357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5"/>
      <c r="CE51" s="1356"/>
      <c r="CF51" s="1356"/>
      <c r="CG51" s="1356"/>
      <c r="CH51" s="1356"/>
      <c r="CI51" s="1356"/>
      <c r="CJ51" s="1356"/>
      <c r="CK51" s="1356"/>
      <c r="CL51" s="1356"/>
      <c r="CM51" s="1356"/>
      <c r="CN51" s="1356"/>
      <c r="CO51" s="1356"/>
      <c r="CP51" s="1356"/>
      <c r="CQ51" s="1356"/>
      <c r="CR51" s="1356"/>
      <c r="CS51" s="1356"/>
      <c r="CT51" s="1357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5"/>
      <c r="CE52" s="1356"/>
      <c r="CF52" s="1356"/>
      <c r="CG52" s="1356"/>
      <c r="CH52" s="1356"/>
      <c r="CI52" s="1356"/>
      <c r="CJ52" s="1356"/>
      <c r="CK52" s="1356"/>
      <c r="CL52" s="1356"/>
      <c r="CM52" s="1356"/>
      <c r="CN52" s="1356"/>
      <c r="CO52" s="1356"/>
      <c r="CP52" s="1356"/>
      <c r="CQ52" s="1356"/>
      <c r="CR52" s="1356"/>
      <c r="CS52" s="1356"/>
      <c r="CT52" s="1357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5"/>
      <c r="CE53" s="1356"/>
      <c r="CF53" s="1356"/>
      <c r="CG53" s="1356"/>
      <c r="CH53" s="1356"/>
      <c r="CI53" s="1356"/>
      <c r="CJ53" s="1356"/>
      <c r="CK53" s="1356"/>
      <c r="CL53" s="1356"/>
      <c r="CM53" s="1356"/>
      <c r="CN53" s="1356"/>
      <c r="CO53" s="1356"/>
      <c r="CP53" s="1356"/>
      <c r="CQ53" s="1356"/>
      <c r="CR53" s="1356"/>
      <c r="CS53" s="1356"/>
      <c r="CT53" s="1357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5"/>
      <c r="CE54" s="1356"/>
      <c r="CF54" s="1356"/>
      <c r="CG54" s="1356"/>
      <c r="CH54" s="1356"/>
      <c r="CI54" s="1356"/>
      <c r="CJ54" s="1356"/>
      <c r="CK54" s="1356"/>
      <c r="CL54" s="1356"/>
      <c r="CM54" s="1356"/>
      <c r="CN54" s="1356"/>
      <c r="CO54" s="1356"/>
      <c r="CP54" s="1356"/>
      <c r="CQ54" s="1356"/>
      <c r="CR54" s="1356"/>
      <c r="CS54" s="1356"/>
      <c r="CT54" s="1357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5"/>
      <c r="CE55" s="1356"/>
      <c r="CF55" s="1356"/>
      <c r="CG55" s="1356"/>
      <c r="CH55" s="1356"/>
      <c r="CI55" s="1356"/>
      <c r="CJ55" s="1356"/>
      <c r="CK55" s="1356"/>
      <c r="CL55" s="1356"/>
      <c r="CM55" s="1356"/>
      <c r="CN55" s="1356"/>
      <c r="CO55" s="1356"/>
      <c r="CP55" s="1356"/>
      <c r="CQ55" s="1356"/>
      <c r="CR55" s="1356"/>
      <c r="CS55" s="1356"/>
      <c r="CT55" s="1357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5"/>
      <c r="CE56" s="1356"/>
      <c r="CF56" s="1356"/>
      <c r="CG56" s="1356"/>
      <c r="CH56" s="1356"/>
      <c r="CI56" s="1356"/>
      <c r="CJ56" s="1356"/>
      <c r="CK56" s="1356"/>
      <c r="CL56" s="1356"/>
      <c r="CM56" s="1356"/>
      <c r="CN56" s="1356"/>
      <c r="CO56" s="1356"/>
      <c r="CP56" s="1356"/>
      <c r="CQ56" s="1356"/>
      <c r="CR56" s="1356"/>
      <c r="CS56" s="1356"/>
      <c r="CT56" s="1357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5"/>
      <c r="CE57" s="1356"/>
      <c r="CF57" s="1356"/>
      <c r="CG57" s="1356"/>
      <c r="CH57" s="1356"/>
      <c r="CI57" s="1356"/>
      <c r="CJ57" s="1356"/>
      <c r="CK57" s="1356"/>
      <c r="CL57" s="1356"/>
      <c r="CM57" s="1356"/>
      <c r="CN57" s="1356"/>
      <c r="CO57" s="1356"/>
      <c r="CP57" s="1356"/>
      <c r="CQ57" s="1356"/>
      <c r="CR57" s="1356"/>
      <c r="CS57" s="1356"/>
      <c r="CT57" s="1357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5"/>
      <c r="CE58" s="1356"/>
      <c r="CF58" s="1356"/>
      <c r="CG58" s="1356"/>
      <c r="CH58" s="1356"/>
      <c r="CI58" s="1356"/>
      <c r="CJ58" s="1356"/>
      <c r="CK58" s="1356"/>
      <c r="CL58" s="1356"/>
      <c r="CM58" s="1356"/>
      <c r="CN58" s="1356"/>
      <c r="CO58" s="1356"/>
      <c r="CP58" s="1356"/>
      <c r="CQ58" s="1356"/>
      <c r="CR58" s="1356"/>
      <c r="CS58" s="1356"/>
      <c r="CT58" s="1357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5"/>
      <c r="CE59" s="1356"/>
      <c r="CF59" s="1356"/>
      <c r="CG59" s="1356"/>
      <c r="CH59" s="1356"/>
      <c r="CI59" s="1356"/>
      <c r="CJ59" s="1356"/>
      <c r="CK59" s="1356"/>
      <c r="CL59" s="1356"/>
      <c r="CM59" s="1356"/>
      <c r="CN59" s="1356"/>
      <c r="CO59" s="1356"/>
      <c r="CP59" s="1356"/>
      <c r="CQ59" s="1356"/>
      <c r="CR59" s="1356"/>
      <c r="CS59" s="1356"/>
      <c r="CT59" s="1357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5"/>
      <c r="CE60" s="1356"/>
      <c r="CF60" s="1356"/>
      <c r="CG60" s="1356"/>
      <c r="CH60" s="1356"/>
      <c r="CI60" s="1356"/>
      <c r="CJ60" s="1356"/>
      <c r="CK60" s="1356"/>
      <c r="CL60" s="1356"/>
      <c r="CM60" s="1356"/>
      <c r="CN60" s="1356"/>
      <c r="CO60" s="1356"/>
      <c r="CP60" s="1356"/>
      <c r="CQ60" s="1356"/>
      <c r="CR60" s="1356"/>
      <c r="CS60" s="1356"/>
      <c r="CT60" s="1357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5"/>
      <c r="CE61" s="1356"/>
      <c r="CF61" s="1356"/>
      <c r="CG61" s="1356"/>
      <c r="CH61" s="1356"/>
      <c r="CI61" s="1356"/>
      <c r="CJ61" s="1356"/>
      <c r="CK61" s="1356"/>
      <c r="CL61" s="1356"/>
      <c r="CM61" s="1356"/>
      <c r="CN61" s="1356"/>
      <c r="CO61" s="1356"/>
      <c r="CP61" s="1356"/>
      <c r="CQ61" s="1356"/>
      <c r="CR61" s="1356"/>
      <c r="CS61" s="1356"/>
      <c r="CT61" s="1357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5"/>
      <c r="CE62" s="1356"/>
      <c r="CF62" s="1356"/>
      <c r="CG62" s="1356"/>
      <c r="CH62" s="1356"/>
      <c r="CI62" s="1356"/>
      <c r="CJ62" s="1356"/>
      <c r="CK62" s="1356"/>
      <c r="CL62" s="1356"/>
      <c r="CM62" s="1356"/>
      <c r="CN62" s="1356"/>
      <c r="CO62" s="1356"/>
      <c r="CP62" s="1356"/>
      <c r="CQ62" s="1356"/>
      <c r="CR62" s="1356"/>
      <c r="CS62" s="1356"/>
      <c r="CT62" s="1357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5"/>
      <c r="CE63" s="1356"/>
      <c r="CF63" s="1356"/>
      <c r="CG63" s="1356"/>
      <c r="CH63" s="1356"/>
      <c r="CI63" s="1356"/>
      <c r="CJ63" s="1356"/>
      <c r="CK63" s="1356"/>
      <c r="CL63" s="1356"/>
      <c r="CM63" s="1356"/>
      <c r="CN63" s="1356"/>
      <c r="CO63" s="1356"/>
      <c r="CP63" s="1356"/>
      <c r="CQ63" s="1356"/>
      <c r="CR63" s="1356"/>
      <c r="CS63" s="1356"/>
      <c r="CT63" s="1357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163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9"/>
      <c r="CE64" s="1350"/>
      <c r="CF64" s="1350"/>
      <c r="CG64" s="1350"/>
      <c r="CH64" s="1350"/>
      <c r="CI64" s="1350"/>
      <c r="CJ64" s="1350"/>
      <c r="CK64" s="1350"/>
      <c r="CL64" s="1350"/>
      <c r="CM64" s="1350"/>
      <c r="CN64" s="1350"/>
      <c r="CO64" s="1350"/>
      <c r="CP64" s="1350"/>
      <c r="CQ64" s="1350"/>
      <c r="CR64" s="1350"/>
      <c r="CS64" s="1350"/>
      <c r="CT64" s="135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164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9"/>
      <c r="CE65" s="1350"/>
      <c r="CF65" s="1350"/>
      <c r="CG65" s="1350"/>
      <c r="CH65" s="1350"/>
      <c r="CI65" s="1350"/>
      <c r="CJ65" s="1350"/>
      <c r="CK65" s="1350"/>
      <c r="CL65" s="1350"/>
      <c r="CM65" s="1350"/>
      <c r="CN65" s="1350"/>
      <c r="CO65" s="1350"/>
      <c r="CP65" s="1350"/>
      <c r="CQ65" s="1350"/>
      <c r="CR65" s="1350"/>
      <c r="CS65" s="1350"/>
      <c r="CT65" s="135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166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9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0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1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1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1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1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1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2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2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2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1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1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1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1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1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0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3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9" t="str">
        <f t="shared" si="217"/>
        <v/>
      </c>
      <c r="CE67" s="1340" t="str">
        <f t="shared" si="218"/>
        <v/>
      </c>
      <c r="CF67" s="1341" t="str">
        <f t="shared" si="219"/>
        <v/>
      </c>
      <c r="CG67" s="1341" t="str">
        <f t="shared" si="220"/>
        <v/>
      </c>
      <c r="CH67" s="1341" t="str">
        <f t="shared" si="221"/>
        <v/>
      </c>
      <c r="CI67" s="1341" t="str">
        <f t="shared" si="222"/>
        <v/>
      </c>
      <c r="CJ67" s="1341" t="str">
        <f t="shared" si="223"/>
        <v/>
      </c>
      <c r="CK67" s="1342" t="str">
        <f t="shared" si="224"/>
        <v/>
      </c>
      <c r="CL67" s="1342" t="str">
        <f t="shared" si="225"/>
        <v/>
      </c>
      <c r="CM67" s="1342" t="str">
        <f t="shared" si="226"/>
        <v/>
      </c>
      <c r="CN67" s="1341" t="str">
        <f t="shared" si="227"/>
        <v/>
      </c>
      <c r="CO67" s="1341" t="str">
        <f t="shared" si="228"/>
        <v/>
      </c>
      <c r="CP67" s="1341" t="str">
        <f t="shared" si="229"/>
        <v/>
      </c>
      <c r="CQ67" s="1341" t="str">
        <f t="shared" si="230"/>
        <v/>
      </c>
      <c r="CR67" s="1341" t="str">
        <f t="shared" si="231"/>
        <v/>
      </c>
      <c r="CS67" s="1340" t="str">
        <f t="shared" si="232"/>
        <v/>
      </c>
      <c r="CT67" s="1343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169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9" t="str">
        <f t="shared" si="217"/>
        <v/>
      </c>
      <c r="CE68" s="1340" t="str">
        <f t="shared" si="218"/>
        <v/>
      </c>
      <c r="CF68" s="1341" t="str">
        <f t="shared" si="219"/>
        <v/>
      </c>
      <c r="CG68" s="1341" t="str">
        <f t="shared" si="220"/>
        <v/>
      </c>
      <c r="CH68" s="1341" t="str">
        <f t="shared" si="221"/>
        <v/>
      </c>
      <c r="CI68" s="1341" t="str">
        <f t="shared" si="222"/>
        <v/>
      </c>
      <c r="CJ68" s="1341" t="str">
        <f t="shared" si="223"/>
        <v/>
      </c>
      <c r="CK68" s="1342" t="str">
        <f t="shared" si="224"/>
        <v/>
      </c>
      <c r="CL68" s="1342" t="str">
        <f t="shared" si="225"/>
        <v/>
      </c>
      <c r="CM68" s="1342" t="str">
        <f t="shared" si="226"/>
        <v/>
      </c>
      <c r="CN68" s="1341" t="str">
        <f t="shared" si="227"/>
        <v/>
      </c>
      <c r="CO68" s="1341" t="str">
        <f t="shared" si="228"/>
        <v/>
      </c>
      <c r="CP68" s="1341" t="str">
        <f t="shared" si="229"/>
        <v/>
      </c>
      <c r="CQ68" s="1341" t="str">
        <f t="shared" si="230"/>
        <v/>
      </c>
      <c r="CR68" s="1341" t="str">
        <f t="shared" si="231"/>
        <v/>
      </c>
      <c r="CS68" s="1340" t="str">
        <f t="shared" si="232"/>
        <v/>
      </c>
      <c r="CT68" s="1343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171</v>
      </c>
      <c r="DS68" s="601" t="s">
        <v>172</v>
      </c>
      <c r="DT68" s="606"/>
      <c r="DU68" s="606"/>
      <c r="DV68" s="606">
        <f>BX74</f>
        <v>0</v>
      </c>
      <c r="DW68" s="606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174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9" t="str">
        <f t="shared" si="217"/>
        <v/>
      </c>
      <c r="CE69" s="1340" t="str">
        <f t="shared" si="218"/>
        <v/>
      </c>
      <c r="CF69" s="1341" t="str">
        <f t="shared" si="219"/>
        <v/>
      </c>
      <c r="CG69" s="1341" t="str">
        <f t="shared" si="220"/>
        <v/>
      </c>
      <c r="CH69" s="1341" t="str">
        <f t="shared" si="221"/>
        <v/>
      </c>
      <c r="CI69" s="1341" t="str">
        <f t="shared" si="222"/>
        <v/>
      </c>
      <c r="CJ69" s="1341" t="str">
        <f t="shared" si="223"/>
        <v/>
      </c>
      <c r="CK69" s="1342" t="str">
        <f t="shared" si="224"/>
        <v/>
      </c>
      <c r="CL69" s="1342" t="str">
        <f t="shared" si="225"/>
        <v/>
      </c>
      <c r="CM69" s="1342" t="str">
        <f t="shared" si="226"/>
        <v/>
      </c>
      <c r="CN69" s="1341" t="str">
        <f t="shared" si="227"/>
        <v/>
      </c>
      <c r="CO69" s="1341" t="str">
        <f t="shared" si="228"/>
        <v/>
      </c>
      <c r="CP69" s="1341" t="str">
        <f t="shared" si="229"/>
        <v/>
      </c>
      <c r="CQ69" s="1341" t="str">
        <f t="shared" si="230"/>
        <v/>
      </c>
      <c r="CR69" s="1341" t="str">
        <f t="shared" si="231"/>
        <v/>
      </c>
      <c r="CS69" s="1340" t="str">
        <f t="shared" si="232"/>
        <v/>
      </c>
      <c r="CT69" s="1343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175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9" t="str">
        <f t="shared" si="217"/>
        <v/>
      </c>
      <c r="CE70" s="1340" t="str">
        <f t="shared" si="218"/>
        <v/>
      </c>
      <c r="CF70" s="1341" t="str">
        <f t="shared" si="219"/>
        <v/>
      </c>
      <c r="CG70" s="1341" t="str">
        <f t="shared" si="220"/>
        <v/>
      </c>
      <c r="CH70" s="1341" t="str">
        <f t="shared" si="221"/>
        <v/>
      </c>
      <c r="CI70" s="1341" t="str">
        <f t="shared" si="222"/>
        <v/>
      </c>
      <c r="CJ70" s="1341" t="str">
        <f t="shared" si="223"/>
        <v/>
      </c>
      <c r="CK70" s="1342" t="str">
        <f t="shared" si="224"/>
        <v/>
      </c>
      <c r="CL70" s="1342" t="str">
        <f t="shared" si="225"/>
        <v/>
      </c>
      <c r="CM70" s="1342" t="str">
        <f t="shared" si="226"/>
        <v/>
      </c>
      <c r="CN70" s="1341" t="str">
        <f t="shared" si="227"/>
        <v/>
      </c>
      <c r="CO70" s="1341" t="str">
        <f t="shared" si="228"/>
        <v/>
      </c>
      <c r="CP70" s="1341" t="str">
        <f t="shared" si="229"/>
        <v/>
      </c>
      <c r="CQ70" s="1341" t="str">
        <f t="shared" si="230"/>
        <v/>
      </c>
      <c r="CR70" s="1341" t="str">
        <f t="shared" si="231"/>
        <v/>
      </c>
      <c r="CS70" s="1340" t="str">
        <f t="shared" si="232"/>
        <v/>
      </c>
      <c r="CT70" s="1343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9" t="str">
        <f t="shared" si="217"/>
        <v/>
      </c>
      <c r="CE71" s="1340" t="str">
        <f t="shared" si="218"/>
        <v/>
      </c>
      <c r="CF71" s="1341" t="str">
        <f t="shared" si="219"/>
        <v/>
      </c>
      <c r="CG71" s="1341" t="str">
        <f t="shared" si="220"/>
        <v/>
      </c>
      <c r="CH71" s="1341" t="str">
        <f t="shared" si="221"/>
        <v/>
      </c>
      <c r="CI71" s="1341" t="str">
        <f t="shared" si="222"/>
        <v/>
      </c>
      <c r="CJ71" s="1341" t="str">
        <f t="shared" si="223"/>
        <v/>
      </c>
      <c r="CK71" s="1342" t="str">
        <f t="shared" si="224"/>
        <v/>
      </c>
      <c r="CL71" s="1342" t="str">
        <f t="shared" si="225"/>
        <v/>
      </c>
      <c r="CM71" s="1342" t="str">
        <f t="shared" si="226"/>
        <v/>
      </c>
      <c r="CN71" s="1341" t="str">
        <f t="shared" si="227"/>
        <v/>
      </c>
      <c r="CO71" s="1341" t="str">
        <f t="shared" si="228"/>
        <v/>
      </c>
      <c r="CP71" s="1341" t="str">
        <f t="shared" si="229"/>
        <v/>
      </c>
      <c r="CQ71" s="1341" t="str">
        <f t="shared" si="230"/>
        <v/>
      </c>
      <c r="CR71" s="1341" t="str">
        <f t="shared" si="231"/>
        <v/>
      </c>
      <c r="CS71" s="1340" t="str">
        <f t="shared" si="232"/>
        <v/>
      </c>
      <c r="CT71" s="1343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179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180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9" t="str">
        <f t="shared" si="217"/>
        <v/>
      </c>
      <c r="CE72" s="1340" t="str">
        <f t="shared" si="218"/>
        <v/>
      </c>
      <c r="CF72" s="1341" t="str">
        <f t="shared" si="219"/>
        <v/>
      </c>
      <c r="CG72" s="1341" t="str">
        <f t="shared" si="220"/>
        <v/>
      </c>
      <c r="CH72" s="1341" t="str">
        <f t="shared" si="221"/>
        <v/>
      </c>
      <c r="CI72" s="1341" t="str">
        <f t="shared" si="222"/>
        <v/>
      </c>
      <c r="CJ72" s="1341" t="str">
        <f t="shared" si="223"/>
        <v/>
      </c>
      <c r="CK72" s="1342" t="str">
        <f t="shared" si="224"/>
        <v/>
      </c>
      <c r="CL72" s="1342" t="str">
        <f t="shared" si="225"/>
        <v/>
      </c>
      <c r="CM72" s="1342" t="str">
        <f t="shared" si="226"/>
        <v/>
      </c>
      <c r="CN72" s="1341" t="str">
        <f t="shared" si="227"/>
        <v/>
      </c>
      <c r="CO72" s="1341" t="str">
        <f t="shared" si="228"/>
        <v/>
      </c>
      <c r="CP72" s="1341" t="str">
        <f t="shared" si="229"/>
        <v/>
      </c>
      <c r="CQ72" s="1341" t="str">
        <f t="shared" si="230"/>
        <v/>
      </c>
      <c r="CR72" s="1341" t="str">
        <f t="shared" si="231"/>
        <v/>
      </c>
      <c r="CS72" s="1340" t="str">
        <f t="shared" si="232"/>
        <v/>
      </c>
      <c r="CT72" s="1343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181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182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9" t="str">
        <f t="shared" si="217"/>
        <v/>
      </c>
      <c r="CE73" s="1340" t="str">
        <f t="shared" si="218"/>
        <v/>
      </c>
      <c r="CF73" s="1341" t="str">
        <f t="shared" si="219"/>
        <v/>
      </c>
      <c r="CG73" s="1341" t="str">
        <f t="shared" si="220"/>
        <v/>
      </c>
      <c r="CH73" s="1341" t="str">
        <f t="shared" si="221"/>
        <v/>
      </c>
      <c r="CI73" s="1341" t="str">
        <f t="shared" si="222"/>
        <v/>
      </c>
      <c r="CJ73" s="1341" t="str">
        <f t="shared" si="223"/>
        <v/>
      </c>
      <c r="CK73" s="1342" t="str">
        <f t="shared" si="224"/>
        <v/>
      </c>
      <c r="CL73" s="1342" t="str">
        <f t="shared" si="225"/>
        <v/>
      </c>
      <c r="CM73" s="1342" t="str">
        <f t="shared" si="226"/>
        <v/>
      </c>
      <c r="CN73" s="1341" t="str">
        <f t="shared" si="227"/>
        <v/>
      </c>
      <c r="CO73" s="1341" t="str">
        <f t="shared" si="228"/>
        <v/>
      </c>
      <c r="CP73" s="1341" t="str">
        <f t="shared" si="229"/>
        <v/>
      </c>
      <c r="CQ73" s="1341" t="str">
        <f t="shared" si="230"/>
        <v/>
      </c>
      <c r="CR73" s="1341" t="str">
        <f t="shared" si="231"/>
        <v/>
      </c>
      <c r="CS73" s="1340" t="str">
        <f t="shared" si="232"/>
        <v/>
      </c>
      <c r="CT73" s="1343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183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184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9" t="str">
        <f t="shared" si="217"/>
        <v/>
      </c>
      <c r="CE74" s="1340" t="str">
        <f t="shared" si="218"/>
        <v/>
      </c>
      <c r="CF74" s="1341" t="str">
        <f t="shared" si="219"/>
        <v/>
      </c>
      <c r="CG74" s="1341" t="str">
        <f t="shared" si="220"/>
        <v/>
      </c>
      <c r="CH74" s="1341" t="str">
        <f t="shared" si="221"/>
        <v/>
      </c>
      <c r="CI74" s="1341" t="str">
        <f t="shared" si="222"/>
        <v/>
      </c>
      <c r="CJ74" s="1341" t="str">
        <f t="shared" si="223"/>
        <v/>
      </c>
      <c r="CK74" s="1342" t="str">
        <f t="shared" si="224"/>
        <v/>
      </c>
      <c r="CL74" s="1342" t="str">
        <f t="shared" si="225"/>
        <v/>
      </c>
      <c r="CM74" s="1342" t="str">
        <f t="shared" si="226"/>
        <v/>
      </c>
      <c r="CN74" s="1341" t="str">
        <f t="shared" si="227"/>
        <v/>
      </c>
      <c r="CO74" s="1341" t="str">
        <f t="shared" si="228"/>
        <v/>
      </c>
      <c r="CP74" s="1341" t="str">
        <f t="shared" si="229"/>
        <v/>
      </c>
      <c r="CQ74" s="1341" t="str">
        <f t="shared" si="230"/>
        <v/>
      </c>
      <c r="CR74" s="1341" t="str">
        <f t="shared" si="231"/>
        <v/>
      </c>
      <c r="CS74" s="1340" t="str">
        <f t="shared" si="232"/>
        <v/>
      </c>
      <c r="CT74" s="1343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185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9" t="str">
        <f t="shared" si="217"/>
        <v/>
      </c>
      <c r="CE75" s="1340" t="str">
        <f t="shared" si="218"/>
        <v/>
      </c>
      <c r="CF75" s="1341" t="str">
        <f t="shared" si="219"/>
        <v/>
      </c>
      <c r="CG75" s="1341" t="str">
        <f t="shared" si="220"/>
        <v/>
      </c>
      <c r="CH75" s="1341" t="str">
        <f t="shared" si="221"/>
        <v/>
      </c>
      <c r="CI75" s="1341" t="str">
        <f t="shared" si="222"/>
        <v/>
      </c>
      <c r="CJ75" s="1341" t="str">
        <f t="shared" si="223"/>
        <v/>
      </c>
      <c r="CK75" s="1342" t="str">
        <f t="shared" si="224"/>
        <v/>
      </c>
      <c r="CL75" s="1342" t="str">
        <f t="shared" si="225"/>
        <v/>
      </c>
      <c r="CM75" s="1342" t="str">
        <f t="shared" si="226"/>
        <v/>
      </c>
      <c r="CN75" s="1341" t="str">
        <f t="shared" si="227"/>
        <v/>
      </c>
      <c r="CO75" s="1341" t="str">
        <f t="shared" si="228"/>
        <v/>
      </c>
      <c r="CP75" s="1341" t="str">
        <f t="shared" si="229"/>
        <v/>
      </c>
      <c r="CQ75" s="1341" t="str">
        <f t="shared" si="230"/>
        <v/>
      </c>
      <c r="CR75" s="1341" t="str">
        <f t="shared" si="231"/>
        <v/>
      </c>
      <c r="CS75" s="1340" t="str">
        <f t="shared" si="232"/>
        <v/>
      </c>
      <c r="CT75" s="1343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187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9" t="str">
        <f t="shared" si="217"/>
        <v/>
      </c>
      <c r="CE76" s="1340" t="str">
        <f t="shared" si="218"/>
        <v/>
      </c>
      <c r="CF76" s="1341" t="str">
        <f t="shared" si="219"/>
        <v/>
      </c>
      <c r="CG76" s="1341" t="str">
        <f t="shared" si="220"/>
        <v/>
      </c>
      <c r="CH76" s="1341" t="str">
        <f t="shared" si="221"/>
        <v/>
      </c>
      <c r="CI76" s="1341" t="str">
        <f t="shared" si="222"/>
        <v/>
      </c>
      <c r="CJ76" s="1341" t="str">
        <f t="shared" si="223"/>
        <v/>
      </c>
      <c r="CK76" s="1342" t="str">
        <f t="shared" si="224"/>
        <v/>
      </c>
      <c r="CL76" s="1342" t="str">
        <f t="shared" si="225"/>
        <v/>
      </c>
      <c r="CM76" s="1342" t="str">
        <f t="shared" si="226"/>
        <v/>
      </c>
      <c r="CN76" s="1341" t="str">
        <f t="shared" si="227"/>
        <v/>
      </c>
      <c r="CO76" s="1341" t="str">
        <f t="shared" si="228"/>
        <v/>
      </c>
      <c r="CP76" s="1341" t="str">
        <f t="shared" si="229"/>
        <v/>
      </c>
      <c r="CQ76" s="1341" t="str">
        <f t="shared" si="230"/>
        <v/>
      </c>
      <c r="CR76" s="1341" t="str">
        <f t="shared" si="231"/>
        <v/>
      </c>
      <c r="CS76" s="1340" t="str">
        <f t="shared" si="232"/>
        <v/>
      </c>
      <c r="CT76" s="1343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174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9" t="str">
        <f t="shared" si="217"/>
        <v/>
      </c>
      <c r="CE77" s="1340" t="str">
        <f t="shared" si="218"/>
        <v/>
      </c>
      <c r="CF77" s="1341" t="str">
        <f t="shared" si="219"/>
        <v/>
      </c>
      <c r="CG77" s="1341" t="str">
        <f t="shared" si="220"/>
        <v/>
      </c>
      <c r="CH77" s="1341" t="str">
        <f t="shared" si="221"/>
        <v/>
      </c>
      <c r="CI77" s="1341" t="str">
        <f t="shared" si="222"/>
        <v/>
      </c>
      <c r="CJ77" s="1341" t="str">
        <f t="shared" si="223"/>
        <v/>
      </c>
      <c r="CK77" s="1342" t="str">
        <f t="shared" si="224"/>
        <v/>
      </c>
      <c r="CL77" s="1342" t="str">
        <f t="shared" si="225"/>
        <v/>
      </c>
      <c r="CM77" s="1342" t="str">
        <f t="shared" si="226"/>
        <v/>
      </c>
      <c r="CN77" s="1341" t="str">
        <f t="shared" si="227"/>
        <v/>
      </c>
      <c r="CO77" s="1341" t="str">
        <f t="shared" si="228"/>
        <v/>
      </c>
      <c r="CP77" s="1341" t="str">
        <f t="shared" si="229"/>
        <v/>
      </c>
      <c r="CQ77" s="1341" t="str">
        <f t="shared" si="230"/>
        <v/>
      </c>
      <c r="CR77" s="1341" t="str">
        <f t="shared" si="231"/>
        <v/>
      </c>
      <c r="CS77" s="1340" t="str">
        <f t="shared" si="232"/>
        <v/>
      </c>
      <c r="CT77" s="1343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188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9" t="str">
        <f t="shared" si="217"/>
        <v/>
      </c>
      <c r="CE78" s="1340" t="str">
        <f t="shared" si="218"/>
        <v/>
      </c>
      <c r="CF78" s="1341" t="str">
        <f t="shared" si="219"/>
        <v/>
      </c>
      <c r="CG78" s="1341" t="str">
        <f t="shared" si="220"/>
        <v/>
      </c>
      <c r="CH78" s="1341" t="str">
        <f t="shared" si="221"/>
        <v/>
      </c>
      <c r="CI78" s="1341" t="str">
        <f t="shared" si="222"/>
        <v/>
      </c>
      <c r="CJ78" s="1341" t="str">
        <f t="shared" si="223"/>
        <v/>
      </c>
      <c r="CK78" s="1342" t="str">
        <f t="shared" si="224"/>
        <v/>
      </c>
      <c r="CL78" s="1342" t="str">
        <f t="shared" si="225"/>
        <v/>
      </c>
      <c r="CM78" s="1342" t="str">
        <f t="shared" si="226"/>
        <v/>
      </c>
      <c r="CN78" s="1341" t="str">
        <f t="shared" si="227"/>
        <v/>
      </c>
      <c r="CO78" s="1341" t="str">
        <f t="shared" si="228"/>
        <v/>
      </c>
      <c r="CP78" s="1341" t="str">
        <f t="shared" si="229"/>
        <v/>
      </c>
      <c r="CQ78" s="1341" t="str">
        <f t="shared" si="230"/>
        <v/>
      </c>
      <c r="CR78" s="1341" t="str">
        <f t="shared" si="231"/>
        <v/>
      </c>
      <c r="CS78" s="1340" t="str">
        <f t="shared" si="232"/>
        <v/>
      </c>
      <c r="CT78" s="1343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188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9" t="str">
        <f t="shared" si="217"/>
        <v/>
      </c>
      <c r="CE79" s="1340" t="str">
        <f t="shared" si="218"/>
        <v/>
      </c>
      <c r="CF79" s="1341" t="str">
        <f t="shared" si="219"/>
        <v/>
      </c>
      <c r="CG79" s="1341" t="str">
        <f t="shared" si="220"/>
        <v/>
      </c>
      <c r="CH79" s="1341" t="str">
        <f t="shared" si="221"/>
        <v/>
      </c>
      <c r="CI79" s="1341" t="str">
        <f t="shared" si="222"/>
        <v/>
      </c>
      <c r="CJ79" s="1341" t="str">
        <f t="shared" si="223"/>
        <v/>
      </c>
      <c r="CK79" s="1342" t="str">
        <f t="shared" si="224"/>
        <v/>
      </c>
      <c r="CL79" s="1342" t="str">
        <f t="shared" si="225"/>
        <v/>
      </c>
      <c r="CM79" s="1342" t="str">
        <f t="shared" si="226"/>
        <v/>
      </c>
      <c r="CN79" s="1341" t="str">
        <f t="shared" si="227"/>
        <v/>
      </c>
      <c r="CO79" s="1341" t="str">
        <f t="shared" si="228"/>
        <v/>
      </c>
      <c r="CP79" s="1341" t="str">
        <f t="shared" si="229"/>
        <v/>
      </c>
      <c r="CQ79" s="1341" t="str">
        <f t="shared" si="230"/>
        <v/>
      </c>
      <c r="CR79" s="1341" t="str">
        <f t="shared" si="231"/>
        <v/>
      </c>
      <c r="CS79" s="1340" t="str">
        <f t="shared" si="232"/>
        <v/>
      </c>
      <c r="CT79" s="1343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189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7" t="s">
        <v>180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9" t="str">
        <f t="shared" si="217"/>
        <v/>
      </c>
      <c r="CE80" s="1340" t="str">
        <f t="shared" si="218"/>
        <v/>
      </c>
      <c r="CF80" s="1341" t="str">
        <f t="shared" si="219"/>
        <v/>
      </c>
      <c r="CG80" s="1341" t="str">
        <f t="shared" si="220"/>
        <v/>
      </c>
      <c r="CH80" s="1341" t="str">
        <f t="shared" si="221"/>
        <v/>
      </c>
      <c r="CI80" s="1341" t="str">
        <f t="shared" si="222"/>
        <v/>
      </c>
      <c r="CJ80" s="1341" t="str">
        <f t="shared" si="223"/>
        <v/>
      </c>
      <c r="CK80" s="1342" t="str">
        <f t="shared" si="224"/>
        <v/>
      </c>
      <c r="CL80" s="1342" t="str">
        <f t="shared" si="225"/>
        <v/>
      </c>
      <c r="CM80" s="1342" t="str">
        <f t="shared" si="226"/>
        <v/>
      </c>
      <c r="CN80" s="1341" t="str">
        <f t="shared" si="227"/>
        <v/>
      </c>
      <c r="CO80" s="1341" t="str">
        <f t="shared" si="228"/>
        <v/>
      </c>
      <c r="CP80" s="1341" t="str">
        <f t="shared" si="229"/>
        <v/>
      </c>
      <c r="CQ80" s="1341" t="str">
        <f t="shared" si="230"/>
        <v/>
      </c>
      <c r="CR80" s="1341" t="str">
        <f t="shared" si="231"/>
        <v/>
      </c>
      <c r="CS80" s="1340" t="str">
        <f t="shared" si="232"/>
        <v/>
      </c>
      <c r="CT80" s="1343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188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182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9">
        <f t="shared" si="217"/>
        <v>1</v>
      </c>
      <c r="CE81" s="1340">
        <f t="shared" si="218"/>
        <v>1</v>
      </c>
      <c r="CF81" s="1341">
        <f t="shared" si="219"/>
        <v>1</v>
      </c>
      <c r="CG81" s="1341">
        <f t="shared" si="220"/>
        <v>1</v>
      </c>
      <c r="CH81" s="1341">
        <f t="shared" si="221"/>
        <v>1</v>
      </c>
      <c r="CI81" s="1341">
        <f t="shared" si="222"/>
        <v>1</v>
      </c>
      <c r="CJ81" s="1341">
        <f t="shared" si="223"/>
        <v>1</v>
      </c>
      <c r="CK81" s="1342">
        <f t="shared" si="224"/>
        <v>1</v>
      </c>
      <c r="CL81" s="1342">
        <f t="shared" si="225"/>
        <v>1</v>
      </c>
      <c r="CM81" s="1342">
        <f t="shared" si="226"/>
        <v>1</v>
      </c>
      <c r="CN81" s="1341">
        <f t="shared" si="227"/>
        <v>1</v>
      </c>
      <c r="CO81" s="1341">
        <f t="shared" si="228"/>
        <v>1</v>
      </c>
      <c r="CP81" s="1341">
        <f t="shared" si="229"/>
        <v>1</v>
      </c>
      <c r="CQ81" s="1341">
        <f t="shared" si="230"/>
        <v>1</v>
      </c>
      <c r="CR81" s="1341">
        <f t="shared" si="231"/>
        <v>1</v>
      </c>
      <c r="CS81" s="1340">
        <f t="shared" si="232"/>
        <v>1</v>
      </c>
      <c r="CT81" s="1343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188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184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9" t="str">
        <f t="shared" si="217"/>
        <v/>
      </c>
      <c r="CE82" s="1340" t="str">
        <f t="shared" si="218"/>
        <v/>
      </c>
      <c r="CF82" s="1341" t="str">
        <f t="shared" si="219"/>
        <v/>
      </c>
      <c r="CG82" s="1341" t="str">
        <f t="shared" si="220"/>
        <v/>
      </c>
      <c r="CH82" s="1341" t="str">
        <f t="shared" si="221"/>
        <v/>
      </c>
      <c r="CI82" s="1341" t="str">
        <f t="shared" si="222"/>
        <v/>
      </c>
      <c r="CJ82" s="1341" t="str">
        <f t="shared" si="223"/>
        <v/>
      </c>
      <c r="CK82" s="1342" t="str">
        <f t="shared" si="224"/>
        <v/>
      </c>
      <c r="CL82" s="1342" t="str">
        <f t="shared" si="225"/>
        <v/>
      </c>
      <c r="CM82" s="1342" t="str">
        <f t="shared" si="226"/>
        <v/>
      </c>
      <c r="CN82" s="1341" t="str">
        <f t="shared" si="227"/>
        <v/>
      </c>
      <c r="CO82" s="1341" t="str">
        <f t="shared" si="228"/>
        <v/>
      </c>
      <c r="CP82" s="1341" t="str">
        <f t="shared" si="229"/>
        <v/>
      </c>
      <c r="CQ82" s="1341" t="str">
        <f t="shared" si="230"/>
        <v/>
      </c>
      <c r="CR82" s="1341" t="str">
        <f t="shared" si="231"/>
        <v/>
      </c>
      <c r="CS82" s="1340" t="str">
        <f t="shared" si="232"/>
        <v/>
      </c>
      <c r="CT82" s="1343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191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8" t="str">
        <f t="shared" si="217"/>
        <v/>
      </c>
      <c r="CE83" s="1359" t="str">
        <f t="shared" si="218"/>
        <v/>
      </c>
      <c r="CF83" s="1360" t="str">
        <f t="shared" si="219"/>
        <v/>
      </c>
      <c r="CG83" s="1360" t="str">
        <f t="shared" si="220"/>
        <v/>
      </c>
      <c r="CH83" s="1360" t="str">
        <f t="shared" si="221"/>
        <v/>
      </c>
      <c r="CI83" s="1360" t="str">
        <f t="shared" si="222"/>
        <v/>
      </c>
      <c r="CJ83" s="1360" t="str">
        <f t="shared" si="223"/>
        <v/>
      </c>
      <c r="CK83" s="1361" t="str">
        <f t="shared" si="224"/>
        <v/>
      </c>
      <c r="CL83" s="1361" t="str">
        <f t="shared" si="225"/>
        <v/>
      </c>
      <c r="CM83" s="1361" t="str">
        <f t="shared" si="226"/>
        <v/>
      </c>
      <c r="CN83" s="1360" t="str">
        <f t="shared" si="227"/>
        <v/>
      </c>
      <c r="CO83" s="1360" t="str">
        <f t="shared" si="228"/>
        <v/>
      </c>
      <c r="CP83" s="1360" t="str">
        <f t="shared" si="229"/>
        <v/>
      </c>
      <c r="CQ83" s="1360" t="str">
        <f t="shared" si="230"/>
        <v/>
      </c>
      <c r="CR83" s="1360" t="str">
        <f t="shared" si="231"/>
        <v/>
      </c>
      <c r="CS83" s="1359" t="str">
        <f t="shared" si="232"/>
        <v/>
      </c>
      <c r="CT83" s="1362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192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193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9" t="str">
        <f t="shared" si="217"/>
        <v/>
      </c>
      <c r="CE84" s="1340" t="str">
        <f t="shared" si="218"/>
        <v/>
      </c>
      <c r="CF84" s="1341" t="str">
        <f t="shared" si="219"/>
        <v/>
      </c>
      <c r="CG84" s="1341" t="str">
        <f t="shared" si="220"/>
        <v/>
      </c>
      <c r="CH84" s="1341" t="str">
        <f t="shared" si="221"/>
        <v/>
      </c>
      <c r="CI84" s="1341" t="str">
        <f t="shared" si="222"/>
        <v/>
      </c>
      <c r="CJ84" s="1341" t="str">
        <f t="shared" si="223"/>
        <v/>
      </c>
      <c r="CK84" s="1342" t="str">
        <f t="shared" si="224"/>
        <v/>
      </c>
      <c r="CL84" s="1342" t="str">
        <f t="shared" si="225"/>
        <v/>
      </c>
      <c r="CM84" s="1342" t="str">
        <f t="shared" si="226"/>
        <v/>
      </c>
      <c r="CN84" s="1341" t="str">
        <f t="shared" si="227"/>
        <v/>
      </c>
      <c r="CO84" s="1341" t="str">
        <f t="shared" si="228"/>
        <v/>
      </c>
      <c r="CP84" s="1341" t="str">
        <f t="shared" si="229"/>
        <v/>
      </c>
      <c r="CQ84" s="1341" t="str">
        <f t="shared" si="230"/>
        <v/>
      </c>
      <c r="CR84" s="1341" t="str">
        <f t="shared" si="231"/>
        <v/>
      </c>
      <c r="CS84" s="1340" t="str">
        <f t="shared" si="232"/>
        <v/>
      </c>
      <c r="CT84" s="1343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167</v>
      </c>
      <c r="DX84" s="204"/>
      <c r="DY84" s="618"/>
    </row>
    <row r="85" spans="1:129" s="489" customFormat="1" ht="15.75" hidden="1" customHeight="1">
      <c r="A85" s="595" t="s">
        <v>194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9" t="str">
        <f t="shared" si="217"/>
        <v/>
      </c>
      <c r="CE85" s="1340" t="str">
        <f t="shared" si="218"/>
        <v/>
      </c>
      <c r="CF85" s="1341" t="str">
        <f t="shared" si="219"/>
        <v/>
      </c>
      <c r="CG85" s="1341" t="str">
        <f t="shared" si="220"/>
        <v/>
      </c>
      <c r="CH85" s="1341" t="str">
        <f t="shared" si="221"/>
        <v/>
      </c>
      <c r="CI85" s="1341" t="str">
        <f t="shared" si="222"/>
        <v/>
      </c>
      <c r="CJ85" s="1341" t="str">
        <f t="shared" si="223"/>
        <v/>
      </c>
      <c r="CK85" s="1342" t="str">
        <f t="shared" si="224"/>
        <v/>
      </c>
      <c r="CL85" s="1342" t="str">
        <f t="shared" si="225"/>
        <v/>
      </c>
      <c r="CM85" s="1342" t="str">
        <f t="shared" si="226"/>
        <v/>
      </c>
      <c r="CN85" s="1341" t="str">
        <f t="shared" si="227"/>
        <v/>
      </c>
      <c r="CO85" s="1341" t="str">
        <f t="shared" si="228"/>
        <v/>
      </c>
      <c r="CP85" s="1341" t="str">
        <f t="shared" si="229"/>
        <v/>
      </c>
      <c r="CQ85" s="1341" t="str">
        <f t="shared" si="230"/>
        <v/>
      </c>
      <c r="CR85" s="1341" t="str">
        <f t="shared" si="231"/>
        <v/>
      </c>
      <c r="CS85" s="1340" t="str">
        <f t="shared" si="232"/>
        <v/>
      </c>
      <c r="CT85" s="1343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169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195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9" t="str">
        <f t="shared" si="217"/>
        <v/>
      </c>
      <c r="CE86" s="1340" t="str">
        <f t="shared" si="218"/>
        <v/>
      </c>
      <c r="CF86" s="1341" t="str">
        <f t="shared" si="219"/>
        <v/>
      </c>
      <c r="CG86" s="1341" t="str">
        <f t="shared" si="220"/>
        <v/>
      </c>
      <c r="CH86" s="1341" t="str">
        <f t="shared" si="221"/>
        <v/>
      </c>
      <c r="CI86" s="1341" t="str">
        <f t="shared" si="222"/>
        <v/>
      </c>
      <c r="CJ86" s="1341" t="str">
        <f t="shared" si="223"/>
        <v/>
      </c>
      <c r="CK86" s="1342" t="str">
        <f t="shared" si="224"/>
        <v/>
      </c>
      <c r="CL86" s="1342">
        <f t="shared" si="225"/>
        <v>1549</v>
      </c>
      <c r="CM86" s="1342" t="str">
        <f t="shared" si="226"/>
        <v/>
      </c>
      <c r="CN86" s="1341" t="str">
        <f t="shared" si="227"/>
        <v/>
      </c>
      <c r="CO86" s="1341" t="str">
        <f t="shared" si="228"/>
        <v/>
      </c>
      <c r="CP86" s="1341" t="str">
        <f t="shared" si="229"/>
        <v/>
      </c>
      <c r="CQ86" s="1341" t="str">
        <f t="shared" si="230"/>
        <v/>
      </c>
      <c r="CR86" s="1341" t="str">
        <f t="shared" si="231"/>
        <v/>
      </c>
      <c r="CS86" s="1340" t="str">
        <f t="shared" si="232"/>
        <v/>
      </c>
      <c r="CT86" s="1343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171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196</v>
      </c>
      <c r="DY86" s="618"/>
    </row>
    <row r="87" spans="1:129" s="489" customFormat="1" ht="15.75" hidden="1" customHeight="1">
      <c r="A87" s="605" t="s">
        <v>197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9" t="str">
        <f t="shared" si="217"/>
        <v/>
      </c>
      <c r="CE87" s="1340" t="str">
        <f t="shared" si="218"/>
        <v/>
      </c>
      <c r="CF87" s="1341" t="str">
        <f t="shared" si="219"/>
        <v/>
      </c>
      <c r="CG87" s="1341" t="str">
        <f t="shared" si="220"/>
        <v/>
      </c>
      <c r="CH87" s="1341" t="str">
        <f t="shared" si="221"/>
        <v/>
      </c>
      <c r="CI87" s="1341" t="str">
        <f t="shared" si="222"/>
        <v/>
      </c>
      <c r="CJ87" s="1341" t="str">
        <f t="shared" si="223"/>
        <v/>
      </c>
      <c r="CK87" s="1342" t="str">
        <f t="shared" si="224"/>
        <v/>
      </c>
      <c r="CL87" s="1342" t="str">
        <f t="shared" si="225"/>
        <v/>
      </c>
      <c r="CM87" s="1342" t="str">
        <f t="shared" si="226"/>
        <v/>
      </c>
      <c r="CN87" s="1341" t="str">
        <f t="shared" si="227"/>
        <v/>
      </c>
      <c r="CO87" s="1341" t="str">
        <f t="shared" si="228"/>
        <v/>
      </c>
      <c r="CP87" s="1341" t="str">
        <f t="shared" si="229"/>
        <v/>
      </c>
      <c r="CQ87" s="1341" t="str">
        <f t="shared" si="230"/>
        <v/>
      </c>
      <c r="CR87" s="1341" t="str">
        <f t="shared" si="231"/>
        <v/>
      </c>
      <c r="CS87" s="1340" t="str">
        <f t="shared" si="232"/>
        <v/>
      </c>
      <c r="CT87" s="1343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198</v>
      </c>
      <c r="DY87" s="618"/>
    </row>
    <row r="88" spans="1:129" s="632" customFormat="1" ht="15.75" hidden="1" customHeight="1">
      <c r="A88" s="595" t="s">
        <v>199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9" t="str">
        <f t="shared" si="217"/>
        <v/>
      </c>
      <c r="CE88" s="1340" t="str">
        <f t="shared" si="218"/>
        <v/>
      </c>
      <c r="CF88" s="1341" t="str">
        <f t="shared" si="219"/>
        <v/>
      </c>
      <c r="CG88" s="1341" t="str">
        <f t="shared" si="220"/>
        <v/>
      </c>
      <c r="CH88" s="1341" t="str">
        <f t="shared" si="221"/>
        <v/>
      </c>
      <c r="CI88" s="1341" t="str">
        <f t="shared" si="222"/>
        <v/>
      </c>
      <c r="CJ88" s="1341" t="str">
        <f t="shared" si="223"/>
        <v/>
      </c>
      <c r="CK88" s="1342" t="str">
        <f t="shared" si="224"/>
        <v/>
      </c>
      <c r="CL88" s="1342">
        <f t="shared" si="225"/>
        <v>0</v>
      </c>
      <c r="CM88" s="1342" t="str">
        <f t="shared" si="226"/>
        <v/>
      </c>
      <c r="CN88" s="1341" t="str">
        <f t="shared" si="227"/>
        <v/>
      </c>
      <c r="CO88" s="1341" t="str">
        <f t="shared" si="228"/>
        <v/>
      </c>
      <c r="CP88" s="1341" t="str">
        <f t="shared" si="229"/>
        <v/>
      </c>
      <c r="CQ88" s="1341" t="str">
        <f t="shared" si="230"/>
        <v/>
      </c>
      <c r="CR88" s="1341" t="str">
        <f t="shared" si="231"/>
        <v/>
      </c>
      <c r="CS88" s="1340" t="str">
        <f t="shared" si="232"/>
        <v/>
      </c>
      <c r="CT88" s="1343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188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8" t="str">
        <f t="shared" si="217"/>
        <v/>
      </c>
      <c r="CE89" s="1359" t="str">
        <f t="shared" si="218"/>
        <v/>
      </c>
      <c r="CF89" s="1360" t="str">
        <f t="shared" si="219"/>
        <v/>
      </c>
      <c r="CG89" s="1360" t="str">
        <f t="shared" si="220"/>
        <v/>
      </c>
      <c r="CH89" s="1360" t="str">
        <f t="shared" si="221"/>
        <v/>
      </c>
      <c r="CI89" s="1360" t="str">
        <f t="shared" si="222"/>
        <v/>
      </c>
      <c r="CJ89" s="1360" t="str">
        <f t="shared" si="223"/>
        <v/>
      </c>
      <c r="CK89" s="1361" t="str">
        <f t="shared" si="224"/>
        <v/>
      </c>
      <c r="CL89" s="1361" t="str">
        <f t="shared" si="225"/>
        <v/>
      </c>
      <c r="CM89" s="1361" t="str">
        <f t="shared" si="226"/>
        <v/>
      </c>
      <c r="CN89" s="1360" t="str">
        <f t="shared" si="227"/>
        <v/>
      </c>
      <c r="CO89" s="1360" t="str">
        <f t="shared" si="228"/>
        <v/>
      </c>
      <c r="CP89" s="1360" t="str">
        <f t="shared" si="229"/>
        <v/>
      </c>
      <c r="CQ89" s="1360" t="str">
        <f t="shared" si="230"/>
        <v/>
      </c>
      <c r="CR89" s="1360" t="str">
        <f t="shared" si="231"/>
        <v/>
      </c>
      <c r="CS89" s="1359" t="str">
        <f t="shared" si="232"/>
        <v/>
      </c>
      <c r="CT89" s="1362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189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8" t="str">
        <f t="shared" si="217"/>
        <v/>
      </c>
      <c r="CE90" s="1359" t="str">
        <f t="shared" si="218"/>
        <v/>
      </c>
      <c r="CF90" s="1360" t="str">
        <f t="shared" si="219"/>
        <v/>
      </c>
      <c r="CG90" s="1360" t="str">
        <f t="shared" si="220"/>
        <v/>
      </c>
      <c r="CH90" s="1360" t="str">
        <f t="shared" si="221"/>
        <v/>
      </c>
      <c r="CI90" s="1360" t="str">
        <f t="shared" si="222"/>
        <v/>
      </c>
      <c r="CJ90" s="1360" t="str">
        <f t="shared" si="223"/>
        <v/>
      </c>
      <c r="CK90" s="1361" t="str">
        <f t="shared" si="224"/>
        <v/>
      </c>
      <c r="CL90" s="1361" t="str">
        <f t="shared" si="225"/>
        <v/>
      </c>
      <c r="CM90" s="1361" t="str">
        <f t="shared" si="226"/>
        <v/>
      </c>
      <c r="CN90" s="1360" t="str">
        <f t="shared" si="227"/>
        <v/>
      </c>
      <c r="CO90" s="1360" t="str">
        <f t="shared" si="228"/>
        <v/>
      </c>
      <c r="CP90" s="1360" t="str">
        <f t="shared" si="229"/>
        <v/>
      </c>
      <c r="CQ90" s="1360" t="str">
        <f t="shared" si="230"/>
        <v/>
      </c>
      <c r="CR90" s="1360" t="str">
        <f t="shared" si="231"/>
        <v/>
      </c>
      <c r="CS90" s="1359" t="str">
        <f t="shared" si="232"/>
        <v/>
      </c>
      <c r="CT90" s="1362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188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201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8" t="str">
        <f t="shared" si="217"/>
        <v/>
      </c>
      <c r="CE91" s="1359" t="str">
        <f t="shared" si="218"/>
        <v/>
      </c>
      <c r="CF91" s="1360" t="str">
        <f t="shared" si="219"/>
        <v/>
      </c>
      <c r="CG91" s="1360" t="str">
        <f t="shared" si="220"/>
        <v/>
      </c>
      <c r="CH91" s="1360" t="str">
        <f t="shared" si="221"/>
        <v/>
      </c>
      <c r="CI91" s="1360" t="str">
        <f t="shared" si="222"/>
        <v/>
      </c>
      <c r="CJ91" s="1360" t="str">
        <f t="shared" si="223"/>
        <v/>
      </c>
      <c r="CK91" s="1361" t="str">
        <f t="shared" si="224"/>
        <v/>
      </c>
      <c r="CL91" s="1361" t="str">
        <f t="shared" si="225"/>
        <v/>
      </c>
      <c r="CM91" s="1361" t="str">
        <f t="shared" si="226"/>
        <v/>
      </c>
      <c r="CN91" s="1360" t="str">
        <f t="shared" si="227"/>
        <v/>
      </c>
      <c r="CO91" s="1360" t="str">
        <f t="shared" si="228"/>
        <v/>
      </c>
      <c r="CP91" s="1360" t="str">
        <f t="shared" si="229"/>
        <v/>
      </c>
      <c r="CQ91" s="1360" t="str">
        <f t="shared" si="230"/>
        <v/>
      </c>
      <c r="CR91" s="1360" t="str">
        <f t="shared" si="231"/>
        <v/>
      </c>
      <c r="CS91" s="1359" t="str">
        <f t="shared" si="232"/>
        <v/>
      </c>
      <c r="CT91" s="1362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188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5" t="s">
        <v>202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63"/>
      <c r="CE92" s="1364"/>
      <c r="CF92" s="1364"/>
      <c r="CG92" s="1364"/>
      <c r="CH92" s="1364"/>
      <c r="CI92" s="1364"/>
      <c r="CJ92" s="1364"/>
      <c r="CK92" s="1364"/>
      <c r="CL92" s="1364"/>
      <c r="CM92" s="1364"/>
      <c r="CN92" s="1364"/>
      <c r="CO92" s="1364"/>
      <c r="CP92" s="1364"/>
      <c r="CQ92" s="1364"/>
      <c r="CR92" s="1364"/>
      <c r="CS92" s="1364"/>
      <c r="CT92" s="1365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166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9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9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0">
        <f t="shared" si="295"/>
        <v>0</v>
      </c>
      <c r="CF93" s="1341">
        <f t="shared" si="295"/>
        <v>0</v>
      </c>
      <c r="CG93" s="1341">
        <f t="shared" si="295"/>
        <v>0</v>
      </c>
      <c r="CH93" s="1341">
        <f t="shared" si="295"/>
        <v>0</v>
      </c>
      <c r="CI93" s="1341">
        <f t="shared" si="295"/>
        <v>0</v>
      </c>
      <c r="CJ93" s="1341">
        <f t="shared" si="295"/>
        <v>0</v>
      </c>
      <c r="CK93" s="1342">
        <f t="shared" si="295"/>
        <v>0</v>
      </c>
      <c r="CL93" s="1342">
        <f t="shared" si="295"/>
        <v>1</v>
      </c>
      <c r="CM93" s="1342">
        <f t="shared" si="295"/>
        <v>2</v>
      </c>
      <c r="CN93" s="1341">
        <f t="shared" si="295"/>
        <v>2</v>
      </c>
      <c r="CO93" s="1341">
        <f t="shared" si="295"/>
        <v>3</v>
      </c>
      <c r="CP93" s="1341">
        <f t="shared" si="295"/>
        <v>3</v>
      </c>
      <c r="CQ93" s="1341">
        <f t="shared" si="295"/>
        <v>6</v>
      </c>
      <c r="CR93" s="1341">
        <f t="shared" si="295"/>
        <v>6</v>
      </c>
      <c r="CS93" s="1340">
        <f t="shared" si="295"/>
        <v>7</v>
      </c>
      <c r="CT93" s="1343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203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0">
        <f t="shared" si="295"/>
        <v>90</v>
      </c>
      <c r="CF94" s="1341">
        <f t="shared" si="295"/>
        <v>90</v>
      </c>
      <c r="CG94" s="1341">
        <f t="shared" si="295"/>
        <v>90</v>
      </c>
      <c r="CH94" s="1341">
        <f t="shared" si="295"/>
        <v>90</v>
      </c>
      <c r="CI94" s="1341">
        <f t="shared" si="295"/>
        <v>90</v>
      </c>
      <c r="CJ94" s="1341">
        <f t="shared" si="295"/>
        <v>90</v>
      </c>
      <c r="CK94" s="1342">
        <f t="shared" si="295"/>
        <v>90</v>
      </c>
      <c r="CL94" s="1342">
        <f t="shared" si="295"/>
        <v>135</v>
      </c>
      <c r="CM94" s="1342">
        <f t="shared" si="295"/>
        <v>135</v>
      </c>
      <c r="CN94" s="1341">
        <f t="shared" si="295"/>
        <v>135</v>
      </c>
      <c r="CO94" s="1341">
        <f t="shared" si="295"/>
        <v>135</v>
      </c>
      <c r="CP94" s="1341">
        <f t="shared" si="295"/>
        <v>135</v>
      </c>
      <c r="CQ94" s="1341">
        <f t="shared" si="295"/>
        <v>135</v>
      </c>
      <c r="CR94" s="1341">
        <f t="shared" si="295"/>
        <v>135</v>
      </c>
      <c r="CS94" s="1340">
        <f t="shared" si="295"/>
        <v>135</v>
      </c>
      <c r="CT94" s="1343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170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9" t="str">
        <f t="shared" si="295"/>
        <v/>
      </c>
      <c r="CE95" s="1340" t="str">
        <f t="shared" si="295"/>
        <v/>
      </c>
      <c r="CF95" s="1341" t="str">
        <f t="shared" si="295"/>
        <v/>
      </c>
      <c r="CG95" s="1341" t="str">
        <f t="shared" si="295"/>
        <v/>
      </c>
      <c r="CH95" s="1341">
        <f t="shared" si="295"/>
        <v>1</v>
      </c>
      <c r="CI95" s="1341">
        <f t="shared" si="295"/>
        <v>2</v>
      </c>
      <c r="CJ95" s="1341">
        <f t="shared" si="295"/>
        <v>2.5</v>
      </c>
      <c r="CK95" s="1342">
        <f t="shared" si="295"/>
        <v>2.5</v>
      </c>
      <c r="CL95" s="1342">
        <f t="shared" si="295"/>
        <v>2.5</v>
      </c>
      <c r="CM95" s="1342">
        <f t="shared" si="295"/>
        <v>2.5</v>
      </c>
      <c r="CN95" s="1341">
        <f t="shared" si="295"/>
        <v>2.5</v>
      </c>
      <c r="CO95" s="1341">
        <f t="shared" si="295"/>
        <v>2.5</v>
      </c>
      <c r="CP95" s="1341">
        <f t="shared" si="295"/>
        <v>2.5</v>
      </c>
      <c r="CQ95" s="1341" t="str">
        <f t="shared" si="295"/>
        <v/>
      </c>
      <c r="CR95" s="1341" t="str">
        <f t="shared" si="295"/>
        <v/>
      </c>
      <c r="CS95" s="1340" t="str">
        <f t="shared" si="295"/>
        <v/>
      </c>
      <c r="CT95" s="1343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169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174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9" t="str">
        <f t="shared" si="295"/>
        <v/>
      </c>
      <c r="CE96" s="1340" t="str">
        <f t="shared" si="295"/>
        <v/>
      </c>
      <c r="CF96" s="1341" t="str">
        <f t="shared" si="295"/>
        <v/>
      </c>
      <c r="CG96" s="1341" t="str">
        <f t="shared" si="295"/>
        <v/>
      </c>
      <c r="CH96" s="1341">
        <f t="shared" si="295"/>
        <v>270</v>
      </c>
      <c r="CI96" s="1341">
        <f t="shared" si="295"/>
        <v>337.5</v>
      </c>
      <c r="CJ96" s="1341">
        <f t="shared" si="295"/>
        <v>540</v>
      </c>
      <c r="CK96" s="1342">
        <f t="shared" si="295"/>
        <v>1012.5</v>
      </c>
      <c r="CL96" s="1342">
        <f t="shared" si="295"/>
        <v>1012.5</v>
      </c>
      <c r="CM96" s="1342">
        <f t="shared" si="295"/>
        <v>2025</v>
      </c>
      <c r="CN96" s="1341">
        <f t="shared" si="295"/>
        <v>2025</v>
      </c>
      <c r="CO96" s="1341">
        <f t="shared" si="295"/>
        <v>2362.5</v>
      </c>
      <c r="CP96" s="1341">
        <f t="shared" si="295"/>
        <v>2362.5</v>
      </c>
      <c r="CQ96" s="1341" t="str">
        <f t="shared" si="295"/>
        <v/>
      </c>
      <c r="CR96" s="1341" t="str">
        <f t="shared" si="295"/>
        <v/>
      </c>
      <c r="CS96" s="1340" t="str">
        <f t="shared" si="295"/>
        <v/>
      </c>
      <c r="CT96" s="1343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204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205</v>
      </c>
      <c r="DY96" s="205"/>
    </row>
    <row r="97" spans="1:129" s="206" customFormat="1" ht="15.75" customHeight="1">
      <c r="A97" s="641" t="s">
        <v>176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9" t="str">
        <f t="shared" si="295"/>
        <v/>
      </c>
      <c r="CE97" s="1340" t="str">
        <f t="shared" si="295"/>
        <v/>
      </c>
      <c r="CF97" s="1341" t="str">
        <f t="shared" si="295"/>
        <v/>
      </c>
      <c r="CG97" s="1341" t="str">
        <f t="shared" si="295"/>
        <v/>
      </c>
      <c r="CH97" s="1341">
        <f t="shared" si="295"/>
        <v>0</v>
      </c>
      <c r="CI97" s="1341">
        <f t="shared" si="295"/>
        <v>270</v>
      </c>
      <c r="CJ97" s="1341">
        <f t="shared" si="295"/>
        <v>320</v>
      </c>
      <c r="CK97" s="1342">
        <f t="shared" si="295"/>
        <v>1012.5</v>
      </c>
      <c r="CL97" s="1342">
        <f t="shared" si="295"/>
        <v>1080</v>
      </c>
      <c r="CM97" s="1342">
        <f t="shared" si="295"/>
        <v>1518.75</v>
      </c>
      <c r="CN97" s="1341">
        <f t="shared" si="295"/>
        <v>1620</v>
      </c>
      <c r="CO97" s="1341">
        <f t="shared" si="295"/>
        <v>2362.5</v>
      </c>
      <c r="CP97" s="1341">
        <f t="shared" si="295"/>
        <v>2362.5</v>
      </c>
      <c r="CQ97" s="1341" t="str">
        <f t="shared" si="295"/>
        <v/>
      </c>
      <c r="CR97" s="1341" t="str">
        <f t="shared" si="295"/>
        <v/>
      </c>
      <c r="CS97" s="1340" t="str">
        <f t="shared" si="295"/>
        <v/>
      </c>
      <c r="CT97" s="1343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178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9" t="str">
        <f t="shared" si="295"/>
        <v/>
      </c>
      <c r="CE98" s="1340" t="str">
        <f t="shared" si="295"/>
        <v/>
      </c>
      <c r="CF98" s="1341" t="str">
        <f t="shared" si="295"/>
        <v/>
      </c>
      <c r="CG98" s="1341" t="str">
        <f t="shared" si="295"/>
        <v/>
      </c>
      <c r="CH98" s="1341" t="str">
        <f t="shared" si="295"/>
        <v/>
      </c>
      <c r="CI98" s="1341">
        <f t="shared" si="295"/>
        <v>3</v>
      </c>
      <c r="CJ98" s="1341">
        <f t="shared" si="295"/>
        <v>3</v>
      </c>
      <c r="CK98" s="1342">
        <f t="shared" si="295"/>
        <v>4</v>
      </c>
      <c r="CL98" s="1342">
        <f t="shared" si="295"/>
        <v>4</v>
      </c>
      <c r="CM98" s="1342">
        <f t="shared" si="295"/>
        <v>5</v>
      </c>
      <c r="CN98" s="1341">
        <f t="shared" si="295"/>
        <v>5</v>
      </c>
      <c r="CO98" s="1341">
        <f t="shared" si="295"/>
        <v>5</v>
      </c>
      <c r="CP98" s="1341">
        <f t="shared" si="295"/>
        <v>7</v>
      </c>
      <c r="CQ98" s="1341" t="str">
        <f t="shared" si="295"/>
        <v/>
      </c>
      <c r="CR98" s="1341" t="str">
        <f t="shared" si="295"/>
        <v/>
      </c>
      <c r="CS98" s="1340" t="str">
        <f t="shared" si="295"/>
        <v/>
      </c>
      <c r="CT98" s="1343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188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180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9" t="str">
        <f t="shared" si="295"/>
        <v/>
      </c>
      <c r="CE99" s="1340" t="str">
        <f t="shared" si="295"/>
        <v/>
      </c>
      <c r="CF99" s="1341" t="str">
        <f t="shared" si="295"/>
        <v/>
      </c>
      <c r="CG99" s="1341" t="str">
        <f t="shared" si="295"/>
        <v/>
      </c>
      <c r="CH99" s="1341">
        <f t="shared" si="295"/>
        <v>0</v>
      </c>
      <c r="CI99" s="1341">
        <f t="shared" si="295"/>
        <v>1350</v>
      </c>
      <c r="CJ99" s="1341">
        <f t="shared" si="295"/>
        <v>1600</v>
      </c>
      <c r="CK99" s="1342">
        <f t="shared" si="295"/>
        <v>3240</v>
      </c>
      <c r="CL99" s="1342">
        <f t="shared" si="295"/>
        <v>4860</v>
      </c>
      <c r="CM99" s="1342">
        <f t="shared" si="295"/>
        <v>6075</v>
      </c>
      <c r="CN99" s="1341">
        <f t="shared" si="295"/>
        <v>7087.5</v>
      </c>
      <c r="CO99" s="1341">
        <f t="shared" si="295"/>
        <v>9450</v>
      </c>
      <c r="CP99" s="1341">
        <f t="shared" si="295"/>
        <v>11812.5</v>
      </c>
      <c r="CQ99" s="1341" t="str">
        <f t="shared" si="295"/>
        <v/>
      </c>
      <c r="CR99" s="1341" t="str">
        <f t="shared" si="295"/>
        <v/>
      </c>
      <c r="CS99" s="1340" t="str">
        <f t="shared" si="295"/>
        <v/>
      </c>
      <c r="CT99" s="1343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189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49" t="s">
        <v>182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9">
        <f t="shared" si="295"/>
        <v>1</v>
      </c>
      <c r="CE100" s="1340">
        <f t="shared" si="295"/>
        <v>1</v>
      </c>
      <c r="CF100" s="1341">
        <f t="shared" si="295"/>
        <v>1</v>
      </c>
      <c r="CG100" s="1341">
        <f t="shared" si="295"/>
        <v>1</v>
      </c>
      <c r="CH100" s="1341">
        <f t="shared" si="295"/>
        <v>1</v>
      </c>
      <c r="CI100" s="1341">
        <f t="shared" si="295"/>
        <v>1</v>
      </c>
      <c r="CJ100" s="1341">
        <f t="shared" si="295"/>
        <v>1</v>
      </c>
      <c r="CK100" s="1342">
        <f t="shared" si="295"/>
        <v>1</v>
      </c>
      <c r="CL100" s="1342">
        <f t="shared" si="295"/>
        <v>1</v>
      </c>
      <c r="CM100" s="1342">
        <f t="shared" si="295"/>
        <v>1</v>
      </c>
      <c r="CN100" s="1341">
        <f t="shared" si="295"/>
        <v>1</v>
      </c>
      <c r="CO100" s="1341">
        <f t="shared" si="295"/>
        <v>1</v>
      </c>
      <c r="CP100" s="1341">
        <f t="shared" si="295"/>
        <v>1</v>
      </c>
      <c r="CQ100" s="1341">
        <f t="shared" si="295"/>
        <v>1</v>
      </c>
      <c r="CR100" s="1341">
        <f t="shared" si="295"/>
        <v>1</v>
      </c>
      <c r="CS100" s="1340">
        <f t="shared" si="295"/>
        <v>1</v>
      </c>
      <c r="CT100" s="1343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188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184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9" t="str">
        <f t="shared" si="295"/>
        <v/>
      </c>
      <c r="CE101" s="1340" t="str">
        <f t="shared" si="295"/>
        <v/>
      </c>
      <c r="CF101" s="1341" t="str">
        <f t="shared" si="295"/>
        <v/>
      </c>
      <c r="CG101" s="1341" t="str">
        <f t="shared" si="295"/>
        <v/>
      </c>
      <c r="CH101" s="1341" t="str">
        <f t="shared" si="295"/>
        <v/>
      </c>
      <c r="CI101" s="1341" t="str">
        <f t="shared" si="295"/>
        <v/>
      </c>
      <c r="CJ101" s="1341" t="str">
        <f t="shared" si="295"/>
        <v/>
      </c>
      <c r="CK101" s="1342" t="str">
        <f t="shared" si="295"/>
        <v/>
      </c>
      <c r="CL101" s="1342" t="str">
        <f t="shared" si="295"/>
        <v/>
      </c>
      <c r="CM101" s="1342" t="str">
        <f t="shared" si="295"/>
        <v/>
      </c>
      <c r="CN101" s="1341" t="str">
        <f t="shared" si="295"/>
        <v/>
      </c>
      <c r="CO101" s="1341" t="str">
        <f t="shared" si="295"/>
        <v/>
      </c>
      <c r="CP101" s="1341" t="str">
        <f t="shared" si="295"/>
        <v/>
      </c>
      <c r="CQ101" s="1341" t="str">
        <f t="shared" si="295"/>
        <v/>
      </c>
      <c r="CR101" s="1341" t="str">
        <f t="shared" si="295"/>
        <v/>
      </c>
      <c r="CS101" s="1340" t="str">
        <f t="shared" si="295"/>
        <v/>
      </c>
      <c r="CT101" s="1343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188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9">
        <f t="shared" si="295"/>
        <v>90</v>
      </c>
      <c r="CE102" s="1340">
        <f t="shared" si="295"/>
        <v>90</v>
      </c>
      <c r="CF102" s="1341">
        <f t="shared" si="295"/>
        <v>90</v>
      </c>
      <c r="CG102" s="1341">
        <f t="shared" si="295"/>
        <v>90</v>
      </c>
      <c r="CH102" s="1341">
        <f t="shared" si="295"/>
        <v>90</v>
      </c>
      <c r="CI102" s="1341">
        <f t="shared" si="295"/>
        <v>90</v>
      </c>
      <c r="CJ102" s="1341">
        <f t="shared" si="295"/>
        <v>90</v>
      </c>
      <c r="CK102" s="1342">
        <f t="shared" si="295"/>
        <v>90</v>
      </c>
      <c r="CL102" s="1342">
        <f t="shared" si="295"/>
        <v>90</v>
      </c>
      <c r="CM102" s="1342">
        <f t="shared" si="295"/>
        <v>90</v>
      </c>
      <c r="CN102" s="1341">
        <f t="shared" si="295"/>
        <v>90</v>
      </c>
      <c r="CO102" s="1341">
        <f t="shared" si="295"/>
        <v>90</v>
      </c>
      <c r="CP102" s="1341">
        <f t="shared" si="295"/>
        <v>90</v>
      </c>
      <c r="CQ102" s="1341">
        <f t="shared" si="295"/>
        <v>90</v>
      </c>
      <c r="CR102" s="1341">
        <f t="shared" si="295"/>
        <v>90</v>
      </c>
      <c r="CS102" s="1340">
        <f t="shared" si="295"/>
        <v>90</v>
      </c>
      <c r="CT102" s="1343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170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9" t="str">
        <f t="shared" si="295"/>
        <v/>
      </c>
      <c r="CE103" s="1340" t="str">
        <f t="shared" si="295"/>
        <v/>
      </c>
      <c r="CF103" s="1341" t="str">
        <f t="shared" si="295"/>
        <v/>
      </c>
      <c r="CG103" s="1341" t="str">
        <f t="shared" si="295"/>
        <v/>
      </c>
      <c r="CH103" s="1341" t="str">
        <f t="shared" si="295"/>
        <v/>
      </c>
      <c r="CI103" s="1341" t="str">
        <f t="shared" si="295"/>
        <v/>
      </c>
      <c r="CJ103" s="1341" t="str">
        <f t="shared" si="295"/>
        <v/>
      </c>
      <c r="CK103" s="1342" t="str">
        <f t="shared" si="295"/>
        <v/>
      </c>
      <c r="CL103" s="1342" t="str">
        <f t="shared" si="295"/>
        <v/>
      </c>
      <c r="CM103" s="1342" t="str">
        <f t="shared" si="295"/>
        <v/>
      </c>
      <c r="CN103" s="1341" t="str">
        <f t="shared" si="295"/>
        <v/>
      </c>
      <c r="CO103" s="1341" t="str">
        <f t="shared" si="295"/>
        <v/>
      </c>
      <c r="CP103" s="1341" t="str">
        <f t="shared" si="295"/>
        <v/>
      </c>
      <c r="CQ103" s="1341" t="str">
        <f t="shared" si="295"/>
        <v/>
      </c>
      <c r="CR103" s="1341" t="str">
        <f t="shared" si="295"/>
        <v/>
      </c>
      <c r="CS103" s="1340" t="str">
        <f t="shared" si="295"/>
        <v/>
      </c>
      <c r="CT103" s="1343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174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58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9" t="str">
        <f t="shared" si="295"/>
        <v/>
      </c>
      <c r="CE104" s="1340" t="str">
        <f t="shared" si="295"/>
        <v/>
      </c>
      <c r="CF104" s="1341" t="str">
        <f t="shared" si="295"/>
        <v/>
      </c>
      <c r="CG104" s="1341" t="str">
        <f t="shared" si="295"/>
        <v/>
      </c>
      <c r="CH104" s="1341" t="str">
        <f t="shared" si="295"/>
        <v/>
      </c>
      <c r="CI104" s="1341" t="str">
        <f t="shared" si="295"/>
        <v/>
      </c>
      <c r="CJ104" s="1341" t="str">
        <f t="shared" si="295"/>
        <v/>
      </c>
      <c r="CK104" s="1342" t="str">
        <f t="shared" si="295"/>
        <v/>
      </c>
      <c r="CL104" s="1342" t="str">
        <f t="shared" si="295"/>
        <v/>
      </c>
      <c r="CM104" s="1342" t="str">
        <f t="shared" si="295"/>
        <v/>
      </c>
      <c r="CN104" s="1341" t="str">
        <f t="shared" si="295"/>
        <v/>
      </c>
      <c r="CO104" s="1341" t="str">
        <f t="shared" si="295"/>
        <v/>
      </c>
      <c r="CP104" s="1341" t="str">
        <f t="shared" si="295"/>
        <v/>
      </c>
      <c r="CQ104" s="1341" t="str">
        <f t="shared" si="295"/>
        <v/>
      </c>
      <c r="CR104" s="1341" t="str">
        <f t="shared" si="295"/>
        <v/>
      </c>
      <c r="CS104" s="1340" t="str">
        <f t="shared" si="295"/>
        <v/>
      </c>
      <c r="CT104" s="1343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176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9" t="str">
        <f t="shared" si="295"/>
        <v/>
      </c>
      <c r="CE105" s="1340" t="str">
        <f t="shared" si="295"/>
        <v/>
      </c>
      <c r="CF105" s="1341" t="str">
        <f t="shared" si="295"/>
        <v/>
      </c>
      <c r="CG105" s="1341" t="str">
        <f t="shared" si="295"/>
        <v/>
      </c>
      <c r="CH105" s="1341" t="str">
        <f t="shared" si="295"/>
        <v/>
      </c>
      <c r="CI105" s="1341" t="str">
        <f t="shared" si="295"/>
        <v/>
      </c>
      <c r="CJ105" s="1341" t="str">
        <f t="shared" si="295"/>
        <v/>
      </c>
      <c r="CK105" s="1342" t="str">
        <f t="shared" si="295"/>
        <v/>
      </c>
      <c r="CL105" s="1342" t="str">
        <f t="shared" si="295"/>
        <v/>
      </c>
      <c r="CM105" s="1342" t="str">
        <f t="shared" si="295"/>
        <v/>
      </c>
      <c r="CN105" s="1341" t="str">
        <f t="shared" si="295"/>
        <v/>
      </c>
      <c r="CO105" s="1341" t="str">
        <f t="shared" si="295"/>
        <v/>
      </c>
      <c r="CP105" s="1341" t="str">
        <f t="shared" si="295"/>
        <v/>
      </c>
      <c r="CQ105" s="1341" t="str">
        <f t="shared" si="295"/>
        <v/>
      </c>
      <c r="CR105" s="1341" t="str">
        <f t="shared" si="295"/>
        <v/>
      </c>
      <c r="CS105" s="1340" t="str">
        <f t="shared" si="295"/>
        <v/>
      </c>
      <c r="CT105" s="1343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178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9" t="str">
        <f t="shared" si="295"/>
        <v/>
      </c>
      <c r="CE106" s="1340" t="str">
        <f t="shared" si="295"/>
        <v/>
      </c>
      <c r="CF106" s="1341" t="str">
        <f t="shared" si="295"/>
        <v/>
      </c>
      <c r="CG106" s="1341" t="str">
        <f t="shared" si="295"/>
        <v/>
      </c>
      <c r="CH106" s="1341" t="str">
        <f t="shared" si="295"/>
        <v/>
      </c>
      <c r="CI106" s="1341" t="str">
        <f t="shared" si="295"/>
        <v/>
      </c>
      <c r="CJ106" s="1341" t="str">
        <f t="shared" si="295"/>
        <v/>
      </c>
      <c r="CK106" s="1342" t="str">
        <f t="shared" si="295"/>
        <v/>
      </c>
      <c r="CL106" s="1342" t="str">
        <f t="shared" si="295"/>
        <v/>
      </c>
      <c r="CM106" s="1342" t="str">
        <f t="shared" si="295"/>
        <v/>
      </c>
      <c r="CN106" s="1341" t="str">
        <f t="shared" si="295"/>
        <v/>
      </c>
      <c r="CO106" s="1341" t="str">
        <f t="shared" si="295"/>
        <v/>
      </c>
      <c r="CP106" s="1341" t="str">
        <f t="shared" si="295"/>
        <v/>
      </c>
      <c r="CQ106" s="1341" t="str">
        <f t="shared" si="295"/>
        <v/>
      </c>
      <c r="CR106" s="1341" t="str">
        <f t="shared" si="295"/>
        <v/>
      </c>
      <c r="CS106" s="1340" t="str">
        <f t="shared" si="295"/>
        <v/>
      </c>
      <c r="CT106" s="1343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180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9" t="str">
        <f t="shared" si="295"/>
        <v/>
      </c>
      <c r="CE107" s="1340" t="str">
        <f t="shared" si="295"/>
        <v/>
      </c>
      <c r="CF107" s="1341" t="str">
        <f t="shared" si="295"/>
        <v/>
      </c>
      <c r="CG107" s="1341" t="str">
        <f t="shared" si="295"/>
        <v/>
      </c>
      <c r="CH107" s="1341" t="str">
        <f t="shared" si="295"/>
        <v/>
      </c>
      <c r="CI107" s="1341" t="str">
        <f t="shared" si="295"/>
        <v/>
      </c>
      <c r="CJ107" s="1341" t="str">
        <f t="shared" si="295"/>
        <v/>
      </c>
      <c r="CK107" s="1342" t="str">
        <f t="shared" si="295"/>
        <v/>
      </c>
      <c r="CL107" s="1342" t="str">
        <f t="shared" si="295"/>
        <v/>
      </c>
      <c r="CM107" s="1342" t="str">
        <f t="shared" si="295"/>
        <v/>
      </c>
      <c r="CN107" s="1341" t="str">
        <f t="shared" si="295"/>
        <v/>
      </c>
      <c r="CO107" s="1341" t="str">
        <f t="shared" si="295"/>
        <v/>
      </c>
      <c r="CP107" s="1341" t="str">
        <f t="shared" si="295"/>
        <v/>
      </c>
      <c r="CQ107" s="1341" t="str">
        <f t="shared" si="295"/>
        <v/>
      </c>
      <c r="CR107" s="1341" t="str">
        <f t="shared" si="295"/>
        <v/>
      </c>
      <c r="CS107" s="1340" t="str">
        <f t="shared" si="295"/>
        <v/>
      </c>
      <c r="CT107" s="1343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182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9">
        <f t="shared" si="295"/>
        <v>1</v>
      </c>
      <c r="CE108" s="1340">
        <f t="shared" si="295"/>
        <v>1</v>
      </c>
      <c r="CF108" s="1341">
        <f t="shared" si="295"/>
        <v>1</v>
      </c>
      <c r="CG108" s="1341">
        <f t="shared" si="295"/>
        <v>1</v>
      </c>
      <c r="CH108" s="1341">
        <f t="shared" si="295"/>
        <v>1</v>
      </c>
      <c r="CI108" s="1341">
        <f t="shared" si="295"/>
        <v>1</v>
      </c>
      <c r="CJ108" s="1341">
        <f t="shared" si="295"/>
        <v>1</v>
      </c>
      <c r="CK108" s="1342">
        <f t="shared" si="295"/>
        <v>1</v>
      </c>
      <c r="CL108" s="1342">
        <f t="shared" si="295"/>
        <v>1</v>
      </c>
      <c r="CM108" s="1342">
        <f t="shared" si="295"/>
        <v>1</v>
      </c>
      <c r="CN108" s="1341">
        <f t="shared" si="295"/>
        <v>1</v>
      </c>
      <c r="CO108" s="1341">
        <f t="shared" si="295"/>
        <v>1</v>
      </c>
      <c r="CP108" s="1341">
        <f t="shared" si="295"/>
        <v>1</v>
      </c>
      <c r="CQ108" s="1341">
        <f t="shared" si="295"/>
        <v>1</v>
      </c>
      <c r="CR108" s="1341">
        <f t="shared" si="295"/>
        <v>1</v>
      </c>
      <c r="CS108" s="1340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3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184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9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0" t="str">
        <f t="shared" si="339"/>
        <v/>
      </c>
      <c r="CF109" s="1341" t="str">
        <f t="shared" si="339"/>
        <v/>
      </c>
      <c r="CG109" s="1341" t="str">
        <f t="shared" si="339"/>
        <v/>
      </c>
      <c r="CH109" s="1341" t="str">
        <f t="shared" si="339"/>
        <v/>
      </c>
      <c r="CI109" s="1341" t="str">
        <f t="shared" si="339"/>
        <v/>
      </c>
      <c r="CJ109" s="1341" t="str">
        <f t="shared" si="339"/>
        <v/>
      </c>
      <c r="CK109" s="1342" t="str">
        <f t="shared" si="339"/>
        <v/>
      </c>
      <c r="CL109" s="1342" t="str">
        <f t="shared" si="339"/>
        <v/>
      </c>
      <c r="CM109" s="1342" t="str">
        <f t="shared" si="339"/>
        <v/>
      </c>
      <c r="CN109" s="1341" t="str">
        <f t="shared" si="339"/>
        <v/>
      </c>
      <c r="CO109" s="1341" t="str">
        <f t="shared" si="339"/>
        <v/>
      </c>
      <c r="CP109" s="1341" t="str">
        <f t="shared" si="339"/>
        <v/>
      </c>
      <c r="CQ109" s="1341" t="str">
        <f t="shared" si="339"/>
        <v/>
      </c>
      <c r="CR109" s="1341" t="str">
        <f t="shared" si="339"/>
        <v/>
      </c>
      <c r="CS109" s="1340" t="str">
        <f t="shared" si="339"/>
        <v/>
      </c>
      <c r="CT109" s="1343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207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4" t="str">
        <f t="shared" si="340"/>
        <v/>
      </c>
      <c r="CE110" s="1345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6" t="str">
        <f t="shared" si="345"/>
        <v/>
      </c>
      <c r="CG110" s="1346" t="str">
        <f t="shared" si="345"/>
        <v/>
      </c>
      <c r="CH110" s="1346">
        <f t="shared" si="345"/>
        <v>0</v>
      </c>
      <c r="CI110" s="1346">
        <f t="shared" si="345"/>
        <v>0.53333333333333333</v>
      </c>
      <c r="CJ110" s="1346">
        <f t="shared" si="345"/>
        <v>0.59259259259259256</v>
      </c>
      <c r="CK110" s="1347">
        <f t="shared" si="345"/>
        <v>0.8</v>
      </c>
      <c r="CL110" s="1347">
        <f t="shared" si="345"/>
        <v>1</v>
      </c>
      <c r="CM110" s="1347">
        <f t="shared" si="345"/>
        <v>1</v>
      </c>
      <c r="CN110" s="1346">
        <f t="shared" si="345"/>
        <v>1</v>
      </c>
      <c r="CO110" s="1346">
        <f t="shared" si="345"/>
        <v>1</v>
      </c>
      <c r="CP110" s="1346">
        <f t="shared" si="345"/>
        <v>1.5</v>
      </c>
      <c r="CQ110" s="1346" t="str">
        <f t="shared" si="345"/>
        <v/>
      </c>
      <c r="CR110" s="1346" t="str">
        <f t="shared" si="345"/>
        <v/>
      </c>
      <c r="CS110" s="1345" t="str">
        <f t="shared" si="345"/>
        <v/>
      </c>
      <c r="CT110" s="1348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193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4" t="str">
        <f t="shared" si="340"/>
        <v/>
      </c>
      <c r="CE111" s="1345" t="str">
        <f t="shared" si="346"/>
        <v/>
      </c>
      <c r="CF111" s="1346" t="str">
        <f t="shared" si="346"/>
        <v/>
      </c>
      <c r="CG111" s="1346" t="str">
        <f t="shared" si="346"/>
        <v/>
      </c>
      <c r="CH111" s="1346">
        <f t="shared" si="346"/>
        <v>-20.25</v>
      </c>
      <c r="CI111" s="1346">
        <f t="shared" si="346"/>
        <v>0</v>
      </c>
      <c r="CJ111" s="1346">
        <f t="shared" si="346"/>
        <v>0</v>
      </c>
      <c r="CK111" s="1347">
        <f t="shared" si="346"/>
        <v>0</v>
      </c>
      <c r="CL111" s="1347">
        <f t="shared" si="346"/>
        <v>0</v>
      </c>
      <c r="CM111" s="1347">
        <f t="shared" si="346"/>
        <v>8.8000000000000007</v>
      </c>
      <c r="CN111" s="1346">
        <f t="shared" si="346"/>
        <v>13.5</v>
      </c>
      <c r="CO111" s="1346">
        <f t="shared" si="346"/>
        <v>16.2</v>
      </c>
      <c r="CP111" s="1346">
        <f t="shared" si="346"/>
        <v>37.800000000000004</v>
      </c>
      <c r="CQ111" s="1346" t="str">
        <f t="shared" si="346"/>
        <v/>
      </c>
      <c r="CR111" s="1346" t="str">
        <f t="shared" si="346"/>
        <v/>
      </c>
      <c r="CS111" s="1345" t="str">
        <f t="shared" si="346"/>
        <v/>
      </c>
      <c r="CT111" s="1348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194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4" t="str">
        <f t="shared" si="340"/>
        <v/>
      </c>
      <c r="CE112" s="1345" t="str">
        <f t="shared" si="346"/>
        <v/>
      </c>
      <c r="CF112" s="1346" t="str">
        <f t="shared" si="346"/>
        <v/>
      </c>
      <c r="CG112" s="1346" t="str">
        <f t="shared" si="346"/>
        <v/>
      </c>
      <c r="CH112" s="1346" t="str">
        <f t="shared" si="346"/>
        <v/>
      </c>
      <c r="CI112" s="1346" t="str">
        <f t="shared" si="346"/>
        <v/>
      </c>
      <c r="CJ112" s="1346" t="str">
        <f t="shared" si="346"/>
        <v/>
      </c>
      <c r="CK112" s="1347" t="str">
        <f t="shared" si="346"/>
        <v/>
      </c>
      <c r="CL112" s="1347" t="str">
        <f t="shared" si="346"/>
        <v/>
      </c>
      <c r="CM112" s="1347" t="str">
        <f t="shared" si="346"/>
        <v/>
      </c>
      <c r="CN112" s="1346" t="str">
        <f t="shared" si="346"/>
        <v/>
      </c>
      <c r="CO112" s="1346" t="str">
        <f t="shared" si="346"/>
        <v/>
      </c>
      <c r="CP112" s="1346" t="str">
        <f t="shared" si="346"/>
        <v/>
      </c>
      <c r="CQ112" s="1346" t="str">
        <f t="shared" si="346"/>
        <v/>
      </c>
      <c r="CR112" s="1346" t="str">
        <f t="shared" si="346"/>
        <v/>
      </c>
      <c r="CS112" s="1345" t="str">
        <f t="shared" si="346"/>
        <v/>
      </c>
      <c r="CT112" s="1348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195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4" t="str">
        <f t="shared" si="340"/>
        <v/>
      </c>
      <c r="CE113" s="1345" t="str">
        <f t="shared" si="346"/>
        <v/>
      </c>
      <c r="CF113" s="1346" t="str">
        <f t="shared" si="346"/>
        <v/>
      </c>
      <c r="CG113" s="1346" t="str">
        <f t="shared" si="346"/>
        <v/>
      </c>
      <c r="CH113" s="1346" t="str">
        <f t="shared" si="346"/>
        <v/>
      </c>
      <c r="CI113" s="1346" t="str">
        <f t="shared" si="346"/>
        <v/>
      </c>
      <c r="CJ113" s="1346" t="str">
        <f t="shared" si="346"/>
        <v/>
      </c>
      <c r="CK113" s="1347" t="str">
        <f t="shared" si="346"/>
        <v/>
      </c>
      <c r="CL113" s="1347" t="str">
        <f t="shared" si="346"/>
        <v/>
      </c>
      <c r="CM113" s="1347" t="str">
        <f t="shared" si="346"/>
        <v/>
      </c>
      <c r="CN113" s="1346" t="str">
        <f t="shared" si="346"/>
        <v/>
      </c>
      <c r="CO113" s="1346" t="str">
        <f t="shared" si="346"/>
        <v/>
      </c>
      <c r="CP113" s="1346" t="str">
        <f t="shared" si="346"/>
        <v/>
      </c>
      <c r="CQ113" s="1346" t="str">
        <f t="shared" si="346"/>
        <v/>
      </c>
      <c r="CR113" s="1346" t="str">
        <f t="shared" si="346"/>
        <v/>
      </c>
      <c r="CS113" s="1345" t="str">
        <f t="shared" si="346"/>
        <v/>
      </c>
      <c r="CT113" s="1348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4" t="str">
        <f t="shared" si="340"/>
        <v/>
      </c>
      <c r="CE114" s="1345" t="str">
        <f t="shared" si="346"/>
        <v/>
      </c>
      <c r="CF114" s="1346" t="str">
        <f t="shared" si="346"/>
        <v/>
      </c>
      <c r="CG114" s="1346" t="str">
        <f t="shared" si="346"/>
        <v/>
      </c>
      <c r="CH114" s="1346" t="str">
        <f t="shared" si="346"/>
        <v/>
      </c>
      <c r="CI114" s="1346" t="str">
        <f t="shared" si="346"/>
        <v/>
      </c>
      <c r="CJ114" s="1346" t="str">
        <f t="shared" si="346"/>
        <v/>
      </c>
      <c r="CK114" s="1347" t="str">
        <f t="shared" si="346"/>
        <v/>
      </c>
      <c r="CL114" s="1347" t="str">
        <f t="shared" si="346"/>
        <v/>
      </c>
      <c r="CM114" s="1347" t="str">
        <f t="shared" si="346"/>
        <v/>
      </c>
      <c r="CN114" s="1346" t="str">
        <f t="shared" si="346"/>
        <v/>
      </c>
      <c r="CO114" s="1346" t="str">
        <f t="shared" si="346"/>
        <v/>
      </c>
      <c r="CP114" s="1346" t="str">
        <f t="shared" si="346"/>
        <v/>
      </c>
      <c r="CQ114" s="1346" t="str">
        <f t="shared" si="346"/>
        <v/>
      </c>
      <c r="CR114" s="1346" t="str">
        <f t="shared" si="346"/>
        <v/>
      </c>
      <c r="CS114" s="1345" t="str">
        <f t="shared" si="346"/>
        <v/>
      </c>
      <c r="CT114" s="1348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199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4" t="str">
        <f t="shared" si="340"/>
        <v/>
      </c>
      <c r="CE115" s="1345" t="str">
        <f t="shared" si="346"/>
        <v/>
      </c>
      <c r="CF115" s="1346" t="str">
        <f t="shared" si="346"/>
        <v/>
      </c>
      <c r="CG115" s="1346" t="str">
        <f t="shared" si="346"/>
        <v/>
      </c>
      <c r="CH115" s="1346" t="str">
        <f t="shared" si="346"/>
        <v/>
      </c>
      <c r="CI115" s="1346" t="str">
        <f t="shared" si="346"/>
        <v/>
      </c>
      <c r="CJ115" s="1346" t="str">
        <f t="shared" si="346"/>
        <v/>
      </c>
      <c r="CK115" s="1347" t="str">
        <f t="shared" si="346"/>
        <v/>
      </c>
      <c r="CL115" s="1347" t="str">
        <f t="shared" si="346"/>
        <v/>
      </c>
      <c r="CM115" s="1347" t="str">
        <f t="shared" si="346"/>
        <v/>
      </c>
      <c r="CN115" s="1346" t="str">
        <f t="shared" si="346"/>
        <v/>
      </c>
      <c r="CO115" s="1346" t="str">
        <f t="shared" si="346"/>
        <v/>
      </c>
      <c r="CP115" s="1346" t="str">
        <f t="shared" si="346"/>
        <v/>
      </c>
      <c r="CQ115" s="1346" t="str">
        <f t="shared" si="346"/>
        <v/>
      </c>
      <c r="CR115" s="1346" t="str">
        <f t="shared" si="346"/>
        <v/>
      </c>
      <c r="CS115" s="1345" t="str">
        <f t="shared" si="346"/>
        <v/>
      </c>
      <c r="CT115" s="1348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4" t="str">
        <f t="shared" si="340"/>
        <v/>
      </c>
      <c r="CE116" s="1345" t="str">
        <f t="shared" si="346"/>
        <v/>
      </c>
      <c r="CF116" s="1346" t="str">
        <f t="shared" si="346"/>
        <v/>
      </c>
      <c r="CG116" s="1346" t="str">
        <f t="shared" si="346"/>
        <v/>
      </c>
      <c r="CH116" s="1346">
        <f t="shared" si="346"/>
        <v>-5.2837573385518588E-2</v>
      </c>
      <c r="CI116" s="1346">
        <f t="shared" si="346"/>
        <v>0</v>
      </c>
      <c r="CJ116" s="1346">
        <f t="shared" si="346"/>
        <v>0</v>
      </c>
      <c r="CK116" s="1347">
        <f t="shared" si="346"/>
        <v>0</v>
      </c>
      <c r="CL116" s="1347">
        <f t="shared" si="346"/>
        <v>0</v>
      </c>
      <c r="CM116" s="1347">
        <f t="shared" si="346"/>
        <v>1.6699282452707111E-2</v>
      </c>
      <c r="CN116" s="1346">
        <f t="shared" si="346"/>
        <v>2.3483365949119372E-2</v>
      </c>
      <c r="CO116" s="1346">
        <f t="shared" si="346"/>
        <v>2.818003913894325E-2</v>
      </c>
      <c r="CP116" s="1346">
        <f t="shared" si="346"/>
        <v>8.7671232876712329E-2</v>
      </c>
      <c r="CQ116" s="1346" t="str">
        <f t="shared" si="346"/>
        <v/>
      </c>
      <c r="CR116" s="1346" t="str">
        <f t="shared" si="346"/>
        <v/>
      </c>
      <c r="CS116" s="1345" t="str">
        <f t="shared" si="346"/>
        <v/>
      </c>
      <c r="CT116" s="1348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4" t="str">
        <f t="shared" si="340"/>
        <v/>
      </c>
      <c r="CE117" s="1345" t="str">
        <f t="shared" si="346"/>
        <v/>
      </c>
      <c r="CF117" s="1346" t="str">
        <f t="shared" si="346"/>
        <v/>
      </c>
      <c r="CG117" s="1346" t="str">
        <f t="shared" si="346"/>
        <v/>
      </c>
      <c r="CH117" s="1346">
        <f t="shared" si="346"/>
        <v>0</v>
      </c>
      <c r="CI117" s="1346">
        <f t="shared" si="346"/>
        <v>0</v>
      </c>
      <c r="CJ117" s="1346">
        <f t="shared" si="346"/>
        <v>0</v>
      </c>
      <c r="CK117" s="1347">
        <f t="shared" si="346"/>
        <v>0</v>
      </c>
      <c r="CL117" s="1347">
        <f t="shared" si="346"/>
        <v>0</v>
      </c>
      <c r="CM117" s="1347">
        <f t="shared" si="346"/>
        <v>0</v>
      </c>
      <c r="CN117" s="1346">
        <f t="shared" si="346"/>
        <v>0</v>
      </c>
      <c r="CO117" s="1346">
        <f t="shared" si="346"/>
        <v>0</v>
      </c>
      <c r="CP117" s="1346">
        <f t="shared" si="346"/>
        <v>0</v>
      </c>
      <c r="CQ117" s="1346" t="str">
        <f t="shared" si="346"/>
        <v/>
      </c>
      <c r="CR117" s="1346" t="str">
        <f t="shared" si="346"/>
        <v/>
      </c>
      <c r="CS117" s="1345" t="str">
        <f t="shared" si="346"/>
        <v/>
      </c>
      <c r="CT117" s="1348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208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4" t="str">
        <f t="shared" si="340"/>
        <v/>
      </c>
      <c r="CE118" s="1345" t="str">
        <f t="shared" si="346"/>
        <v/>
      </c>
      <c r="CF118" s="1346" t="str">
        <f t="shared" si="346"/>
        <v/>
      </c>
      <c r="CG118" s="1346" t="str">
        <f t="shared" si="346"/>
        <v/>
      </c>
      <c r="CH118" s="1346" t="str">
        <f t="shared" si="346"/>
        <v/>
      </c>
      <c r="CI118" s="1346" t="str">
        <f t="shared" si="346"/>
        <v/>
      </c>
      <c r="CJ118" s="1346" t="str">
        <f t="shared" si="346"/>
        <v/>
      </c>
      <c r="CK118" s="1347">
        <f t="shared" si="346"/>
        <v>0</v>
      </c>
      <c r="CL118" s="1347">
        <f t="shared" si="346"/>
        <v>0</v>
      </c>
      <c r="CM118" s="1347">
        <f t="shared" si="346"/>
        <v>0</v>
      </c>
      <c r="CN118" s="1346">
        <f t="shared" si="346"/>
        <v>0</v>
      </c>
      <c r="CO118" s="1346" t="str">
        <f t="shared" si="346"/>
        <v/>
      </c>
      <c r="CP118" s="1346" t="str">
        <f t="shared" si="346"/>
        <v/>
      </c>
      <c r="CQ118" s="1346" t="str">
        <f t="shared" si="346"/>
        <v/>
      </c>
      <c r="CR118" s="1346" t="str">
        <f t="shared" si="346"/>
        <v/>
      </c>
      <c r="CS118" s="1345" t="str">
        <f t="shared" si="346"/>
        <v/>
      </c>
      <c r="CT118" s="1348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209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6"/>
      <c r="CE119" s="1367"/>
      <c r="CF119" s="1368"/>
      <c r="CG119" s="1368"/>
      <c r="CH119" s="1368"/>
      <c r="CI119" s="1368"/>
      <c r="CJ119" s="1368"/>
      <c r="CK119" s="1368"/>
      <c r="CL119" s="1368"/>
      <c r="CM119" s="1368"/>
      <c r="CN119" s="1368"/>
      <c r="CO119" s="1368"/>
      <c r="CP119" s="1368"/>
      <c r="CQ119" s="1368"/>
      <c r="CR119" s="1368"/>
      <c r="CS119" s="1368"/>
      <c r="CT119" s="1369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210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70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1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2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2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2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2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2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3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3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3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2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2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2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2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2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1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4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70">
        <f t="shared" si="369"/>
        <v>45</v>
      </c>
      <c r="CE121" s="1371">
        <f t="shared" si="370"/>
        <v>45</v>
      </c>
      <c r="CF121" s="1372">
        <f t="shared" si="371"/>
        <v>45</v>
      </c>
      <c r="CG121" s="1372">
        <f t="shared" si="372"/>
        <v>45</v>
      </c>
      <c r="CH121" s="1372">
        <f t="shared" si="373"/>
        <v>45</v>
      </c>
      <c r="CI121" s="1372">
        <f t="shared" si="374"/>
        <v>45</v>
      </c>
      <c r="CJ121" s="1372">
        <f t="shared" si="375"/>
        <v>45</v>
      </c>
      <c r="CK121" s="1373">
        <f t="shared" si="376"/>
        <v>45</v>
      </c>
      <c r="CL121" s="1373">
        <f t="shared" si="377"/>
        <v>45</v>
      </c>
      <c r="CM121" s="1373">
        <f t="shared" si="378"/>
        <v>45</v>
      </c>
      <c r="CN121" s="1372">
        <f t="shared" si="379"/>
        <v>45</v>
      </c>
      <c r="CO121" s="1372">
        <f t="shared" si="380"/>
        <v>45</v>
      </c>
      <c r="CP121" s="1372">
        <f t="shared" si="381"/>
        <v>45</v>
      </c>
      <c r="CQ121" s="1372">
        <f t="shared" si="382"/>
        <v>45</v>
      </c>
      <c r="CR121" s="1372">
        <f t="shared" si="383"/>
        <v>45</v>
      </c>
      <c r="CS121" s="1371">
        <f t="shared" si="384"/>
        <v>45</v>
      </c>
      <c r="CT121" s="1374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70" t="str">
        <f t="shared" si="369"/>
        <v/>
      </c>
      <c r="CE122" s="1371" t="str">
        <f t="shared" si="370"/>
        <v/>
      </c>
      <c r="CF122" s="1372" t="str">
        <f t="shared" si="371"/>
        <v/>
      </c>
      <c r="CG122" s="1372" t="str">
        <f t="shared" si="372"/>
        <v/>
      </c>
      <c r="CH122" s="1372" t="str">
        <f t="shared" si="373"/>
        <v/>
      </c>
      <c r="CI122" s="1372" t="str">
        <f t="shared" si="374"/>
        <v/>
      </c>
      <c r="CJ122" s="1372" t="str">
        <f t="shared" si="375"/>
        <v/>
      </c>
      <c r="CK122" s="1373" t="str">
        <f t="shared" si="376"/>
        <v/>
      </c>
      <c r="CL122" s="1373" t="str">
        <f t="shared" si="377"/>
        <v/>
      </c>
      <c r="CM122" s="1373" t="str">
        <f t="shared" si="378"/>
        <v/>
      </c>
      <c r="CN122" s="1372" t="str">
        <f t="shared" si="379"/>
        <v/>
      </c>
      <c r="CO122" s="1372" t="str">
        <f t="shared" si="380"/>
        <v/>
      </c>
      <c r="CP122" s="1372" t="str">
        <f t="shared" si="381"/>
        <v/>
      </c>
      <c r="CQ122" s="1372" t="str">
        <f t="shared" si="382"/>
        <v/>
      </c>
      <c r="CR122" s="1372" t="str">
        <f t="shared" si="383"/>
        <v/>
      </c>
      <c r="CS122" s="1371" t="str">
        <f t="shared" si="384"/>
        <v/>
      </c>
      <c r="CT122" s="1374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174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70" t="str">
        <f t="shared" si="369"/>
        <v/>
      </c>
      <c r="CE123" s="1371" t="str">
        <f t="shared" si="370"/>
        <v/>
      </c>
      <c r="CF123" s="1372" t="str">
        <f t="shared" si="371"/>
        <v/>
      </c>
      <c r="CG123" s="1372" t="str">
        <f t="shared" si="372"/>
        <v/>
      </c>
      <c r="CH123" s="1372" t="str">
        <f t="shared" si="373"/>
        <v/>
      </c>
      <c r="CI123" s="1372" t="str">
        <f t="shared" si="374"/>
        <v/>
      </c>
      <c r="CJ123" s="1372" t="str">
        <f t="shared" si="375"/>
        <v/>
      </c>
      <c r="CK123" s="1373" t="str">
        <f t="shared" si="376"/>
        <v/>
      </c>
      <c r="CL123" s="1373" t="str">
        <f t="shared" si="377"/>
        <v/>
      </c>
      <c r="CM123" s="1373" t="str">
        <f t="shared" si="378"/>
        <v/>
      </c>
      <c r="CN123" s="1372" t="str">
        <f t="shared" si="379"/>
        <v/>
      </c>
      <c r="CO123" s="1372" t="str">
        <f t="shared" si="380"/>
        <v/>
      </c>
      <c r="CP123" s="1372" t="str">
        <f t="shared" si="381"/>
        <v/>
      </c>
      <c r="CQ123" s="1372" t="str">
        <f t="shared" si="382"/>
        <v/>
      </c>
      <c r="CR123" s="1372" t="str">
        <f t="shared" si="383"/>
        <v/>
      </c>
      <c r="CS123" s="1371" t="str">
        <f t="shared" si="384"/>
        <v/>
      </c>
      <c r="CT123" s="1374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70" t="str">
        <f t="shared" si="369"/>
        <v/>
      </c>
      <c r="CE124" s="1371" t="str">
        <f t="shared" si="370"/>
        <v/>
      </c>
      <c r="CF124" s="1372" t="str">
        <f t="shared" si="371"/>
        <v/>
      </c>
      <c r="CG124" s="1372" t="str">
        <f t="shared" si="372"/>
        <v/>
      </c>
      <c r="CH124" s="1372" t="str">
        <f t="shared" si="373"/>
        <v/>
      </c>
      <c r="CI124" s="1372" t="str">
        <f t="shared" si="374"/>
        <v/>
      </c>
      <c r="CJ124" s="1372" t="str">
        <f t="shared" si="375"/>
        <v/>
      </c>
      <c r="CK124" s="1373" t="str">
        <f t="shared" si="376"/>
        <v/>
      </c>
      <c r="CL124" s="1373" t="str">
        <f t="shared" si="377"/>
        <v/>
      </c>
      <c r="CM124" s="1373" t="str">
        <f t="shared" si="378"/>
        <v/>
      </c>
      <c r="CN124" s="1372" t="str">
        <f t="shared" si="379"/>
        <v/>
      </c>
      <c r="CO124" s="1372" t="str">
        <f t="shared" si="380"/>
        <v/>
      </c>
      <c r="CP124" s="1372" t="str">
        <f t="shared" si="381"/>
        <v/>
      </c>
      <c r="CQ124" s="1372" t="str">
        <f t="shared" si="382"/>
        <v/>
      </c>
      <c r="CR124" s="1372" t="str">
        <f t="shared" si="383"/>
        <v/>
      </c>
      <c r="CS124" s="1371" t="str">
        <f t="shared" si="384"/>
        <v/>
      </c>
      <c r="CT124" s="1374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70" t="str">
        <f t="shared" si="369"/>
        <v/>
      </c>
      <c r="CE125" s="1371" t="str">
        <f t="shared" si="370"/>
        <v/>
      </c>
      <c r="CF125" s="1372" t="str">
        <f t="shared" si="371"/>
        <v/>
      </c>
      <c r="CG125" s="1372" t="str">
        <f t="shared" si="372"/>
        <v/>
      </c>
      <c r="CH125" s="1372" t="str">
        <f t="shared" si="373"/>
        <v/>
      </c>
      <c r="CI125" s="1372" t="str">
        <f t="shared" si="374"/>
        <v/>
      </c>
      <c r="CJ125" s="1372" t="str">
        <f t="shared" si="375"/>
        <v/>
      </c>
      <c r="CK125" s="1373" t="str">
        <f t="shared" si="376"/>
        <v/>
      </c>
      <c r="CL125" s="1373" t="str">
        <f t="shared" si="377"/>
        <v/>
      </c>
      <c r="CM125" s="1373" t="str">
        <f t="shared" si="378"/>
        <v/>
      </c>
      <c r="CN125" s="1372" t="str">
        <f t="shared" si="379"/>
        <v/>
      </c>
      <c r="CO125" s="1372" t="str">
        <f t="shared" si="380"/>
        <v/>
      </c>
      <c r="CP125" s="1372" t="str">
        <f t="shared" si="381"/>
        <v/>
      </c>
      <c r="CQ125" s="1372" t="str">
        <f t="shared" si="382"/>
        <v/>
      </c>
      <c r="CR125" s="1372" t="str">
        <f t="shared" si="383"/>
        <v/>
      </c>
      <c r="CS125" s="1371" t="str">
        <f t="shared" si="384"/>
        <v/>
      </c>
      <c r="CT125" s="1374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180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70" t="str">
        <f t="shared" si="369"/>
        <v/>
      </c>
      <c r="CE126" s="1371" t="str">
        <f t="shared" si="370"/>
        <v/>
      </c>
      <c r="CF126" s="1372" t="str">
        <f t="shared" si="371"/>
        <v/>
      </c>
      <c r="CG126" s="1372" t="str">
        <f t="shared" si="372"/>
        <v/>
      </c>
      <c r="CH126" s="1372" t="str">
        <f t="shared" si="373"/>
        <v/>
      </c>
      <c r="CI126" s="1372" t="str">
        <f t="shared" si="374"/>
        <v/>
      </c>
      <c r="CJ126" s="1372" t="str">
        <f t="shared" si="375"/>
        <v/>
      </c>
      <c r="CK126" s="1373" t="str">
        <f t="shared" si="376"/>
        <v/>
      </c>
      <c r="CL126" s="1373" t="str">
        <f t="shared" si="377"/>
        <v/>
      </c>
      <c r="CM126" s="1373" t="str">
        <f t="shared" si="378"/>
        <v/>
      </c>
      <c r="CN126" s="1372" t="str">
        <f t="shared" si="379"/>
        <v/>
      </c>
      <c r="CO126" s="1372" t="str">
        <f t="shared" si="380"/>
        <v/>
      </c>
      <c r="CP126" s="1372" t="str">
        <f t="shared" si="381"/>
        <v/>
      </c>
      <c r="CQ126" s="1372" t="str">
        <f t="shared" si="382"/>
        <v/>
      </c>
      <c r="CR126" s="1372" t="str">
        <f t="shared" si="383"/>
        <v/>
      </c>
      <c r="CS126" s="1371" t="str">
        <f t="shared" si="384"/>
        <v/>
      </c>
      <c r="CT126" s="1374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182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70">
        <f t="shared" si="369"/>
        <v>1</v>
      </c>
      <c r="CE127" s="1371">
        <f t="shared" si="370"/>
        <v>1</v>
      </c>
      <c r="CF127" s="1372">
        <f t="shared" si="371"/>
        <v>1</v>
      </c>
      <c r="CG127" s="1372">
        <f t="shared" si="372"/>
        <v>1</v>
      </c>
      <c r="CH127" s="1372">
        <f t="shared" si="373"/>
        <v>1</v>
      </c>
      <c r="CI127" s="1372">
        <f t="shared" si="374"/>
        <v>1</v>
      </c>
      <c r="CJ127" s="1372">
        <f t="shared" si="375"/>
        <v>1</v>
      </c>
      <c r="CK127" s="1373">
        <f t="shared" si="376"/>
        <v>1</v>
      </c>
      <c r="CL127" s="1373">
        <f t="shared" si="377"/>
        <v>1</v>
      </c>
      <c r="CM127" s="1373">
        <f t="shared" si="378"/>
        <v>1</v>
      </c>
      <c r="CN127" s="1372">
        <f t="shared" si="379"/>
        <v>1</v>
      </c>
      <c r="CO127" s="1372">
        <f t="shared" si="380"/>
        <v>1</v>
      </c>
      <c r="CP127" s="1372">
        <f t="shared" si="381"/>
        <v>1</v>
      </c>
      <c r="CQ127" s="1372">
        <f t="shared" si="382"/>
        <v>1</v>
      </c>
      <c r="CR127" s="1372">
        <f t="shared" si="383"/>
        <v>1</v>
      </c>
      <c r="CS127" s="1371">
        <f t="shared" si="384"/>
        <v>1</v>
      </c>
      <c r="CT127" s="1374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184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70" t="str">
        <f t="shared" si="369"/>
        <v/>
      </c>
      <c r="CE128" s="1371" t="str">
        <f t="shared" si="370"/>
        <v/>
      </c>
      <c r="CF128" s="1372" t="str">
        <f t="shared" si="371"/>
        <v/>
      </c>
      <c r="CG128" s="1372" t="str">
        <f t="shared" si="372"/>
        <v/>
      </c>
      <c r="CH128" s="1372" t="str">
        <f t="shared" si="373"/>
        <v/>
      </c>
      <c r="CI128" s="1372" t="str">
        <f t="shared" si="374"/>
        <v/>
      </c>
      <c r="CJ128" s="1372" t="str">
        <f t="shared" si="375"/>
        <v/>
      </c>
      <c r="CK128" s="1373" t="str">
        <f t="shared" si="376"/>
        <v/>
      </c>
      <c r="CL128" s="1373" t="str">
        <f t="shared" si="377"/>
        <v/>
      </c>
      <c r="CM128" s="1373" t="str">
        <f t="shared" si="378"/>
        <v/>
      </c>
      <c r="CN128" s="1372" t="str">
        <f t="shared" si="379"/>
        <v/>
      </c>
      <c r="CO128" s="1372" t="str">
        <f t="shared" si="380"/>
        <v/>
      </c>
      <c r="CP128" s="1372" t="str">
        <f t="shared" si="381"/>
        <v/>
      </c>
      <c r="CQ128" s="1372" t="str">
        <f t="shared" si="382"/>
        <v/>
      </c>
      <c r="CR128" s="1372" t="str">
        <f t="shared" si="383"/>
        <v/>
      </c>
      <c r="CS128" s="1371" t="str">
        <f t="shared" si="384"/>
        <v/>
      </c>
      <c r="CT128" s="1374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212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70" t="str">
        <f t="shared" si="369"/>
        <v/>
      </c>
      <c r="CE129" s="1371" t="str">
        <f t="shared" si="370"/>
        <v/>
      </c>
      <c r="CF129" s="1372" t="str">
        <f t="shared" si="371"/>
        <v/>
      </c>
      <c r="CG129" s="1372" t="str">
        <f t="shared" si="372"/>
        <v/>
      </c>
      <c r="CH129" s="1372" t="str">
        <f t="shared" si="373"/>
        <v/>
      </c>
      <c r="CI129" s="1372" t="str">
        <f t="shared" si="374"/>
        <v/>
      </c>
      <c r="CJ129" s="1372" t="str">
        <f t="shared" si="375"/>
        <v/>
      </c>
      <c r="CK129" s="1373" t="str">
        <f t="shared" si="376"/>
        <v/>
      </c>
      <c r="CL129" s="1373" t="str">
        <f t="shared" si="377"/>
        <v/>
      </c>
      <c r="CM129" s="1373" t="str">
        <f t="shared" si="378"/>
        <v/>
      </c>
      <c r="CN129" s="1372" t="str">
        <f t="shared" si="379"/>
        <v/>
      </c>
      <c r="CO129" s="1372" t="str">
        <f t="shared" si="380"/>
        <v/>
      </c>
      <c r="CP129" s="1372" t="str">
        <f t="shared" si="381"/>
        <v/>
      </c>
      <c r="CQ129" s="1372" t="str">
        <f t="shared" si="382"/>
        <v/>
      </c>
      <c r="CR129" s="1372" t="str">
        <f t="shared" si="383"/>
        <v/>
      </c>
      <c r="CS129" s="1371" t="str">
        <f t="shared" si="384"/>
        <v/>
      </c>
      <c r="CT129" s="1374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70">
        <f t="shared" si="369"/>
        <v>45</v>
      </c>
      <c r="CE130" s="1371">
        <f t="shared" si="370"/>
        <v>45</v>
      </c>
      <c r="CF130" s="1372">
        <f t="shared" si="371"/>
        <v>45</v>
      </c>
      <c r="CG130" s="1372">
        <f t="shared" si="372"/>
        <v>45</v>
      </c>
      <c r="CH130" s="1372">
        <f t="shared" si="373"/>
        <v>45</v>
      </c>
      <c r="CI130" s="1372">
        <f t="shared" si="374"/>
        <v>45</v>
      </c>
      <c r="CJ130" s="1372">
        <f t="shared" si="375"/>
        <v>45</v>
      </c>
      <c r="CK130" s="1373">
        <f t="shared" si="376"/>
        <v>45</v>
      </c>
      <c r="CL130" s="1373">
        <f t="shared" si="377"/>
        <v>45</v>
      </c>
      <c r="CM130" s="1373">
        <f t="shared" si="378"/>
        <v>45</v>
      </c>
      <c r="CN130" s="1372">
        <f t="shared" si="379"/>
        <v>45</v>
      </c>
      <c r="CO130" s="1372">
        <f t="shared" si="380"/>
        <v>45</v>
      </c>
      <c r="CP130" s="1372">
        <f t="shared" si="381"/>
        <v>45</v>
      </c>
      <c r="CQ130" s="1372">
        <f t="shared" si="382"/>
        <v>45</v>
      </c>
      <c r="CR130" s="1372">
        <f t="shared" si="383"/>
        <v>45</v>
      </c>
      <c r="CS130" s="1371">
        <f t="shared" si="384"/>
        <v>45</v>
      </c>
      <c r="CT130" s="1374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70" t="str">
        <f t="shared" si="369"/>
        <v/>
      </c>
      <c r="CE131" s="1371" t="str">
        <f t="shared" si="370"/>
        <v/>
      </c>
      <c r="CF131" s="1372" t="str">
        <f t="shared" si="371"/>
        <v/>
      </c>
      <c r="CG131" s="1372" t="str">
        <f t="shared" si="372"/>
        <v/>
      </c>
      <c r="CH131" s="1372" t="str">
        <f t="shared" si="373"/>
        <v/>
      </c>
      <c r="CI131" s="1372" t="str">
        <f t="shared" si="374"/>
        <v/>
      </c>
      <c r="CJ131" s="1372" t="str">
        <f t="shared" si="375"/>
        <v/>
      </c>
      <c r="CK131" s="1373" t="str">
        <f t="shared" si="376"/>
        <v/>
      </c>
      <c r="CL131" s="1373" t="str">
        <f t="shared" si="377"/>
        <v/>
      </c>
      <c r="CM131" s="1373" t="str">
        <f t="shared" si="378"/>
        <v/>
      </c>
      <c r="CN131" s="1372" t="str">
        <f t="shared" si="379"/>
        <v/>
      </c>
      <c r="CO131" s="1372" t="str">
        <f t="shared" si="380"/>
        <v/>
      </c>
      <c r="CP131" s="1372" t="str">
        <f t="shared" si="381"/>
        <v/>
      </c>
      <c r="CQ131" s="1372" t="str">
        <f t="shared" si="382"/>
        <v/>
      </c>
      <c r="CR131" s="1372" t="str">
        <f t="shared" si="383"/>
        <v/>
      </c>
      <c r="CS131" s="1371" t="str">
        <f t="shared" si="384"/>
        <v/>
      </c>
      <c r="CT131" s="1374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174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70" t="str">
        <f t="shared" si="369"/>
        <v/>
      </c>
      <c r="CE132" s="1371" t="str">
        <f t="shared" si="370"/>
        <v/>
      </c>
      <c r="CF132" s="1372" t="str">
        <f t="shared" si="371"/>
        <v/>
      </c>
      <c r="CG132" s="1372" t="str">
        <f t="shared" si="372"/>
        <v/>
      </c>
      <c r="CH132" s="1372" t="str">
        <f t="shared" si="373"/>
        <v/>
      </c>
      <c r="CI132" s="1372" t="str">
        <f t="shared" si="374"/>
        <v/>
      </c>
      <c r="CJ132" s="1372" t="str">
        <f t="shared" si="375"/>
        <v/>
      </c>
      <c r="CK132" s="1373" t="str">
        <f t="shared" si="376"/>
        <v/>
      </c>
      <c r="CL132" s="1373" t="str">
        <f t="shared" si="377"/>
        <v/>
      </c>
      <c r="CM132" s="1373" t="str">
        <f t="shared" si="378"/>
        <v/>
      </c>
      <c r="CN132" s="1372" t="str">
        <f t="shared" si="379"/>
        <v/>
      </c>
      <c r="CO132" s="1372" t="str">
        <f t="shared" si="380"/>
        <v/>
      </c>
      <c r="CP132" s="1372" t="str">
        <f t="shared" si="381"/>
        <v/>
      </c>
      <c r="CQ132" s="1372" t="str">
        <f t="shared" si="382"/>
        <v/>
      </c>
      <c r="CR132" s="1372" t="str">
        <f t="shared" si="383"/>
        <v/>
      </c>
      <c r="CS132" s="1371" t="str">
        <f t="shared" si="384"/>
        <v/>
      </c>
      <c r="CT132" s="1374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70" t="str">
        <f t="shared" si="369"/>
        <v/>
      </c>
      <c r="CE133" s="1371" t="str">
        <f t="shared" si="370"/>
        <v/>
      </c>
      <c r="CF133" s="1372" t="str">
        <f t="shared" si="371"/>
        <v/>
      </c>
      <c r="CG133" s="1372" t="str">
        <f t="shared" si="372"/>
        <v/>
      </c>
      <c r="CH133" s="1372" t="str">
        <f t="shared" si="373"/>
        <v/>
      </c>
      <c r="CI133" s="1372" t="str">
        <f t="shared" si="374"/>
        <v/>
      </c>
      <c r="CJ133" s="1372" t="str">
        <f t="shared" si="375"/>
        <v/>
      </c>
      <c r="CK133" s="1373" t="str">
        <f t="shared" si="376"/>
        <v/>
      </c>
      <c r="CL133" s="1373" t="str">
        <f t="shared" si="377"/>
        <v/>
      </c>
      <c r="CM133" s="1373" t="str">
        <f t="shared" si="378"/>
        <v/>
      </c>
      <c r="CN133" s="1372" t="str">
        <f t="shared" si="379"/>
        <v/>
      </c>
      <c r="CO133" s="1372" t="str">
        <f t="shared" si="380"/>
        <v/>
      </c>
      <c r="CP133" s="1372" t="str">
        <f t="shared" si="381"/>
        <v/>
      </c>
      <c r="CQ133" s="1372" t="str">
        <f t="shared" si="382"/>
        <v/>
      </c>
      <c r="CR133" s="1372" t="str">
        <f t="shared" si="383"/>
        <v/>
      </c>
      <c r="CS133" s="1371" t="str">
        <f t="shared" si="384"/>
        <v/>
      </c>
      <c r="CT133" s="1374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70" t="str">
        <f t="shared" si="369"/>
        <v/>
      </c>
      <c r="CE134" s="1371" t="str">
        <f t="shared" si="370"/>
        <v/>
      </c>
      <c r="CF134" s="1372" t="str">
        <f t="shared" si="371"/>
        <v/>
      </c>
      <c r="CG134" s="1372" t="str">
        <f t="shared" si="372"/>
        <v/>
      </c>
      <c r="CH134" s="1372" t="str">
        <f t="shared" si="373"/>
        <v/>
      </c>
      <c r="CI134" s="1372" t="str">
        <f t="shared" si="374"/>
        <v/>
      </c>
      <c r="CJ134" s="1372" t="str">
        <f t="shared" si="375"/>
        <v/>
      </c>
      <c r="CK134" s="1373" t="str">
        <f t="shared" si="376"/>
        <v/>
      </c>
      <c r="CL134" s="1373" t="str">
        <f t="shared" si="377"/>
        <v/>
      </c>
      <c r="CM134" s="1373" t="str">
        <f t="shared" si="378"/>
        <v/>
      </c>
      <c r="CN134" s="1372" t="str">
        <f t="shared" si="379"/>
        <v/>
      </c>
      <c r="CO134" s="1372" t="str">
        <f t="shared" si="380"/>
        <v/>
      </c>
      <c r="CP134" s="1372" t="str">
        <f t="shared" si="381"/>
        <v/>
      </c>
      <c r="CQ134" s="1372" t="str">
        <f t="shared" si="382"/>
        <v/>
      </c>
      <c r="CR134" s="1372" t="str">
        <f t="shared" si="383"/>
        <v/>
      </c>
      <c r="CS134" s="1371" t="str">
        <f t="shared" si="384"/>
        <v/>
      </c>
      <c r="CT134" s="1374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180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70" t="str">
        <f t="shared" si="369"/>
        <v/>
      </c>
      <c r="CE135" s="1371" t="str">
        <f t="shared" si="370"/>
        <v/>
      </c>
      <c r="CF135" s="1372" t="str">
        <f t="shared" si="371"/>
        <v/>
      </c>
      <c r="CG135" s="1372" t="str">
        <f t="shared" si="372"/>
        <v/>
      </c>
      <c r="CH135" s="1372" t="str">
        <f t="shared" si="373"/>
        <v/>
      </c>
      <c r="CI135" s="1372" t="str">
        <f t="shared" si="374"/>
        <v/>
      </c>
      <c r="CJ135" s="1372" t="str">
        <f t="shared" si="375"/>
        <v/>
      </c>
      <c r="CK135" s="1373" t="str">
        <f t="shared" si="376"/>
        <v/>
      </c>
      <c r="CL135" s="1373" t="str">
        <f t="shared" si="377"/>
        <v/>
      </c>
      <c r="CM135" s="1373" t="str">
        <f t="shared" si="378"/>
        <v/>
      </c>
      <c r="CN135" s="1372" t="str">
        <f t="shared" si="379"/>
        <v/>
      </c>
      <c r="CO135" s="1372" t="str">
        <f t="shared" si="380"/>
        <v/>
      </c>
      <c r="CP135" s="1372" t="str">
        <f t="shared" si="381"/>
        <v/>
      </c>
      <c r="CQ135" s="1372" t="str">
        <f t="shared" si="382"/>
        <v/>
      </c>
      <c r="CR135" s="1372" t="str">
        <f t="shared" si="383"/>
        <v/>
      </c>
      <c r="CS135" s="1371" t="str">
        <f t="shared" si="384"/>
        <v/>
      </c>
      <c r="CT135" s="1374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182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70">
        <f t="shared" si="369"/>
        <v>1</v>
      </c>
      <c r="CE136" s="1371">
        <f t="shared" si="370"/>
        <v>1</v>
      </c>
      <c r="CF136" s="1372">
        <f t="shared" si="371"/>
        <v>1</v>
      </c>
      <c r="CG136" s="1372">
        <f t="shared" si="372"/>
        <v>1</v>
      </c>
      <c r="CH136" s="1372">
        <f t="shared" si="373"/>
        <v>1</v>
      </c>
      <c r="CI136" s="1372">
        <f t="shared" si="374"/>
        <v>1</v>
      </c>
      <c r="CJ136" s="1372">
        <f t="shared" si="375"/>
        <v>1</v>
      </c>
      <c r="CK136" s="1373">
        <f t="shared" si="376"/>
        <v>1</v>
      </c>
      <c r="CL136" s="1373">
        <f t="shared" si="377"/>
        <v>1</v>
      </c>
      <c r="CM136" s="1373">
        <f t="shared" si="378"/>
        <v>1</v>
      </c>
      <c r="CN136" s="1372">
        <f t="shared" si="379"/>
        <v>1</v>
      </c>
      <c r="CO136" s="1372">
        <f t="shared" si="380"/>
        <v>1</v>
      </c>
      <c r="CP136" s="1372">
        <f t="shared" si="381"/>
        <v>1</v>
      </c>
      <c r="CQ136" s="1372">
        <f t="shared" si="382"/>
        <v>1</v>
      </c>
      <c r="CR136" s="1372">
        <f t="shared" si="383"/>
        <v>1</v>
      </c>
      <c r="CS136" s="1371">
        <f t="shared" si="384"/>
        <v>1</v>
      </c>
      <c r="CT136" s="1374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184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70" t="str">
        <f t="shared" si="369"/>
        <v/>
      </c>
      <c r="CE137" s="1371" t="str">
        <f t="shared" si="370"/>
        <v/>
      </c>
      <c r="CF137" s="1372" t="str">
        <f t="shared" si="371"/>
        <v/>
      </c>
      <c r="CG137" s="1372" t="str">
        <f t="shared" si="372"/>
        <v/>
      </c>
      <c r="CH137" s="1372" t="str">
        <f t="shared" si="373"/>
        <v/>
      </c>
      <c r="CI137" s="1372" t="str">
        <f t="shared" si="374"/>
        <v/>
      </c>
      <c r="CJ137" s="1372" t="str">
        <f t="shared" si="375"/>
        <v/>
      </c>
      <c r="CK137" s="1373" t="str">
        <f t="shared" si="376"/>
        <v/>
      </c>
      <c r="CL137" s="1373" t="str">
        <f t="shared" si="377"/>
        <v/>
      </c>
      <c r="CM137" s="1373" t="str">
        <f t="shared" si="378"/>
        <v/>
      </c>
      <c r="CN137" s="1372" t="str">
        <f t="shared" si="379"/>
        <v/>
      </c>
      <c r="CO137" s="1372" t="str">
        <f t="shared" si="380"/>
        <v/>
      </c>
      <c r="CP137" s="1372" t="str">
        <f t="shared" si="381"/>
        <v/>
      </c>
      <c r="CQ137" s="1372" t="str">
        <f t="shared" si="382"/>
        <v/>
      </c>
      <c r="CR137" s="1372" t="str">
        <f t="shared" si="383"/>
        <v/>
      </c>
      <c r="CS137" s="1371" t="str">
        <f t="shared" si="384"/>
        <v/>
      </c>
      <c r="CT137" s="1374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213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8" t="str">
        <f t="shared" si="369"/>
        <v/>
      </c>
      <c r="CE138" s="1359" t="str">
        <f t="shared" si="370"/>
        <v/>
      </c>
      <c r="CF138" s="1360" t="str">
        <f t="shared" si="371"/>
        <v/>
      </c>
      <c r="CG138" s="1360" t="str">
        <f t="shared" si="372"/>
        <v/>
      </c>
      <c r="CH138" s="1360" t="str">
        <f t="shared" si="373"/>
        <v/>
      </c>
      <c r="CI138" s="1360" t="str">
        <f t="shared" si="374"/>
        <v/>
      </c>
      <c r="CJ138" s="1360" t="str">
        <f t="shared" si="375"/>
        <v/>
      </c>
      <c r="CK138" s="1361" t="str">
        <f t="shared" si="376"/>
        <v/>
      </c>
      <c r="CL138" s="1361" t="str">
        <f t="shared" si="377"/>
        <v/>
      </c>
      <c r="CM138" s="1361" t="str">
        <f t="shared" si="378"/>
        <v/>
      </c>
      <c r="CN138" s="1360" t="str">
        <f t="shared" si="379"/>
        <v/>
      </c>
      <c r="CO138" s="1360" t="str">
        <f t="shared" si="380"/>
        <v/>
      </c>
      <c r="CP138" s="1360" t="str">
        <f t="shared" si="381"/>
        <v/>
      </c>
      <c r="CQ138" s="1360" t="str">
        <f t="shared" si="382"/>
        <v/>
      </c>
      <c r="CR138" s="1360" t="str">
        <f t="shared" si="383"/>
        <v/>
      </c>
      <c r="CS138" s="1359" t="str">
        <f t="shared" si="384"/>
        <v/>
      </c>
      <c r="CT138" s="1362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193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70" t="str">
        <f t="shared" si="369"/>
        <v/>
      </c>
      <c r="CE139" s="1371" t="str">
        <f t="shared" si="370"/>
        <v/>
      </c>
      <c r="CF139" s="1372" t="str">
        <f t="shared" si="371"/>
        <v/>
      </c>
      <c r="CG139" s="1372" t="str">
        <f t="shared" si="372"/>
        <v/>
      </c>
      <c r="CH139" s="1372" t="str">
        <f t="shared" si="373"/>
        <v/>
      </c>
      <c r="CI139" s="1372" t="str">
        <f t="shared" si="374"/>
        <v/>
      </c>
      <c r="CJ139" s="1372" t="str">
        <f t="shared" si="375"/>
        <v/>
      </c>
      <c r="CK139" s="1373" t="str">
        <f t="shared" si="376"/>
        <v/>
      </c>
      <c r="CL139" s="1373" t="str">
        <f t="shared" si="377"/>
        <v/>
      </c>
      <c r="CM139" s="1373" t="str">
        <f t="shared" si="378"/>
        <v/>
      </c>
      <c r="CN139" s="1372" t="str">
        <f t="shared" si="379"/>
        <v/>
      </c>
      <c r="CO139" s="1372" t="str">
        <f t="shared" si="380"/>
        <v/>
      </c>
      <c r="CP139" s="1372" t="str">
        <f t="shared" si="381"/>
        <v/>
      </c>
      <c r="CQ139" s="1372" t="str">
        <f t="shared" si="382"/>
        <v/>
      </c>
      <c r="CR139" s="1372" t="str">
        <f t="shared" si="383"/>
        <v/>
      </c>
      <c r="CS139" s="1371" t="str">
        <f t="shared" si="384"/>
        <v/>
      </c>
      <c r="CT139" s="1374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194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70" t="str">
        <f t="shared" si="369"/>
        <v/>
      </c>
      <c r="CE140" s="1371" t="str">
        <f t="shared" si="370"/>
        <v/>
      </c>
      <c r="CF140" s="1372" t="str">
        <f t="shared" si="371"/>
        <v/>
      </c>
      <c r="CG140" s="1372" t="str">
        <f t="shared" si="372"/>
        <v/>
      </c>
      <c r="CH140" s="1372" t="str">
        <f t="shared" si="373"/>
        <v/>
      </c>
      <c r="CI140" s="1372" t="str">
        <f t="shared" si="374"/>
        <v/>
      </c>
      <c r="CJ140" s="1372" t="str">
        <f t="shared" si="375"/>
        <v/>
      </c>
      <c r="CK140" s="1373" t="str">
        <f t="shared" si="376"/>
        <v/>
      </c>
      <c r="CL140" s="1373" t="str">
        <f t="shared" si="377"/>
        <v/>
      </c>
      <c r="CM140" s="1373" t="str">
        <f t="shared" si="378"/>
        <v/>
      </c>
      <c r="CN140" s="1372" t="str">
        <f t="shared" si="379"/>
        <v/>
      </c>
      <c r="CO140" s="1372" t="str">
        <f t="shared" si="380"/>
        <v/>
      </c>
      <c r="CP140" s="1372" t="str">
        <f t="shared" si="381"/>
        <v/>
      </c>
      <c r="CQ140" s="1372" t="str">
        <f t="shared" si="382"/>
        <v/>
      </c>
      <c r="CR140" s="1372" t="str">
        <f t="shared" si="383"/>
        <v/>
      </c>
      <c r="CS140" s="1371" t="str">
        <f t="shared" si="384"/>
        <v/>
      </c>
      <c r="CT140" s="1374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195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70" t="str">
        <f t="shared" si="369"/>
        <v/>
      </c>
      <c r="CE141" s="1371" t="str">
        <f t="shared" si="370"/>
        <v/>
      </c>
      <c r="CF141" s="1372" t="str">
        <f t="shared" si="371"/>
        <v/>
      </c>
      <c r="CG141" s="1372" t="str">
        <f t="shared" si="372"/>
        <v/>
      </c>
      <c r="CH141" s="1372" t="str">
        <f t="shared" si="373"/>
        <v/>
      </c>
      <c r="CI141" s="1372" t="str">
        <f t="shared" si="374"/>
        <v/>
      </c>
      <c r="CJ141" s="1372" t="str">
        <f t="shared" si="375"/>
        <v/>
      </c>
      <c r="CK141" s="1373" t="str">
        <f t="shared" si="376"/>
        <v/>
      </c>
      <c r="CL141" s="1373" t="str">
        <f t="shared" si="377"/>
        <v/>
      </c>
      <c r="CM141" s="1373" t="str">
        <f t="shared" si="378"/>
        <v/>
      </c>
      <c r="CN141" s="1372" t="str">
        <f t="shared" si="379"/>
        <v/>
      </c>
      <c r="CO141" s="1372" t="str">
        <f t="shared" si="380"/>
        <v/>
      </c>
      <c r="CP141" s="1372" t="str">
        <f t="shared" si="381"/>
        <v/>
      </c>
      <c r="CQ141" s="1372" t="str">
        <f t="shared" si="382"/>
        <v/>
      </c>
      <c r="CR141" s="1372" t="str">
        <f t="shared" si="383"/>
        <v/>
      </c>
      <c r="CS141" s="1371" t="str">
        <f t="shared" si="384"/>
        <v/>
      </c>
      <c r="CT141" s="1374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197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70" t="str">
        <f t="shared" si="369"/>
        <v/>
      </c>
      <c r="CE142" s="1371" t="str">
        <f t="shared" si="370"/>
        <v/>
      </c>
      <c r="CF142" s="1372" t="str">
        <f t="shared" si="371"/>
        <v/>
      </c>
      <c r="CG142" s="1372" t="str">
        <f t="shared" si="372"/>
        <v/>
      </c>
      <c r="CH142" s="1372" t="str">
        <f t="shared" si="373"/>
        <v/>
      </c>
      <c r="CI142" s="1372" t="str">
        <f t="shared" si="374"/>
        <v/>
      </c>
      <c r="CJ142" s="1372" t="str">
        <f t="shared" si="375"/>
        <v/>
      </c>
      <c r="CK142" s="1373" t="str">
        <f t="shared" si="376"/>
        <v/>
      </c>
      <c r="CL142" s="1373" t="str">
        <f t="shared" si="377"/>
        <v/>
      </c>
      <c r="CM142" s="1373" t="str">
        <f t="shared" si="378"/>
        <v/>
      </c>
      <c r="CN142" s="1372" t="str">
        <f t="shared" si="379"/>
        <v/>
      </c>
      <c r="CO142" s="1372" t="str">
        <f t="shared" si="380"/>
        <v/>
      </c>
      <c r="CP142" s="1372" t="str">
        <f t="shared" si="381"/>
        <v/>
      </c>
      <c r="CQ142" s="1372" t="str">
        <f t="shared" si="382"/>
        <v/>
      </c>
      <c r="CR142" s="1372" t="str">
        <f t="shared" si="383"/>
        <v/>
      </c>
      <c r="CS142" s="1371" t="str">
        <f t="shared" si="384"/>
        <v/>
      </c>
      <c r="CT142" s="1374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199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70" t="str">
        <f t="shared" si="369"/>
        <v/>
      </c>
      <c r="CE143" s="1371" t="str">
        <f t="shared" si="370"/>
        <v/>
      </c>
      <c r="CF143" s="1372" t="str">
        <f t="shared" si="371"/>
        <v/>
      </c>
      <c r="CG143" s="1372" t="str">
        <f t="shared" si="372"/>
        <v/>
      </c>
      <c r="CH143" s="1372" t="str">
        <f t="shared" si="373"/>
        <v/>
      </c>
      <c r="CI143" s="1372" t="str">
        <f t="shared" si="374"/>
        <v/>
      </c>
      <c r="CJ143" s="1372" t="str">
        <f t="shared" si="375"/>
        <v/>
      </c>
      <c r="CK143" s="1373" t="str">
        <f t="shared" si="376"/>
        <v/>
      </c>
      <c r="CL143" s="1373" t="str">
        <f t="shared" si="377"/>
        <v/>
      </c>
      <c r="CM143" s="1373" t="str">
        <f t="shared" si="378"/>
        <v/>
      </c>
      <c r="CN143" s="1372" t="str">
        <f t="shared" si="379"/>
        <v/>
      </c>
      <c r="CO143" s="1372" t="str">
        <f t="shared" si="380"/>
        <v/>
      </c>
      <c r="CP143" s="1372" t="str">
        <f t="shared" si="381"/>
        <v/>
      </c>
      <c r="CQ143" s="1372" t="str">
        <f t="shared" si="382"/>
        <v/>
      </c>
      <c r="CR143" s="1372" t="str">
        <f t="shared" si="383"/>
        <v/>
      </c>
      <c r="CS143" s="1371" t="str">
        <f t="shared" si="384"/>
        <v/>
      </c>
      <c r="CT143" s="1374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742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8" t="str">
        <f t="shared" si="369"/>
        <v/>
      </c>
      <c r="CE144" s="1359" t="str">
        <f t="shared" si="370"/>
        <v/>
      </c>
      <c r="CF144" s="1360" t="str">
        <f t="shared" si="371"/>
        <v/>
      </c>
      <c r="CG144" s="1360" t="str">
        <f t="shared" si="372"/>
        <v/>
      </c>
      <c r="CH144" s="1360" t="str">
        <f t="shared" si="373"/>
        <v/>
      </c>
      <c r="CI144" s="1360" t="str">
        <f t="shared" si="374"/>
        <v/>
      </c>
      <c r="CJ144" s="1360" t="str">
        <f t="shared" si="375"/>
        <v/>
      </c>
      <c r="CK144" s="1361" t="str">
        <f t="shared" si="376"/>
        <v/>
      </c>
      <c r="CL144" s="1361" t="str">
        <f t="shared" si="377"/>
        <v/>
      </c>
      <c r="CM144" s="1361" t="str">
        <f t="shared" si="378"/>
        <v/>
      </c>
      <c r="CN144" s="1360" t="str">
        <f t="shared" si="379"/>
        <v/>
      </c>
      <c r="CO144" s="1360" t="str">
        <f t="shared" si="380"/>
        <v/>
      </c>
      <c r="CP144" s="1360" t="str">
        <f t="shared" si="381"/>
        <v/>
      </c>
      <c r="CQ144" s="1360" t="str">
        <f t="shared" si="382"/>
        <v/>
      </c>
      <c r="CR144" s="1360" t="str">
        <f t="shared" si="383"/>
        <v/>
      </c>
      <c r="CS144" s="1359" t="str">
        <f t="shared" si="384"/>
        <v/>
      </c>
      <c r="CT144" s="1362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743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8" t="str">
        <f t="shared" si="369"/>
        <v/>
      </c>
      <c r="CE145" s="1359" t="str">
        <f t="shared" si="370"/>
        <v/>
      </c>
      <c r="CF145" s="1360" t="str">
        <f t="shared" si="371"/>
        <v/>
      </c>
      <c r="CG145" s="1360" t="str">
        <f t="shared" si="372"/>
        <v/>
      </c>
      <c r="CH145" s="1360" t="str">
        <f t="shared" si="373"/>
        <v/>
      </c>
      <c r="CI145" s="1360" t="str">
        <f t="shared" si="374"/>
        <v/>
      </c>
      <c r="CJ145" s="1360" t="str">
        <f t="shared" si="375"/>
        <v/>
      </c>
      <c r="CK145" s="1361" t="str">
        <f t="shared" si="376"/>
        <v/>
      </c>
      <c r="CL145" s="1361" t="str">
        <f t="shared" si="377"/>
        <v/>
      </c>
      <c r="CM145" s="1361" t="str">
        <f t="shared" si="378"/>
        <v/>
      </c>
      <c r="CN145" s="1360" t="str">
        <f t="shared" si="379"/>
        <v/>
      </c>
      <c r="CO145" s="1360" t="str">
        <f t="shared" si="380"/>
        <v/>
      </c>
      <c r="CP145" s="1360" t="str">
        <f t="shared" si="381"/>
        <v/>
      </c>
      <c r="CQ145" s="1360" t="str">
        <f t="shared" si="382"/>
        <v/>
      </c>
      <c r="CR145" s="1360" t="str">
        <f t="shared" si="383"/>
        <v/>
      </c>
      <c r="CS145" s="1359" t="str">
        <f t="shared" si="384"/>
        <v/>
      </c>
      <c r="CT145" s="1362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214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8" t="str">
        <f t="shared" si="369"/>
        <v/>
      </c>
      <c r="CE146" s="1359" t="str">
        <f t="shared" si="370"/>
        <v/>
      </c>
      <c r="CF146" s="1360" t="str">
        <f t="shared" si="371"/>
        <v/>
      </c>
      <c r="CG146" s="1360" t="str">
        <f t="shared" si="372"/>
        <v/>
      </c>
      <c r="CH146" s="1360" t="str">
        <f t="shared" si="373"/>
        <v/>
      </c>
      <c r="CI146" s="1360" t="str">
        <f t="shared" si="374"/>
        <v/>
      </c>
      <c r="CJ146" s="1360" t="str">
        <f t="shared" si="375"/>
        <v/>
      </c>
      <c r="CK146" s="1361" t="str">
        <f t="shared" si="376"/>
        <v/>
      </c>
      <c r="CL146" s="1361" t="str">
        <f t="shared" si="377"/>
        <v/>
      </c>
      <c r="CM146" s="1361" t="str">
        <f t="shared" si="378"/>
        <v/>
      </c>
      <c r="CN146" s="1360" t="str">
        <f t="shared" si="379"/>
        <v/>
      </c>
      <c r="CO146" s="1360" t="str">
        <f t="shared" si="380"/>
        <v/>
      </c>
      <c r="CP146" s="1360" t="str">
        <f t="shared" si="381"/>
        <v/>
      </c>
      <c r="CQ146" s="1360" t="str">
        <f t="shared" si="382"/>
        <v/>
      </c>
      <c r="CR146" s="1360" t="str">
        <f t="shared" si="383"/>
        <v/>
      </c>
      <c r="CS146" s="1359" t="str">
        <f t="shared" si="384"/>
        <v/>
      </c>
      <c r="CT146" s="1362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215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9"/>
      <c r="CE147" s="1375"/>
      <c r="CF147" s="1350"/>
      <c r="CG147" s="1350"/>
      <c r="CH147" s="1350"/>
      <c r="CI147" s="1350"/>
      <c r="CJ147" s="1350"/>
      <c r="CK147" s="1350"/>
      <c r="CL147" s="1350"/>
      <c r="CM147" s="1350"/>
      <c r="CN147" s="1350"/>
      <c r="CO147" s="1350"/>
      <c r="CP147" s="1350"/>
      <c r="CQ147" s="1350"/>
      <c r="CR147" s="1350"/>
      <c r="CS147" s="1350"/>
      <c r="CT147" s="135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210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70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1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2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2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2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2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2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3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3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3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2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2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2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2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2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1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4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70">
        <f t="shared" si="447"/>
        <v>45</v>
      </c>
      <c r="CE149" s="1371">
        <f t="shared" si="448"/>
        <v>45</v>
      </c>
      <c r="CF149" s="1372">
        <f t="shared" si="449"/>
        <v>45</v>
      </c>
      <c r="CG149" s="1372">
        <f t="shared" si="450"/>
        <v>45</v>
      </c>
      <c r="CH149" s="1372">
        <f t="shared" si="451"/>
        <v>45</v>
      </c>
      <c r="CI149" s="1372">
        <f t="shared" si="452"/>
        <v>45</v>
      </c>
      <c r="CJ149" s="1372">
        <f t="shared" si="453"/>
        <v>45</v>
      </c>
      <c r="CK149" s="1373">
        <f t="shared" si="454"/>
        <v>45</v>
      </c>
      <c r="CL149" s="1373">
        <f t="shared" si="455"/>
        <v>45</v>
      </c>
      <c r="CM149" s="1373">
        <f t="shared" si="456"/>
        <v>45</v>
      </c>
      <c r="CN149" s="1372">
        <f t="shared" si="457"/>
        <v>45</v>
      </c>
      <c r="CO149" s="1372">
        <f t="shared" si="458"/>
        <v>45</v>
      </c>
      <c r="CP149" s="1372">
        <f t="shared" si="459"/>
        <v>45</v>
      </c>
      <c r="CQ149" s="1372">
        <f t="shared" si="460"/>
        <v>45</v>
      </c>
      <c r="CR149" s="1372">
        <f t="shared" si="461"/>
        <v>45</v>
      </c>
      <c r="CS149" s="1371">
        <f t="shared" si="462"/>
        <v>45</v>
      </c>
      <c r="CT149" s="1374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70" t="str">
        <f t="shared" si="447"/>
        <v/>
      </c>
      <c r="CE150" s="1371" t="str">
        <f t="shared" si="448"/>
        <v/>
      </c>
      <c r="CF150" s="1372" t="str">
        <f t="shared" si="449"/>
        <v/>
      </c>
      <c r="CG150" s="1372" t="str">
        <f t="shared" si="450"/>
        <v/>
      </c>
      <c r="CH150" s="1372" t="str">
        <f t="shared" si="451"/>
        <v/>
      </c>
      <c r="CI150" s="1372" t="str">
        <f t="shared" si="452"/>
        <v/>
      </c>
      <c r="CJ150" s="1372" t="str">
        <f t="shared" si="453"/>
        <v/>
      </c>
      <c r="CK150" s="1373" t="str">
        <f t="shared" si="454"/>
        <v/>
      </c>
      <c r="CL150" s="1373" t="str">
        <f t="shared" si="455"/>
        <v/>
      </c>
      <c r="CM150" s="1373" t="str">
        <f t="shared" si="456"/>
        <v/>
      </c>
      <c r="CN150" s="1372" t="str">
        <f t="shared" si="457"/>
        <v/>
      </c>
      <c r="CO150" s="1372" t="str">
        <f t="shared" si="458"/>
        <v/>
      </c>
      <c r="CP150" s="1372" t="str">
        <f t="shared" si="459"/>
        <v/>
      </c>
      <c r="CQ150" s="1372" t="str">
        <f t="shared" si="460"/>
        <v/>
      </c>
      <c r="CR150" s="1372" t="str">
        <f t="shared" si="461"/>
        <v/>
      </c>
      <c r="CS150" s="1371" t="str">
        <f t="shared" si="462"/>
        <v/>
      </c>
      <c r="CT150" s="1374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174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70" t="str">
        <f t="shared" si="447"/>
        <v/>
      </c>
      <c r="CE151" s="1371" t="str">
        <f t="shared" si="448"/>
        <v/>
      </c>
      <c r="CF151" s="1372" t="str">
        <f t="shared" si="449"/>
        <v/>
      </c>
      <c r="CG151" s="1372" t="str">
        <f t="shared" si="450"/>
        <v/>
      </c>
      <c r="CH151" s="1372" t="str">
        <f t="shared" si="451"/>
        <v/>
      </c>
      <c r="CI151" s="1372" t="str">
        <f t="shared" si="452"/>
        <v/>
      </c>
      <c r="CJ151" s="1372" t="str">
        <f t="shared" si="453"/>
        <v/>
      </c>
      <c r="CK151" s="1373" t="str">
        <f t="shared" si="454"/>
        <v/>
      </c>
      <c r="CL151" s="1373" t="str">
        <f t="shared" si="455"/>
        <v/>
      </c>
      <c r="CM151" s="1373" t="str">
        <f t="shared" si="456"/>
        <v/>
      </c>
      <c r="CN151" s="1372" t="str">
        <f t="shared" si="457"/>
        <v/>
      </c>
      <c r="CO151" s="1372" t="str">
        <f t="shared" si="458"/>
        <v/>
      </c>
      <c r="CP151" s="1372" t="str">
        <f t="shared" si="459"/>
        <v/>
      </c>
      <c r="CQ151" s="1372" t="str">
        <f t="shared" si="460"/>
        <v/>
      </c>
      <c r="CR151" s="1372" t="str">
        <f t="shared" si="461"/>
        <v/>
      </c>
      <c r="CS151" s="1371" t="str">
        <f t="shared" si="462"/>
        <v/>
      </c>
      <c r="CT151" s="1374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70" t="str">
        <f t="shared" si="447"/>
        <v/>
      </c>
      <c r="CE152" s="1371" t="str">
        <f t="shared" si="448"/>
        <v/>
      </c>
      <c r="CF152" s="1372" t="str">
        <f t="shared" si="449"/>
        <v/>
      </c>
      <c r="CG152" s="1372" t="str">
        <f t="shared" si="450"/>
        <v/>
      </c>
      <c r="CH152" s="1372" t="str">
        <f t="shared" si="451"/>
        <v/>
      </c>
      <c r="CI152" s="1372" t="str">
        <f t="shared" si="452"/>
        <v/>
      </c>
      <c r="CJ152" s="1372" t="str">
        <f t="shared" si="453"/>
        <v/>
      </c>
      <c r="CK152" s="1373" t="str">
        <f t="shared" si="454"/>
        <v/>
      </c>
      <c r="CL152" s="1373" t="str">
        <f t="shared" si="455"/>
        <v/>
      </c>
      <c r="CM152" s="1373" t="str">
        <f t="shared" si="456"/>
        <v/>
      </c>
      <c r="CN152" s="1372" t="str">
        <f t="shared" si="457"/>
        <v/>
      </c>
      <c r="CO152" s="1372" t="str">
        <f t="shared" si="458"/>
        <v/>
      </c>
      <c r="CP152" s="1372" t="str">
        <f t="shared" si="459"/>
        <v/>
      </c>
      <c r="CQ152" s="1372" t="str">
        <f t="shared" si="460"/>
        <v/>
      </c>
      <c r="CR152" s="1372" t="str">
        <f t="shared" si="461"/>
        <v/>
      </c>
      <c r="CS152" s="1371" t="str">
        <f t="shared" si="462"/>
        <v/>
      </c>
      <c r="CT152" s="1374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70" t="str">
        <f t="shared" si="447"/>
        <v/>
      </c>
      <c r="CE153" s="1371" t="str">
        <f t="shared" si="448"/>
        <v/>
      </c>
      <c r="CF153" s="1372" t="str">
        <f t="shared" si="449"/>
        <v/>
      </c>
      <c r="CG153" s="1372" t="str">
        <f t="shared" si="450"/>
        <v/>
      </c>
      <c r="CH153" s="1372" t="str">
        <f t="shared" si="451"/>
        <v/>
      </c>
      <c r="CI153" s="1372" t="str">
        <f t="shared" si="452"/>
        <v/>
      </c>
      <c r="CJ153" s="1372" t="str">
        <f t="shared" si="453"/>
        <v/>
      </c>
      <c r="CK153" s="1373" t="str">
        <f t="shared" si="454"/>
        <v/>
      </c>
      <c r="CL153" s="1373" t="str">
        <f t="shared" si="455"/>
        <v/>
      </c>
      <c r="CM153" s="1373" t="str">
        <f t="shared" si="456"/>
        <v/>
      </c>
      <c r="CN153" s="1372" t="str">
        <f t="shared" si="457"/>
        <v/>
      </c>
      <c r="CO153" s="1372" t="str">
        <f t="shared" si="458"/>
        <v/>
      </c>
      <c r="CP153" s="1372" t="str">
        <f t="shared" si="459"/>
        <v/>
      </c>
      <c r="CQ153" s="1372" t="str">
        <f t="shared" si="460"/>
        <v/>
      </c>
      <c r="CR153" s="1372" t="str">
        <f t="shared" si="461"/>
        <v/>
      </c>
      <c r="CS153" s="1371" t="str">
        <f t="shared" si="462"/>
        <v/>
      </c>
      <c r="CT153" s="1374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180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70" t="str">
        <f t="shared" si="447"/>
        <v/>
      </c>
      <c r="CE154" s="1371" t="str">
        <f t="shared" si="448"/>
        <v/>
      </c>
      <c r="CF154" s="1372" t="str">
        <f t="shared" si="449"/>
        <v/>
      </c>
      <c r="CG154" s="1372" t="str">
        <f t="shared" si="450"/>
        <v/>
      </c>
      <c r="CH154" s="1372" t="str">
        <f t="shared" si="451"/>
        <v/>
      </c>
      <c r="CI154" s="1372" t="str">
        <f t="shared" si="452"/>
        <v/>
      </c>
      <c r="CJ154" s="1372" t="str">
        <f t="shared" si="453"/>
        <v/>
      </c>
      <c r="CK154" s="1373" t="str">
        <f t="shared" si="454"/>
        <v/>
      </c>
      <c r="CL154" s="1373" t="str">
        <f t="shared" si="455"/>
        <v/>
      </c>
      <c r="CM154" s="1373" t="str">
        <f t="shared" si="456"/>
        <v/>
      </c>
      <c r="CN154" s="1372" t="str">
        <f t="shared" si="457"/>
        <v/>
      </c>
      <c r="CO154" s="1372" t="str">
        <f t="shared" si="458"/>
        <v/>
      </c>
      <c r="CP154" s="1372" t="str">
        <f t="shared" si="459"/>
        <v/>
      </c>
      <c r="CQ154" s="1372" t="str">
        <f t="shared" si="460"/>
        <v/>
      </c>
      <c r="CR154" s="1372" t="str">
        <f t="shared" si="461"/>
        <v/>
      </c>
      <c r="CS154" s="1371" t="str">
        <f t="shared" si="462"/>
        <v/>
      </c>
      <c r="CT154" s="1374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182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70">
        <f t="shared" si="447"/>
        <v>1</v>
      </c>
      <c r="CE155" s="1371">
        <f t="shared" si="448"/>
        <v>1</v>
      </c>
      <c r="CF155" s="1372">
        <f t="shared" si="449"/>
        <v>1</v>
      </c>
      <c r="CG155" s="1372">
        <f t="shared" si="450"/>
        <v>1</v>
      </c>
      <c r="CH155" s="1372">
        <f t="shared" si="451"/>
        <v>1</v>
      </c>
      <c r="CI155" s="1372">
        <f t="shared" si="452"/>
        <v>1</v>
      </c>
      <c r="CJ155" s="1372">
        <f t="shared" si="453"/>
        <v>1</v>
      </c>
      <c r="CK155" s="1373">
        <f t="shared" si="454"/>
        <v>1</v>
      </c>
      <c r="CL155" s="1373">
        <f t="shared" si="455"/>
        <v>1</v>
      </c>
      <c r="CM155" s="1373">
        <f t="shared" si="456"/>
        <v>1</v>
      </c>
      <c r="CN155" s="1372">
        <f t="shared" si="457"/>
        <v>1</v>
      </c>
      <c r="CO155" s="1372">
        <f t="shared" si="458"/>
        <v>1</v>
      </c>
      <c r="CP155" s="1372">
        <f t="shared" si="459"/>
        <v>1</v>
      </c>
      <c r="CQ155" s="1372">
        <f t="shared" si="460"/>
        <v>1</v>
      </c>
      <c r="CR155" s="1372">
        <f t="shared" si="461"/>
        <v>1</v>
      </c>
      <c r="CS155" s="1371">
        <f t="shared" si="462"/>
        <v>1</v>
      </c>
      <c r="CT155" s="1374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184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70" t="str">
        <f t="shared" si="447"/>
        <v/>
      </c>
      <c r="CE156" s="1371" t="str">
        <f t="shared" si="448"/>
        <v/>
      </c>
      <c r="CF156" s="1372" t="str">
        <f t="shared" si="449"/>
        <v/>
      </c>
      <c r="CG156" s="1372" t="str">
        <f t="shared" si="450"/>
        <v/>
      </c>
      <c r="CH156" s="1372" t="str">
        <f t="shared" si="451"/>
        <v/>
      </c>
      <c r="CI156" s="1372" t="str">
        <f t="shared" si="452"/>
        <v/>
      </c>
      <c r="CJ156" s="1372" t="str">
        <f t="shared" si="453"/>
        <v/>
      </c>
      <c r="CK156" s="1373" t="str">
        <f t="shared" si="454"/>
        <v/>
      </c>
      <c r="CL156" s="1373" t="str">
        <f t="shared" si="455"/>
        <v/>
      </c>
      <c r="CM156" s="1373" t="str">
        <f t="shared" si="456"/>
        <v/>
      </c>
      <c r="CN156" s="1372" t="str">
        <f t="shared" si="457"/>
        <v/>
      </c>
      <c r="CO156" s="1372" t="str">
        <f t="shared" si="458"/>
        <v/>
      </c>
      <c r="CP156" s="1372" t="str">
        <f t="shared" si="459"/>
        <v/>
      </c>
      <c r="CQ156" s="1372" t="str">
        <f t="shared" si="460"/>
        <v/>
      </c>
      <c r="CR156" s="1372" t="str">
        <f t="shared" si="461"/>
        <v/>
      </c>
      <c r="CS156" s="1371" t="str">
        <f t="shared" si="462"/>
        <v/>
      </c>
      <c r="CT156" s="1374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212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70" t="str">
        <f t="shared" si="447"/>
        <v/>
      </c>
      <c r="CE157" s="1371" t="str">
        <f t="shared" si="448"/>
        <v/>
      </c>
      <c r="CF157" s="1372" t="str">
        <f t="shared" si="449"/>
        <v/>
      </c>
      <c r="CG157" s="1372" t="str">
        <f t="shared" si="450"/>
        <v/>
      </c>
      <c r="CH157" s="1372" t="str">
        <f t="shared" si="451"/>
        <v/>
      </c>
      <c r="CI157" s="1372" t="str">
        <f t="shared" si="452"/>
        <v/>
      </c>
      <c r="CJ157" s="1372" t="str">
        <f t="shared" si="453"/>
        <v/>
      </c>
      <c r="CK157" s="1373" t="str">
        <f t="shared" si="454"/>
        <v/>
      </c>
      <c r="CL157" s="1373" t="str">
        <f t="shared" si="455"/>
        <v/>
      </c>
      <c r="CM157" s="1373" t="str">
        <f t="shared" si="456"/>
        <v/>
      </c>
      <c r="CN157" s="1372" t="str">
        <f t="shared" si="457"/>
        <v/>
      </c>
      <c r="CO157" s="1372" t="str">
        <f t="shared" si="458"/>
        <v/>
      </c>
      <c r="CP157" s="1372" t="str">
        <f t="shared" si="459"/>
        <v/>
      </c>
      <c r="CQ157" s="1372" t="str">
        <f t="shared" si="460"/>
        <v/>
      </c>
      <c r="CR157" s="1372" t="str">
        <f t="shared" si="461"/>
        <v/>
      </c>
      <c r="CS157" s="1371" t="str">
        <f t="shared" si="462"/>
        <v/>
      </c>
      <c r="CT157" s="1374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70">
        <f t="shared" si="447"/>
        <v>45</v>
      </c>
      <c r="CE158" s="1371">
        <f t="shared" si="448"/>
        <v>45</v>
      </c>
      <c r="CF158" s="1372">
        <f t="shared" si="449"/>
        <v>45</v>
      </c>
      <c r="CG158" s="1372">
        <f t="shared" si="450"/>
        <v>45</v>
      </c>
      <c r="CH158" s="1372">
        <f t="shared" si="451"/>
        <v>45</v>
      </c>
      <c r="CI158" s="1372">
        <f t="shared" si="452"/>
        <v>45</v>
      </c>
      <c r="CJ158" s="1372">
        <f t="shared" si="453"/>
        <v>45</v>
      </c>
      <c r="CK158" s="1373">
        <f t="shared" si="454"/>
        <v>45</v>
      </c>
      <c r="CL158" s="1373">
        <f t="shared" si="455"/>
        <v>45</v>
      </c>
      <c r="CM158" s="1373">
        <f t="shared" si="456"/>
        <v>45</v>
      </c>
      <c r="CN158" s="1372">
        <f t="shared" si="457"/>
        <v>45</v>
      </c>
      <c r="CO158" s="1372">
        <f t="shared" si="458"/>
        <v>45</v>
      </c>
      <c r="CP158" s="1372">
        <f t="shared" si="459"/>
        <v>45</v>
      </c>
      <c r="CQ158" s="1372">
        <f t="shared" si="460"/>
        <v>45</v>
      </c>
      <c r="CR158" s="1372">
        <f t="shared" si="461"/>
        <v>45</v>
      </c>
      <c r="CS158" s="1371">
        <f t="shared" si="462"/>
        <v>45</v>
      </c>
      <c r="CT158" s="1374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70" t="str">
        <f t="shared" si="447"/>
        <v/>
      </c>
      <c r="CE159" s="1371" t="str">
        <f t="shared" si="448"/>
        <v/>
      </c>
      <c r="CF159" s="1372" t="str">
        <f t="shared" si="449"/>
        <v/>
      </c>
      <c r="CG159" s="1372" t="str">
        <f t="shared" si="450"/>
        <v/>
      </c>
      <c r="CH159" s="1372" t="str">
        <f t="shared" si="451"/>
        <v/>
      </c>
      <c r="CI159" s="1372" t="str">
        <f t="shared" si="452"/>
        <v/>
      </c>
      <c r="CJ159" s="1372" t="str">
        <f t="shared" si="453"/>
        <v/>
      </c>
      <c r="CK159" s="1373" t="str">
        <f t="shared" si="454"/>
        <v/>
      </c>
      <c r="CL159" s="1373" t="str">
        <f t="shared" si="455"/>
        <v/>
      </c>
      <c r="CM159" s="1373" t="str">
        <f t="shared" si="456"/>
        <v/>
      </c>
      <c r="CN159" s="1372" t="str">
        <f t="shared" si="457"/>
        <v/>
      </c>
      <c r="CO159" s="1372" t="str">
        <f t="shared" si="458"/>
        <v/>
      </c>
      <c r="CP159" s="1372" t="str">
        <f t="shared" si="459"/>
        <v/>
      </c>
      <c r="CQ159" s="1372" t="str">
        <f t="shared" si="460"/>
        <v/>
      </c>
      <c r="CR159" s="1372" t="str">
        <f t="shared" si="461"/>
        <v/>
      </c>
      <c r="CS159" s="1371" t="str">
        <f t="shared" si="462"/>
        <v/>
      </c>
      <c r="CT159" s="1374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174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70" t="str">
        <f t="shared" si="447"/>
        <v/>
      </c>
      <c r="CE160" s="1371" t="str">
        <f t="shared" si="448"/>
        <v/>
      </c>
      <c r="CF160" s="1372" t="str">
        <f t="shared" si="449"/>
        <v/>
      </c>
      <c r="CG160" s="1372" t="str">
        <f t="shared" si="450"/>
        <v/>
      </c>
      <c r="CH160" s="1372" t="str">
        <f t="shared" si="451"/>
        <v/>
      </c>
      <c r="CI160" s="1372" t="str">
        <f t="shared" si="452"/>
        <v/>
      </c>
      <c r="CJ160" s="1372" t="str">
        <f t="shared" si="453"/>
        <v/>
      </c>
      <c r="CK160" s="1373" t="str">
        <f t="shared" si="454"/>
        <v/>
      </c>
      <c r="CL160" s="1373" t="str">
        <f t="shared" si="455"/>
        <v/>
      </c>
      <c r="CM160" s="1373" t="str">
        <f t="shared" si="456"/>
        <v/>
      </c>
      <c r="CN160" s="1372" t="str">
        <f t="shared" si="457"/>
        <v/>
      </c>
      <c r="CO160" s="1372" t="str">
        <f t="shared" si="458"/>
        <v/>
      </c>
      <c r="CP160" s="1372" t="str">
        <f t="shared" si="459"/>
        <v/>
      </c>
      <c r="CQ160" s="1372" t="str">
        <f t="shared" si="460"/>
        <v/>
      </c>
      <c r="CR160" s="1372" t="str">
        <f t="shared" si="461"/>
        <v/>
      </c>
      <c r="CS160" s="1371" t="str">
        <f t="shared" si="462"/>
        <v/>
      </c>
      <c r="CT160" s="1374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70" t="str">
        <f t="shared" si="447"/>
        <v/>
      </c>
      <c r="CE161" s="1371" t="str">
        <f t="shared" si="448"/>
        <v/>
      </c>
      <c r="CF161" s="1372" t="str">
        <f t="shared" si="449"/>
        <v/>
      </c>
      <c r="CG161" s="1372" t="str">
        <f t="shared" si="450"/>
        <v/>
      </c>
      <c r="CH161" s="1372" t="str">
        <f t="shared" si="451"/>
        <v/>
      </c>
      <c r="CI161" s="1372" t="str">
        <f t="shared" si="452"/>
        <v/>
      </c>
      <c r="CJ161" s="1372" t="str">
        <f t="shared" si="453"/>
        <v/>
      </c>
      <c r="CK161" s="1373" t="str">
        <f t="shared" si="454"/>
        <v/>
      </c>
      <c r="CL161" s="1373" t="str">
        <f t="shared" si="455"/>
        <v/>
      </c>
      <c r="CM161" s="1373" t="str">
        <f t="shared" si="456"/>
        <v/>
      </c>
      <c r="CN161" s="1372" t="str">
        <f t="shared" si="457"/>
        <v/>
      </c>
      <c r="CO161" s="1372" t="str">
        <f t="shared" si="458"/>
        <v/>
      </c>
      <c r="CP161" s="1372" t="str">
        <f t="shared" si="459"/>
        <v/>
      </c>
      <c r="CQ161" s="1372" t="str">
        <f t="shared" si="460"/>
        <v/>
      </c>
      <c r="CR161" s="1372" t="str">
        <f t="shared" si="461"/>
        <v/>
      </c>
      <c r="CS161" s="1371" t="str">
        <f t="shared" si="462"/>
        <v/>
      </c>
      <c r="CT161" s="1374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70" t="str">
        <f t="shared" si="447"/>
        <v/>
      </c>
      <c r="CE162" s="1371" t="str">
        <f t="shared" si="448"/>
        <v/>
      </c>
      <c r="CF162" s="1372" t="str">
        <f t="shared" si="449"/>
        <v/>
      </c>
      <c r="CG162" s="1372" t="str">
        <f t="shared" si="450"/>
        <v/>
      </c>
      <c r="CH162" s="1372" t="str">
        <f t="shared" si="451"/>
        <v/>
      </c>
      <c r="CI162" s="1372" t="str">
        <f t="shared" si="452"/>
        <v/>
      </c>
      <c r="CJ162" s="1372" t="str">
        <f t="shared" si="453"/>
        <v/>
      </c>
      <c r="CK162" s="1373" t="str">
        <f t="shared" si="454"/>
        <v/>
      </c>
      <c r="CL162" s="1373" t="str">
        <f t="shared" si="455"/>
        <v/>
      </c>
      <c r="CM162" s="1373" t="str">
        <f t="shared" si="456"/>
        <v/>
      </c>
      <c r="CN162" s="1372" t="str">
        <f t="shared" si="457"/>
        <v/>
      </c>
      <c r="CO162" s="1372" t="str">
        <f t="shared" si="458"/>
        <v/>
      </c>
      <c r="CP162" s="1372" t="str">
        <f t="shared" si="459"/>
        <v/>
      </c>
      <c r="CQ162" s="1372" t="str">
        <f t="shared" si="460"/>
        <v/>
      </c>
      <c r="CR162" s="1372" t="str">
        <f t="shared" si="461"/>
        <v/>
      </c>
      <c r="CS162" s="1371" t="str">
        <f t="shared" si="462"/>
        <v/>
      </c>
      <c r="CT162" s="1374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180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70" t="str">
        <f t="shared" si="447"/>
        <v/>
      </c>
      <c r="CE163" s="1371" t="str">
        <f t="shared" si="448"/>
        <v/>
      </c>
      <c r="CF163" s="1372" t="str">
        <f t="shared" si="449"/>
        <v/>
      </c>
      <c r="CG163" s="1372" t="str">
        <f t="shared" si="450"/>
        <v/>
      </c>
      <c r="CH163" s="1372" t="str">
        <f t="shared" si="451"/>
        <v/>
      </c>
      <c r="CI163" s="1372" t="str">
        <f t="shared" si="452"/>
        <v/>
      </c>
      <c r="CJ163" s="1372" t="str">
        <f t="shared" si="453"/>
        <v/>
      </c>
      <c r="CK163" s="1373" t="str">
        <f t="shared" si="454"/>
        <v/>
      </c>
      <c r="CL163" s="1373" t="str">
        <f t="shared" si="455"/>
        <v/>
      </c>
      <c r="CM163" s="1373" t="str">
        <f t="shared" si="456"/>
        <v/>
      </c>
      <c r="CN163" s="1372" t="str">
        <f t="shared" si="457"/>
        <v/>
      </c>
      <c r="CO163" s="1372" t="str">
        <f t="shared" si="458"/>
        <v/>
      </c>
      <c r="CP163" s="1372" t="str">
        <f t="shared" si="459"/>
        <v/>
      </c>
      <c r="CQ163" s="1372" t="str">
        <f t="shared" si="460"/>
        <v/>
      </c>
      <c r="CR163" s="1372" t="str">
        <f t="shared" si="461"/>
        <v/>
      </c>
      <c r="CS163" s="1371" t="str">
        <f t="shared" si="462"/>
        <v/>
      </c>
      <c r="CT163" s="1374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182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70">
        <f t="shared" si="447"/>
        <v>1</v>
      </c>
      <c r="CE164" s="1371">
        <f t="shared" si="448"/>
        <v>1</v>
      </c>
      <c r="CF164" s="1372">
        <f t="shared" si="449"/>
        <v>1</v>
      </c>
      <c r="CG164" s="1372">
        <f t="shared" si="450"/>
        <v>1</v>
      </c>
      <c r="CH164" s="1372">
        <f t="shared" si="451"/>
        <v>1</v>
      </c>
      <c r="CI164" s="1372">
        <f t="shared" si="452"/>
        <v>1</v>
      </c>
      <c r="CJ164" s="1372">
        <f t="shared" si="453"/>
        <v>1</v>
      </c>
      <c r="CK164" s="1373">
        <f t="shared" si="454"/>
        <v>1</v>
      </c>
      <c r="CL164" s="1373">
        <f t="shared" si="455"/>
        <v>1</v>
      </c>
      <c r="CM164" s="1373">
        <f t="shared" si="456"/>
        <v>1</v>
      </c>
      <c r="CN164" s="1372">
        <f t="shared" si="457"/>
        <v>1</v>
      </c>
      <c r="CO164" s="1372">
        <f t="shared" si="458"/>
        <v>1</v>
      </c>
      <c r="CP164" s="1372">
        <f t="shared" si="459"/>
        <v>1</v>
      </c>
      <c r="CQ164" s="1372">
        <f t="shared" si="460"/>
        <v>1</v>
      </c>
      <c r="CR164" s="1372">
        <f t="shared" si="461"/>
        <v>1</v>
      </c>
      <c r="CS164" s="1371">
        <f t="shared" si="462"/>
        <v>1</v>
      </c>
      <c r="CT164" s="1374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184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70" t="str">
        <f t="shared" si="447"/>
        <v/>
      </c>
      <c r="CE165" s="1371" t="str">
        <f t="shared" si="448"/>
        <v/>
      </c>
      <c r="CF165" s="1372" t="str">
        <f t="shared" si="449"/>
        <v/>
      </c>
      <c r="CG165" s="1372" t="str">
        <f t="shared" si="450"/>
        <v/>
      </c>
      <c r="CH165" s="1372" t="str">
        <f t="shared" si="451"/>
        <v/>
      </c>
      <c r="CI165" s="1372" t="str">
        <f t="shared" si="452"/>
        <v/>
      </c>
      <c r="CJ165" s="1372" t="str">
        <f t="shared" si="453"/>
        <v/>
      </c>
      <c r="CK165" s="1373" t="str">
        <f t="shared" si="454"/>
        <v/>
      </c>
      <c r="CL165" s="1373" t="str">
        <f t="shared" si="455"/>
        <v/>
      </c>
      <c r="CM165" s="1373" t="str">
        <f t="shared" si="456"/>
        <v/>
      </c>
      <c r="CN165" s="1372" t="str">
        <f t="shared" si="457"/>
        <v/>
      </c>
      <c r="CO165" s="1372" t="str">
        <f t="shared" si="458"/>
        <v/>
      </c>
      <c r="CP165" s="1372" t="str">
        <f t="shared" si="459"/>
        <v/>
      </c>
      <c r="CQ165" s="1372" t="str">
        <f t="shared" si="460"/>
        <v/>
      </c>
      <c r="CR165" s="1372" t="str">
        <f t="shared" si="461"/>
        <v/>
      </c>
      <c r="CS165" s="1371" t="str">
        <f t="shared" si="462"/>
        <v/>
      </c>
      <c r="CT165" s="1374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216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8" t="str">
        <f t="shared" si="447"/>
        <v/>
      </c>
      <c r="CE166" s="1359" t="str">
        <f t="shared" si="448"/>
        <v/>
      </c>
      <c r="CF166" s="1360" t="str">
        <f t="shared" si="449"/>
        <v/>
      </c>
      <c r="CG166" s="1360" t="str">
        <f t="shared" si="450"/>
        <v/>
      </c>
      <c r="CH166" s="1360" t="str">
        <f t="shared" si="451"/>
        <v/>
      </c>
      <c r="CI166" s="1360" t="str">
        <f t="shared" si="452"/>
        <v/>
      </c>
      <c r="CJ166" s="1360" t="str">
        <f t="shared" si="453"/>
        <v/>
      </c>
      <c r="CK166" s="1361" t="str">
        <f t="shared" si="454"/>
        <v/>
      </c>
      <c r="CL166" s="1361" t="str">
        <f t="shared" si="455"/>
        <v/>
      </c>
      <c r="CM166" s="1361" t="str">
        <f t="shared" si="456"/>
        <v/>
      </c>
      <c r="CN166" s="1360" t="str">
        <f t="shared" si="457"/>
        <v/>
      </c>
      <c r="CO166" s="1360" t="str">
        <f t="shared" si="458"/>
        <v/>
      </c>
      <c r="CP166" s="1360" t="str">
        <f t="shared" si="459"/>
        <v/>
      </c>
      <c r="CQ166" s="1360" t="str">
        <f t="shared" si="460"/>
        <v/>
      </c>
      <c r="CR166" s="1360" t="str">
        <f t="shared" si="461"/>
        <v/>
      </c>
      <c r="CS166" s="1359" t="str">
        <f t="shared" si="462"/>
        <v/>
      </c>
      <c r="CT166" s="1362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193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70" t="str">
        <f t="shared" si="447"/>
        <v/>
      </c>
      <c r="CE167" s="1371" t="str">
        <f t="shared" si="448"/>
        <v/>
      </c>
      <c r="CF167" s="1372" t="str">
        <f t="shared" si="449"/>
        <v/>
      </c>
      <c r="CG167" s="1372" t="str">
        <f t="shared" si="450"/>
        <v/>
      </c>
      <c r="CH167" s="1372" t="str">
        <f t="shared" si="451"/>
        <v/>
      </c>
      <c r="CI167" s="1372" t="str">
        <f t="shared" si="452"/>
        <v/>
      </c>
      <c r="CJ167" s="1372" t="str">
        <f t="shared" si="453"/>
        <v/>
      </c>
      <c r="CK167" s="1373" t="str">
        <f t="shared" si="454"/>
        <v/>
      </c>
      <c r="CL167" s="1373" t="str">
        <f t="shared" si="455"/>
        <v/>
      </c>
      <c r="CM167" s="1373" t="str">
        <f t="shared" si="456"/>
        <v/>
      </c>
      <c r="CN167" s="1372" t="str">
        <f t="shared" si="457"/>
        <v/>
      </c>
      <c r="CO167" s="1372" t="str">
        <f t="shared" si="458"/>
        <v/>
      </c>
      <c r="CP167" s="1372" t="str">
        <f t="shared" si="459"/>
        <v/>
      </c>
      <c r="CQ167" s="1372" t="str">
        <f t="shared" si="460"/>
        <v/>
      </c>
      <c r="CR167" s="1372" t="str">
        <f t="shared" si="461"/>
        <v/>
      </c>
      <c r="CS167" s="1371" t="str">
        <f t="shared" si="462"/>
        <v/>
      </c>
      <c r="CT167" s="1374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194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70" t="str">
        <f t="shared" si="447"/>
        <v/>
      </c>
      <c r="CE168" s="1371" t="str">
        <f t="shared" si="448"/>
        <v/>
      </c>
      <c r="CF168" s="1372" t="str">
        <f t="shared" si="449"/>
        <v/>
      </c>
      <c r="CG168" s="1372" t="str">
        <f t="shared" si="450"/>
        <v/>
      </c>
      <c r="CH168" s="1372" t="str">
        <f t="shared" si="451"/>
        <v/>
      </c>
      <c r="CI168" s="1372" t="str">
        <f t="shared" si="452"/>
        <v/>
      </c>
      <c r="CJ168" s="1372" t="str">
        <f t="shared" si="453"/>
        <v/>
      </c>
      <c r="CK168" s="1373" t="str">
        <f t="shared" si="454"/>
        <v/>
      </c>
      <c r="CL168" s="1373" t="str">
        <f t="shared" si="455"/>
        <v/>
      </c>
      <c r="CM168" s="1373" t="str">
        <f t="shared" si="456"/>
        <v/>
      </c>
      <c r="CN168" s="1372" t="str">
        <f t="shared" si="457"/>
        <v/>
      </c>
      <c r="CO168" s="1372" t="str">
        <f t="shared" si="458"/>
        <v/>
      </c>
      <c r="CP168" s="1372" t="str">
        <f t="shared" si="459"/>
        <v/>
      </c>
      <c r="CQ168" s="1372" t="str">
        <f t="shared" si="460"/>
        <v/>
      </c>
      <c r="CR168" s="1372" t="str">
        <f t="shared" si="461"/>
        <v/>
      </c>
      <c r="CS168" s="1371" t="str">
        <f t="shared" si="462"/>
        <v/>
      </c>
      <c r="CT168" s="1374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195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70" t="str">
        <f t="shared" si="447"/>
        <v/>
      </c>
      <c r="CE169" s="1371" t="str">
        <f t="shared" si="448"/>
        <v/>
      </c>
      <c r="CF169" s="1372" t="str">
        <f t="shared" si="449"/>
        <v/>
      </c>
      <c r="CG169" s="1372" t="str">
        <f t="shared" si="450"/>
        <v/>
      </c>
      <c r="CH169" s="1372" t="str">
        <f t="shared" si="451"/>
        <v/>
      </c>
      <c r="CI169" s="1372" t="str">
        <f t="shared" si="452"/>
        <v/>
      </c>
      <c r="CJ169" s="1372" t="str">
        <f t="shared" si="453"/>
        <v/>
      </c>
      <c r="CK169" s="1373" t="str">
        <f t="shared" si="454"/>
        <v/>
      </c>
      <c r="CL169" s="1373" t="str">
        <f t="shared" si="455"/>
        <v/>
      </c>
      <c r="CM169" s="1373" t="str">
        <f t="shared" si="456"/>
        <v/>
      </c>
      <c r="CN169" s="1372" t="str">
        <f t="shared" si="457"/>
        <v/>
      </c>
      <c r="CO169" s="1372" t="str">
        <f t="shared" si="458"/>
        <v/>
      </c>
      <c r="CP169" s="1372" t="str">
        <f t="shared" si="459"/>
        <v/>
      </c>
      <c r="CQ169" s="1372" t="str">
        <f t="shared" si="460"/>
        <v/>
      </c>
      <c r="CR169" s="1372" t="str">
        <f t="shared" si="461"/>
        <v/>
      </c>
      <c r="CS169" s="1371" t="str">
        <f t="shared" si="462"/>
        <v/>
      </c>
      <c r="CT169" s="1374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197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70" t="str">
        <f t="shared" si="447"/>
        <v/>
      </c>
      <c r="CE170" s="1371" t="str">
        <f t="shared" si="448"/>
        <v/>
      </c>
      <c r="CF170" s="1372" t="str">
        <f t="shared" si="449"/>
        <v/>
      </c>
      <c r="CG170" s="1372" t="str">
        <f t="shared" si="450"/>
        <v/>
      </c>
      <c r="CH170" s="1372" t="str">
        <f t="shared" si="451"/>
        <v/>
      </c>
      <c r="CI170" s="1372" t="str">
        <f t="shared" si="452"/>
        <v/>
      </c>
      <c r="CJ170" s="1372" t="str">
        <f t="shared" si="453"/>
        <v/>
      </c>
      <c r="CK170" s="1373" t="str">
        <f t="shared" si="454"/>
        <v/>
      </c>
      <c r="CL170" s="1373" t="str">
        <f t="shared" si="455"/>
        <v/>
      </c>
      <c r="CM170" s="1373" t="str">
        <f t="shared" si="456"/>
        <v/>
      </c>
      <c r="CN170" s="1372" t="str">
        <f t="shared" si="457"/>
        <v/>
      </c>
      <c r="CO170" s="1372" t="str">
        <f t="shared" si="458"/>
        <v/>
      </c>
      <c r="CP170" s="1372" t="str">
        <f t="shared" si="459"/>
        <v/>
      </c>
      <c r="CQ170" s="1372" t="str">
        <f t="shared" si="460"/>
        <v/>
      </c>
      <c r="CR170" s="1372" t="str">
        <f t="shared" si="461"/>
        <v/>
      </c>
      <c r="CS170" s="1371" t="str">
        <f t="shared" si="462"/>
        <v/>
      </c>
      <c r="CT170" s="1374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199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70" t="str">
        <f t="shared" si="447"/>
        <v/>
      </c>
      <c r="CE171" s="1371" t="str">
        <f t="shared" si="448"/>
        <v/>
      </c>
      <c r="CF171" s="1372" t="str">
        <f t="shared" si="449"/>
        <v/>
      </c>
      <c r="CG171" s="1372" t="str">
        <f t="shared" si="450"/>
        <v/>
      </c>
      <c r="CH171" s="1372" t="str">
        <f t="shared" si="451"/>
        <v/>
      </c>
      <c r="CI171" s="1372" t="str">
        <f t="shared" si="452"/>
        <v/>
      </c>
      <c r="CJ171" s="1372" t="str">
        <f t="shared" si="453"/>
        <v/>
      </c>
      <c r="CK171" s="1373" t="str">
        <f t="shared" si="454"/>
        <v/>
      </c>
      <c r="CL171" s="1373" t="str">
        <f t="shared" si="455"/>
        <v/>
      </c>
      <c r="CM171" s="1373" t="str">
        <f t="shared" si="456"/>
        <v/>
      </c>
      <c r="CN171" s="1372" t="str">
        <f t="shared" si="457"/>
        <v/>
      </c>
      <c r="CO171" s="1372" t="str">
        <f t="shared" si="458"/>
        <v/>
      </c>
      <c r="CP171" s="1372" t="str">
        <f t="shared" si="459"/>
        <v/>
      </c>
      <c r="CQ171" s="1372" t="str">
        <f t="shared" si="460"/>
        <v/>
      </c>
      <c r="CR171" s="1372" t="str">
        <f t="shared" si="461"/>
        <v/>
      </c>
      <c r="CS171" s="1371" t="str">
        <f t="shared" si="462"/>
        <v/>
      </c>
      <c r="CT171" s="1374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742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8" t="str">
        <f t="shared" si="447"/>
        <v/>
      </c>
      <c r="CE172" s="1359" t="str">
        <f t="shared" si="448"/>
        <v/>
      </c>
      <c r="CF172" s="1360" t="str">
        <f t="shared" si="449"/>
        <v/>
      </c>
      <c r="CG172" s="1360" t="str">
        <f t="shared" si="450"/>
        <v/>
      </c>
      <c r="CH172" s="1360" t="str">
        <f t="shared" si="451"/>
        <v/>
      </c>
      <c r="CI172" s="1360" t="str">
        <f t="shared" si="452"/>
        <v/>
      </c>
      <c r="CJ172" s="1360" t="str">
        <f t="shared" si="453"/>
        <v/>
      </c>
      <c r="CK172" s="1361" t="str">
        <f t="shared" si="454"/>
        <v/>
      </c>
      <c r="CL172" s="1361" t="str">
        <f t="shared" si="455"/>
        <v/>
      </c>
      <c r="CM172" s="1361" t="str">
        <f t="shared" si="456"/>
        <v/>
      </c>
      <c r="CN172" s="1360" t="str">
        <f t="shared" si="457"/>
        <v/>
      </c>
      <c r="CO172" s="1360" t="str">
        <f t="shared" si="458"/>
        <v/>
      </c>
      <c r="CP172" s="1360" t="str">
        <f t="shared" si="459"/>
        <v/>
      </c>
      <c r="CQ172" s="1360" t="str">
        <f t="shared" si="460"/>
        <v/>
      </c>
      <c r="CR172" s="1360" t="str">
        <f t="shared" si="461"/>
        <v/>
      </c>
      <c r="CS172" s="1359" t="str">
        <f t="shared" si="462"/>
        <v/>
      </c>
      <c r="CT172" s="1362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743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8" t="str">
        <f t="shared" si="447"/>
        <v/>
      </c>
      <c r="CE173" s="1359" t="str">
        <f t="shared" si="448"/>
        <v/>
      </c>
      <c r="CF173" s="1360" t="str">
        <f t="shared" si="449"/>
        <v/>
      </c>
      <c r="CG173" s="1360" t="str">
        <f t="shared" si="450"/>
        <v/>
      </c>
      <c r="CH173" s="1360" t="str">
        <f t="shared" si="451"/>
        <v/>
      </c>
      <c r="CI173" s="1360" t="str">
        <f t="shared" si="452"/>
        <v/>
      </c>
      <c r="CJ173" s="1360" t="str">
        <f t="shared" si="453"/>
        <v/>
      </c>
      <c r="CK173" s="1361" t="str">
        <f t="shared" si="454"/>
        <v/>
      </c>
      <c r="CL173" s="1361" t="str">
        <f t="shared" si="455"/>
        <v/>
      </c>
      <c r="CM173" s="1361" t="str">
        <f t="shared" si="456"/>
        <v/>
      </c>
      <c r="CN173" s="1360" t="str">
        <f t="shared" si="457"/>
        <v/>
      </c>
      <c r="CO173" s="1360" t="str">
        <f t="shared" si="458"/>
        <v/>
      </c>
      <c r="CP173" s="1360" t="str">
        <f t="shared" si="459"/>
        <v/>
      </c>
      <c r="CQ173" s="1360" t="str">
        <f t="shared" si="460"/>
        <v/>
      </c>
      <c r="CR173" s="1360" t="str">
        <f t="shared" si="461"/>
        <v/>
      </c>
      <c r="CS173" s="1359" t="str">
        <f t="shared" si="462"/>
        <v/>
      </c>
      <c r="CT173" s="1362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217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8" t="str">
        <f t="shared" si="447"/>
        <v/>
      </c>
      <c r="CE174" s="1359" t="str">
        <f t="shared" si="448"/>
        <v/>
      </c>
      <c r="CF174" s="1360" t="str">
        <f t="shared" si="449"/>
        <v/>
      </c>
      <c r="CG174" s="1360" t="str">
        <f t="shared" si="450"/>
        <v/>
      </c>
      <c r="CH174" s="1360" t="str">
        <f t="shared" si="451"/>
        <v/>
      </c>
      <c r="CI174" s="1360" t="str">
        <f t="shared" si="452"/>
        <v/>
      </c>
      <c r="CJ174" s="1360" t="str">
        <f t="shared" si="453"/>
        <v/>
      </c>
      <c r="CK174" s="1361" t="str">
        <f t="shared" si="454"/>
        <v/>
      </c>
      <c r="CL174" s="1361" t="str">
        <f t="shared" si="455"/>
        <v/>
      </c>
      <c r="CM174" s="1361" t="str">
        <f t="shared" si="456"/>
        <v/>
      </c>
      <c r="CN174" s="1360" t="str">
        <f t="shared" si="457"/>
        <v/>
      </c>
      <c r="CO174" s="1360" t="str">
        <f t="shared" si="458"/>
        <v/>
      </c>
      <c r="CP174" s="1360" t="str">
        <f t="shared" si="459"/>
        <v/>
      </c>
      <c r="CQ174" s="1360" t="str">
        <f t="shared" si="460"/>
        <v/>
      </c>
      <c r="CR174" s="1360" t="str">
        <f t="shared" si="461"/>
        <v/>
      </c>
      <c r="CS174" s="1359" t="str">
        <f t="shared" si="462"/>
        <v/>
      </c>
      <c r="CT174" s="1362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70" t="str">
        <f t="shared" si="447"/>
        <v/>
      </c>
      <c r="CE175" s="1371" t="str">
        <f t="shared" si="448"/>
        <v/>
      </c>
      <c r="CF175" s="1372" t="str">
        <f t="shared" si="449"/>
        <v/>
      </c>
      <c r="CG175" s="1372" t="str">
        <f t="shared" si="450"/>
        <v/>
      </c>
      <c r="CH175" s="1372" t="str">
        <f t="shared" si="451"/>
        <v/>
      </c>
      <c r="CI175" s="1372" t="str">
        <f t="shared" si="452"/>
        <v/>
      </c>
      <c r="CJ175" s="1372" t="str">
        <f t="shared" si="453"/>
        <v/>
      </c>
      <c r="CK175" s="1373" t="str">
        <f t="shared" si="454"/>
        <v/>
      </c>
      <c r="CL175" s="1373" t="str">
        <f t="shared" si="455"/>
        <v/>
      </c>
      <c r="CM175" s="1373" t="str">
        <f t="shared" si="456"/>
        <v/>
      </c>
      <c r="CN175" s="1372" t="str">
        <f t="shared" si="457"/>
        <v/>
      </c>
      <c r="CO175" s="1372" t="str">
        <f t="shared" si="458"/>
        <v/>
      </c>
      <c r="CP175" s="1372" t="str">
        <f t="shared" si="459"/>
        <v/>
      </c>
      <c r="CQ175" s="1372" t="str">
        <f t="shared" si="460"/>
        <v/>
      </c>
      <c r="CR175" s="1372" t="str">
        <f t="shared" si="461"/>
        <v/>
      </c>
      <c r="CS175" s="1371" t="str">
        <f t="shared" si="462"/>
        <v/>
      </c>
      <c r="CT175" s="1374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70" t="str">
        <f t="shared" si="447"/>
        <v/>
      </c>
      <c r="CE176" s="1371" t="str">
        <f t="shared" si="448"/>
        <v/>
      </c>
      <c r="CF176" s="1372" t="str">
        <f t="shared" si="449"/>
        <v/>
      </c>
      <c r="CG176" s="1372" t="str">
        <f t="shared" si="450"/>
        <v/>
      </c>
      <c r="CH176" s="1372" t="str">
        <f t="shared" si="451"/>
        <v/>
      </c>
      <c r="CI176" s="1372" t="str">
        <f t="shared" si="452"/>
        <v/>
      </c>
      <c r="CJ176" s="1372" t="str">
        <f t="shared" si="453"/>
        <v/>
      </c>
      <c r="CK176" s="1373" t="str">
        <f t="shared" si="454"/>
        <v/>
      </c>
      <c r="CL176" s="1373" t="str">
        <f t="shared" si="455"/>
        <v/>
      </c>
      <c r="CM176" s="1373" t="str">
        <f t="shared" si="456"/>
        <v/>
      </c>
      <c r="CN176" s="1372" t="str">
        <f t="shared" si="457"/>
        <v/>
      </c>
      <c r="CO176" s="1372" t="str">
        <f t="shared" si="458"/>
        <v/>
      </c>
      <c r="CP176" s="1372" t="str">
        <f t="shared" si="459"/>
        <v/>
      </c>
      <c r="CQ176" s="1372" t="str">
        <f t="shared" si="460"/>
        <v/>
      </c>
      <c r="CR176" s="1372" t="str">
        <f t="shared" si="461"/>
        <v/>
      </c>
      <c r="CS176" s="1371" t="str">
        <f t="shared" si="462"/>
        <v/>
      </c>
      <c r="CT176" s="1374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57" t="s">
        <v>744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8" t="str">
        <f t="shared" si="447"/>
        <v/>
      </c>
      <c r="CE177" s="1359" t="str">
        <f t="shared" si="448"/>
        <v/>
      </c>
      <c r="CF177" s="1360" t="str">
        <f t="shared" si="449"/>
        <v/>
      </c>
      <c r="CG177" s="1360" t="str">
        <f t="shared" si="450"/>
        <v/>
      </c>
      <c r="CH177" s="1360" t="str">
        <f t="shared" si="451"/>
        <v/>
      </c>
      <c r="CI177" s="1360" t="str">
        <f t="shared" si="452"/>
        <v/>
      </c>
      <c r="CJ177" s="1360" t="str">
        <f t="shared" si="453"/>
        <v/>
      </c>
      <c r="CK177" s="1361" t="str">
        <f t="shared" si="454"/>
        <v/>
      </c>
      <c r="CL177" s="1361" t="str">
        <f t="shared" si="455"/>
        <v/>
      </c>
      <c r="CM177" s="1361" t="str">
        <f t="shared" si="456"/>
        <v/>
      </c>
      <c r="CN177" s="1360" t="str">
        <f t="shared" si="457"/>
        <v/>
      </c>
      <c r="CO177" s="1360" t="str">
        <f t="shared" si="458"/>
        <v/>
      </c>
      <c r="CP177" s="1360" t="str">
        <f t="shared" si="459"/>
        <v/>
      </c>
      <c r="CQ177" s="1360" t="str">
        <f t="shared" si="460"/>
        <v/>
      </c>
      <c r="CR177" s="1360" t="str">
        <f t="shared" si="461"/>
        <v/>
      </c>
      <c r="CS177" s="1359" t="str">
        <f t="shared" si="462"/>
        <v/>
      </c>
      <c r="CT177" s="1362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220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9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0">
        <f t="shared" si="536"/>
        <v>0</v>
      </c>
      <c r="CF178" s="1341">
        <f t="shared" si="536"/>
        <v>0</v>
      </c>
      <c r="CG178" s="1341">
        <f t="shared" si="536"/>
        <v>0</v>
      </c>
      <c r="CH178" s="1341">
        <f t="shared" si="536"/>
        <v>0</v>
      </c>
      <c r="CI178" s="1341">
        <f t="shared" si="536"/>
        <v>0</v>
      </c>
      <c r="CJ178" s="1341">
        <f t="shared" si="536"/>
        <v>0</v>
      </c>
      <c r="CK178" s="1342">
        <f t="shared" si="536"/>
        <v>0</v>
      </c>
      <c r="CL178" s="1342">
        <f t="shared" si="536"/>
        <v>0</v>
      </c>
      <c r="CM178" s="1342">
        <f t="shared" si="536"/>
        <v>0</v>
      </c>
      <c r="CN178" s="1341">
        <f t="shared" si="536"/>
        <v>0</v>
      </c>
      <c r="CO178" s="1341">
        <f t="shared" si="536"/>
        <v>0</v>
      </c>
      <c r="CP178" s="1341">
        <f t="shared" si="536"/>
        <v>0</v>
      </c>
      <c r="CQ178" s="1341">
        <f t="shared" si="536"/>
        <v>0</v>
      </c>
      <c r="CR178" s="1341">
        <f t="shared" si="536"/>
        <v>1</v>
      </c>
      <c r="CS178" s="1340">
        <f t="shared" si="536"/>
        <v>1</v>
      </c>
      <c r="CT178" s="134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219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9">
        <f t="shared" si="536"/>
        <v>0</v>
      </c>
      <c r="CE179" s="1340">
        <f t="shared" si="536"/>
        <v>20</v>
      </c>
      <c r="CF179" s="1341">
        <f t="shared" si="536"/>
        <v>50</v>
      </c>
      <c r="CG179" s="1341">
        <f t="shared" si="536"/>
        <v>100</v>
      </c>
      <c r="CH179" s="1341">
        <f t="shared" si="536"/>
        <v>100</v>
      </c>
      <c r="CI179" s="1341">
        <f t="shared" si="536"/>
        <v>100</v>
      </c>
      <c r="CJ179" s="1341">
        <f t="shared" si="536"/>
        <v>100</v>
      </c>
      <c r="CK179" s="1342">
        <f t="shared" si="536"/>
        <v>100</v>
      </c>
      <c r="CL179" s="1342">
        <f t="shared" si="536"/>
        <v>100</v>
      </c>
      <c r="CM179" s="1342">
        <f t="shared" si="536"/>
        <v>100</v>
      </c>
      <c r="CN179" s="1341">
        <f t="shared" si="536"/>
        <v>100</v>
      </c>
      <c r="CO179" s="1341">
        <f t="shared" si="536"/>
        <v>100</v>
      </c>
      <c r="CP179" s="1341">
        <f t="shared" si="536"/>
        <v>100</v>
      </c>
      <c r="CQ179" s="1341">
        <f t="shared" si="536"/>
        <v>100</v>
      </c>
      <c r="CR179" s="1341">
        <f t="shared" si="536"/>
        <v>100</v>
      </c>
      <c r="CS179" s="1340">
        <f t="shared" si="536"/>
        <v>100</v>
      </c>
      <c r="CT179" s="134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57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5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6" t="str">
        <f t="shared" si="541"/>
        <v/>
      </c>
      <c r="CG180" s="1346" t="str">
        <f t="shared" si="541"/>
        <v/>
      </c>
      <c r="CH180" s="1346">
        <f t="shared" si="541"/>
        <v>0</v>
      </c>
      <c r="CI180" s="1346">
        <f t="shared" si="541"/>
        <v>0</v>
      </c>
      <c r="CJ180" s="1346">
        <f t="shared" si="541"/>
        <v>0</v>
      </c>
      <c r="CK180" s="1347">
        <f t="shared" si="541"/>
        <v>0</v>
      </c>
      <c r="CL180" s="1347">
        <f t="shared" si="541"/>
        <v>0</v>
      </c>
      <c r="CM180" s="1347">
        <f t="shared" si="541"/>
        <v>0</v>
      </c>
      <c r="CN180" s="1346">
        <f t="shared" si="541"/>
        <v>0</v>
      </c>
      <c r="CO180" s="1346">
        <f t="shared" si="541"/>
        <v>8.7596682508619874E-3</v>
      </c>
      <c r="CP180" s="1346">
        <f t="shared" si="541"/>
        <v>2.5549032398347465E-2</v>
      </c>
      <c r="CQ180" s="1346" t="str">
        <f t="shared" si="541"/>
        <v/>
      </c>
      <c r="CR180" s="1346" t="str">
        <f t="shared" si="541"/>
        <v/>
      </c>
      <c r="CS180" s="1345" t="str">
        <f t="shared" si="541"/>
        <v/>
      </c>
      <c r="CT180" s="1348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221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0">
        <f t="shared" si="541"/>
        <v>0</v>
      </c>
      <c r="CF181" s="1341">
        <f t="shared" si="541"/>
        <v>0</v>
      </c>
      <c r="CG181" s="1341">
        <f t="shared" si="541"/>
        <v>0</v>
      </c>
      <c r="CH181" s="1341">
        <f t="shared" si="541"/>
        <v>0</v>
      </c>
      <c r="CI181" s="1341">
        <f t="shared" si="541"/>
        <v>0</v>
      </c>
      <c r="CJ181" s="1341">
        <f t="shared" si="541"/>
        <v>0</v>
      </c>
      <c r="CK181" s="1342">
        <f t="shared" si="541"/>
        <v>0</v>
      </c>
      <c r="CL181" s="1342">
        <f t="shared" si="541"/>
        <v>0</v>
      </c>
      <c r="CM181" s="1342">
        <f t="shared" si="541"/>
        <v>0</v>
      </c>
      <c r="CN181" s="1341">
        <f t="shared" si="541"/>
        <v>0</v>
      </c>
      <c r="CO181" s="1341">
        <f t="shared" si="541"/>
        <v>1</v>
      </c>
      <c r="CP181" s="1341">
        <f t="shared" si="541"/>
        <v>1</v>
      </c>
      <c r="CQ181" s="1341">
        <f t="shared" si="541"/>
        <v>1</v>
      </c>
      <c r="CR181" s="1341">
        <f t="shared" si="541"/>
        <v>1</v>
      </c>
      <c r="CS181" s="1340">
        <f t="shared" si="541"/>
        <v>1</v>
      </c>
      <c r="CT181" s="1343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219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0">
        <f t="shared" si="541"/>
        <v>25</v>
      </c>
      <c r="CF182" s="1341">
        <f t="shared" si="541"/>
        <v>25</v>
      </c>
      <c r="CG182" s="1341">
        <f t="shared" si="541"/>
        <v>25</v>
      </c>
      <c r="CH182" s="1341">
        <f t="shared" si="541"/>
        <v>25</v>
      </c>
      <c r="CI182" s="1341">
        <f t="shared" si="541"/>
        <v>25</v>
      </c>
      <c r="CJ182" s="1341">
        <f t="shared" si="541"/>
        <v>25</v>
      </c>
      <c r="CK182" s="1342">
        <f t="shared" si="541"/>
        <v>25</v>
      </c>
      <c r="CL182" s="1342">
        <f t="shared" si="541"/>
        <v>25</v>
      </c>
      <c r="CM182" s="1342">
        <f t="shared" si="541"/>
        <v>25</v>
      </c>
      <c r="CN182" s="1341">
        <f t="shared" si="541"/>
        <v>25</v>
      </c>
      <c r="CO182" s="1341">
        <f t="shared" si="541"/>
        <v>25</v>
      </c>
      <c r="CP182" s="1341">
        <f t="shared" si="541"/>
        <v>25</v>
      </c>
      <c r="CQ182" s="1341">
        <f t="shared" si="541"/>
        <v>30</v>
      </c>
      <c r="CR182" s="1341">
        <f t="shared" si="541"/>
        <v>30</v>
      </c>
      <c r="CS182" s="1340">
        <f t="shared" si="541"/>
        <v>80</v>
      </c>
      <c r="CT182" s="1343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5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6" t="str">
        <f t="shared" si="546"/>
        <v/>
      </c>
      <c r="CG183" s="1346" t="str">
        <f t="shared" si="546"/>
        <v/>
      </c>
      <c r="CH183" s="1346">
        <f t="shared" si="546"/>
        <v>0</v>
      </c>
      <c r="CI183" s="1346">
        <f t="shared" si="546"/>
        <v>0</v>
      </c>
      <c r="CJ183" s="1346">
        <f t="shared" si="546"/>
        <v>0</v>
      </c>
      <c r="CK183" s="1347">
        <f t="shared" si="546"/>
        <v>4.2993536144221084E-3</v>
      </c>
      <c r="CL183" s="1347">
        <f t="shared" si="546"/>
        <v>6.7561271083775984E-3</v>
      </c>
      <c r="CM183" s="1347">
        <f t="shared" si="546"/>
        <v>8.1073525300531177E-3</v>
      </c>
      <c r="CN183" s="1346">
        <f t="shared" si="546"/>
        <v>9.4585779517286379E-3</v>
      </c>
      <c r="CO183" s="1346">
        <f t="shared" si="546"/>
        <v>1.8917155903457276E-2</v>
      </c>
      <c r="CP183" s="1346">
        <f t="shared" si="546"/>
        <v>1.8917155903457276E-2</v>
      </c>
      <c r="CQ183" s="1346" t="str">
        <f t="shared" si="546"/>
        <v/>
      </c>
      <c r="CR183" s="1346" t="str">
        <f t="shared" si="546"/>
        <v/>
      </c>
      <c r="CS183" s="1345" t="str">
        <f t="shared" si="546"/>
        <v/>
      </c>
      <c r="CT183" s="1348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9" t="str">
        <f t="shared" si="447"/>
        <v/>
      </c>
      <c r="CE184" s="1340" t="str">
        <f t="shared" si="448"/>
        <v/>
      </c>
      <c r="CF184" s="1341" t="str">
        <f t="shared" si="449"/>
        <v/>
      </c>
      <c r="CG184" s="1341" t="str">
        <f t="shared" si="450"/>
        <v/>
      </c>
      <c r="CH184" s="1341" t="str">
        <f t="shared" si="451"/>
        <v/>
      </c>
      <c r="CI184" s="1341" t="str">
        <f t="shared" si="452"/>
        <v/>
      </c>
      <c r="CJ184" s="1341">
        <f t="shared" si="453"/>
        <v>1</v>
      </c>
      <c r="CK184" s="1342">
        <f t="shared" si="454"/>
        <v>1</v>
      </c>
      <c r="CL184" s="1342">
        <f t="shared" si="455"/>
        <v>1</v>
      </c>
      <c r="CM184" s="1342">
        <f t="shared" si="456"/>
        <v>2</v>
      </c>
      <c r="CN184" s="1341">
        <f t="shared" si="457"/>
        <v>20</v>
      </c>
      <c r="CO184" s="1341" t="str">
        <f t="shared" si="458"/>
        <v/>
      </c>
      <c r="CP184" s="1341" t="str">
        <f t="shared" si="459"/>
        <v/>
      </c>
      <c r="CQ184" s="1341" t="str">
        <f t="shared" si="460"/>
        <v/>
      </c>
      <c r="CR184" s="1341" t="str">
        <f t="shared" si="461"/>
        <v/>
      </c>
      <c r="CS184" s="1340" t="str">
        <f t="shared" si="462"/>
        <v/>
      </c>
      <c r="CT184" s="1343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178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9" t="str">
        <f t="shared" si="447"/>
        <v/>
      </c>
      <c r="CE185" s="1340" t="str">
        <f t="shared" si="448"/>
        <v/>
      </c>
      <c r="CF185" s="1341" t="str">
        <f t="shared" si="449"/>
        <v/>
      </c>
      <c r="CG185" s="1341" t="str">
        <f t="shared" si="450"/>
        <v/>
      </c>
      <c r="CH185" s="1341" t="str">
        <f t="shared" si="451"/>
        <v/>
      </c>
      <c r="CI185" s="1341" t="str">
        <f t="shared" si="452"/>
        <v/>
      </c>
      <c r="CJ185" s="1341">
        <f t="shared" si="453"/>
        <v>130</v>
      </c>
      <c r="CK185" s="1342">
        <f t="shared" si="454"/>
        <v>180</v>
      </c>
      <c r="CL185" s="1342">
        <f t="shared" si="455"/>
        <v>200</v>
      </c>
      <c r="CM185" s="1342">
        <f t="shared" si="456"/>
        <v>225</v>
      </c>
      <c r="CN185" s="1341">
        <f t="shared" si="457"/>
        <v>300</v>
      </c>
      <c r="CO185" s="1341" t="str">
        <f t="shared" si="458"/>
        <v/>
      </c>
      <c r="CP185" s="1341" t="str">
        <f t="shared" si="459"/>
        <v/>
      </c>
      <c r="CQ185" s="1341" t="str">
        <f t="shared" si="460"/>
        <v/>
      </c>
      <c r="CR185" s="1341" t="str">
        <f t="shared" si="461"/>
        <v/>
      </c>
      <c r="CS185" s="1340" t="str">
        <f t="shared" si="462"/>
        <v/>
      </c>
      <c r="CT185" s="1343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180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9" t="str">
        <f t="shared" si="447"/>
        <v/>
      </c>
      <c r="CE186" s="1340" t="str">
        <f t="shared" si="448"/>
        <v/>
      </c>
      <c r="CF186" s="1341" t="str">
        <f t="shared" si="449"/>
        <v/>
      </c>
      <c r="CG186" s="1341" t="str">
        <f t="shared" si="450"/>
        <v/>
      </c>
      <c r="CH186" s="1341" t="str">
        <f t="shared" si="451"/>
        <v/>
      </c>
      <c r="CI186" s="1341" t="str">
        <f t="shared" si="452"/>
        <v/>
      </c>
      <c r="CJ186" s="1341">
        <f t="shared" si="453"/>
        <v>130</v>
      </c>
      <c r="CK186" s="1342">
        <f t="shared" si="454"/>
        <v>200</v>
      </c>
      <c r="CL186" s="1342">
        <f t="shared" si="455"/>
        <v>300</v>
      </c>
      <c r="CM186" s="1342">
        <f t="shared" si="456"/>
        <v>450</v>
      </c>
      <c r="CN186" s="1341">
        <f t="shared" si="457"/>
        <v>3600</v>
      </c>
      <c r="CO186" s="1341" t="str">
        <f t="shared" si="458"/>
        <v/>
      </c>
      <c r="CP186" s="1341" t="str">
        <f t="shared" si="459"/>
        <v/>
      </c>
      <c r="CQ186" s="1341" t="str">
        <f t="shared" si="460"/>
        <v/>
      </c>
      <c r="CR186" s="1341" t="str">
        <f t="shared" si="461"/>
        <v/>
      </c>
      <c r="CS186" s="1340" t="str">
        <f t="shared" si="462"/>
        <v/>
      </c>
      <c r="CT186" s="1343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9" t="str">
        <f t="shared" si="447"/>
        <v/>
      </c>
      <c r="CE187" s="1340" t="str">
        <f t="shared" si="448"/>
        <v/>
      </c>
      <c r="CF187" s="1341" t="str">
        <f t="shared" si="449"/>
        <v/>
      </c>
      <c r="CG187" s="1341" t="str">
        <f t="shared" si="450"/>
        <v/>
      </c>
      <c r="CH187" s="1341" t="str">
        <f t="shared" si="451"/>
        <v/>
      </c>
      <c r="CI187" s="1341" t="str">
        <f t="shared" si="452"/>
        <v/>
      </c>
      <c r="CJ187" s="1341" t="str">
        <f t="shared" si="453"/>
        <v/>
      </c>
      <c r="CK187" s="1342" t="str">
        <f t="shared" si="454"/>
        <v/>
      </c>
      <c r="CL187" s="1342" t="str">
        <f t="shared" si="455"/>
        <v/>
      </c>
      <c r="CM187" s="1342" t="str">
        <f t="shared" si="456"/>
        <v/>
      </c>
      <c r="CN187" s="1341" t="str">
        <f t="shared" si="457"/>
        <v/>
      </c>
      <c r="CO187" s="1341" t="str">
        <f t="shared" si="458"/>
        <v/>
      </c>
      <c r="CP187" s="1341" t="str">
        <f t="shared" si="459"/>
        <v/>
      </c>
      <c r="CQ187" s="1341" t="str">
        <f t="shared" si="460"/>
        <v/>
      </c>
      <c r="CR187" s="1341" t="str">
        <f t="shared" si="461"/>
        <v/>
      </c>
      <c r="CS187" s="1340" t="str">
        <f t="shared" si="462"/>
        <v/>
      </c>
      <c r="CT187" s="1343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178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9" t="str">
        <f t="shared" si="447"/>
        <v/>
      </c>
      <c r="CE188" s="1340" t="str">
        <f t="shared" si="448"/>
        <v/>
      </c>
      <c r="CF188" s="1341" t="str">
        <f t="shared" si="449"/>
        <v/>
      </c>
      <c r="CG188" s="1341" t="str">
        <f t="shared" si="450"/>
        <v/>
      </c>
      <c r="CH188" s="1341" t="str">
        <f t="shared" si="451"/>
        <v/>
      </c>
      <c r="CI188" s="1341" t="str">
        <f t="shared" si="452"/>
        <v/>
      </c>
      <c r="CJ188" s="1341" t="str">
        <f t="shared" si="453"/>
        <v/>
      </c>
      <c r="CK188" s="1342" t="str">
        <f t="shared" si="454"/>
        <v/>
      </c>
      <c r="CL188" s="1342" t="str">
        <f t="shared" si="455"/>
        <v/>
      </c>
      <c r="CM188" s="1342" t="str">
        <f t="shared" si="456"/>
        <v/>
      </c>
      <c r="CN188" s="1341" t="str">
        <f t="shared" si="457"/>
        <v/>
      </c>
      <c r="CO188" s="1341" t="str">
        <f t="shared" si="458"/>
        <v/>
      </c>
      <c r="CP188" s="1341" t="str">
        <f t="shared" si="459"/>
        <v/>
      </c>
      <c r="CQ188" s="1341" t="str">
        <f t="shared" si="460"/>
        <v/>
      </c>
      <c r="CR188" s="1341" t="str">
        <f t="shared" si="461"/>
        <v/>
      </c>
      <c r="CS188" s="1340" t="str">
        <f t="shared" si="462"/>
        <v/>
      </c>
      <c r="CT188" s="1343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180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9" t="str">
        <f t="shared" si="447"/>
        <v/>
      </c>
      <c r="CE189" s="1340" t="str">
        <f t="shared" si="448"/>
        <v/>
      </c>
      <c r="CF189" s="1341" t="str">
        <f t="shared" si="449"/>
        <v/>
      </c>
      <c r="CG189" s="1341" t="str">
        <f t="shared" si="450"/>
        <v/>
      </c>
      <c r="CH189" s="1341" t="str">
        <f t="shared" si="451"/>
        <v/>
      </c>
      <c r="CI189" s="1341" t="str">
        <f t="shared" si="452"/>
        <v/>
      </c>
      <c r="CJ189" s="1341" t="str">
        <f t="shared" si="453"/>
        <v/>
      </c>
      <c r="CK189" s="1342" t="str">
        <f t="shared" si="454"/>
        <v/>
      </c>
      <c r="CL189" s="1342" t="str">
        <f t="shared" si="455"/>
        <v/>
      </c>
      <c r="CM189" s="1342" t="str">
        <f t="shared" si="456"/>
        <v/>
      </c>
      <c r="CN189" s="1341" t="str">
        <f t="shared" si="457"/>
        <v/>
      </c>
      <c r="CO189" s="1341" t="str">
        <f t="shared" si="458"/>
        <v/>
      </c>
      <c r="CP189" s="1341" t="str">
        <f t="shared" si="459"/>
        <v/>
      </c>
      <c r="CQ189" s="1341" t="str">
        <f t="shared" si="460"/>
        <v/>
      </c>
      <c r="CR189" s="1341" t="str">
        <f t="shared" si="461"/>
        <v/>
      </c>
      <c r="CS189" s="1340" t="str">
        <f t="shared" si="462"/>
        <v/>
      </c>
      <c r="CT189" s="1343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222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9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0" t="str">
        <f t="shared" si="555"/>
        <v/>
      </c>
      <c r="CF190" s="1341" t="str">
        <f t="shared" si="555"/>
        <v/>
      </c>
      <c r="CG190" s="1341" t="str">
        <f t="shared" si="555"/>
        <v/>
      </c>
      <c r="CH190" s="1341" t="str">
        <f t="shared" si="555"/>
        <v/>
      </c>
      <c r="CI190" s="1341" t="str">
        <f t="shared" si="555"/>
        <v/>
      </c>
      <c r="CJ190" s="1341" t="str">
        <f t="shared" si="555"/>
        <v/>
      </c>
      <c r="CK190" s="1342" t="str">
        <f t="shared" si="555"/>
        <v/>
      </c>
      <c r="CL190" s="1342" t="str">
        <f t="shared" si="555"/>
        <v/>
      </c>
      <c r="CM190" s="1342" t="str">
        <f t="shared" si="555"/>
        <v/>
      </c>
      <c r="CN190" s="1341" t="str">
        <f t="shared" si="555"/>
        <v/>
      </c>
      <c r="CO190" s="1341" t="str">
        <f t="shared" si="555"/>
        <v/>
      </c>
      <c r="CP190" s="1341" t="str">
        <f t="shared" si="555"/>
        <v/>
      </c>
      <c r="CQ190" s="1341" t="str">
        <f t="shared" si="555"/>
        <v/>
      </c>
      <c r="CR190" s="1341" t="str">
        <f t="shared" si="555"/>
        <v/>
      </c>
      <c r="CS190" s="1340" t="str">
        <f t="shared" si="555"/>
        <v/>
      </c>
      <c r="CT190" s="1343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223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9" t="str">
        <f t="shared" si="555"/>
        <v/>
      </c>
      <c r="CE191" s="1340" t="str">
        <f t="shared" si="555"/>
        <v/>
      </c>
      <c r="CF191" s="1341" t="str">
        <f t="shared" si="555"/>
        <v/>
      </c>
      <c r="CG191" s="1341" t="str">
        <f t="shared" si="555"/>
        <v/>
      </c>
      <c r="CH191" s="1341" t="str">
        <f t="shared" si="555"/>
        <v/>
      </c>
      <c r="CI191" s="1341" t="str">
        <f t="shared" si="555"/>
        <v/>
      </c>
      <c r="CJ191" s="1341" t="str">
        <f t="shared" si="555"/>
        <v/>
      </c>
      <c r="CK191" s="1342" t="str">
        <f t="shared" si="555"/>
        <v/>
      </c>
      <c r="CL191" s="1342" t="str">
        <f t="shared" si="555"/>
        <v/>
      </c>
      <c r="CM191" s="1342" t="str">
        <f t="shared" si="555"/>
        <v/>
      </c>
      <c r="CN191" s="1341" t="str">
        <f t="shared" si="555"/>
        <v/>
      </c>
      <c r="CO191" s="1341" t="str">
        <f t="shared" si="555"/>
        <v/>
      </c>
      <c r="CP191" s="1341" t="str">
        <f t="shared" si="555"/>
        <v/>
      </c>
      <c r="CQ191" s="1341" t="str">
        <f t="shared" si="555"/>
        <v/>
      </c>
      <c r="CR191" s="1341" t="str">
        <f t="shared" si="555"/>
        <v/>
      </c>
      <c r="CS191" s="1340" t="str">
        <f t="shared" si="555"/>
        <v/>
      </c>
      <c r="CT191" s="1343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224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9" t="str">
        <f t="shared" si="555"/>
        <v/>
      </c>
      <c r="CE192" s="1340" t="str">
        <f t="shared" si="555"/>
        <v/>
      </c>
      <c r="CF192" s="1341" t="str">
        <f t="shared" si="555"/>
        <v/>
      </c>
      <c r="CG192" s="1341" t="str">
        <f t="shared" si="555"/>
        <v/>
      </c>
      <c r="CH192" s="1341" t="str">
        <f t="shared" si="555"/>
        <v/>
      </c>
      <c r="CI192" s="1341" t="str">
        <f t="shared" si="555"/>
        <v/>
      </c>
      <c r="CJ192" s="1341" t="str">
        <f t="shared" si="555"/>
        <v/>
      </c>
      <c r="CK192" s="1342" t="str">
        <f t="shared" si="555"/>
        <v/>
      </c>
      <c r="CL192" s="1342" t="str">
        <f t="shared" si="555"/>
        <v/>
      </c>
      <c r="CM192" s="1342" t="str">
        <f t="shared" si="555"/>
        <v/>
      </c>
      <c r="CN192" s="1341" t="str">
        <f t="shared" si="555"/>
        <v/>
      </c>
      <c r="CO192" s="1341" t="str">
        <f t="shared" si="555"/>
        <v/>
      </c>
      <c r="CP192" s="1341" t="str">
        <f t="shared" si="555"/>
        <v/>
      </c>
      <c r="CQ192" s="1341" t="str">
        <f t="shared" si="555"/>
        <v/>
      </c>
      <c r="CR192" s="1341" t="str">
        <f t="shared" si="555"/>
        <v/>
      </c>
      <c r="CS192" s="1340" t="str">
        <f t="shared" si="555"/>
        <v/>
      </c>
      <c r="CT192" s="1343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180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9" t="str">
        <f t="shared" si="555"/>
        <v/>
      </c>
      <c r="CE193" s="1340" t="str">
        <f t="shared" si="555"/>
        <v/>
      </c>
      <c r="CF193" s="1341" t="str">
        <f t="shared" si="555"/>
        <v/>
      </c>
      <c r="CG193" s="1341" t="str">
        <f t="shared" si="555"/>
        <v/>
      </c>
      <c r="CH193" s="1341" t="str">
        <f t="shared" si="555"/>
        <v/>
      </c>
      <c r="CI193" s="1341" t="str">
        <f t="shared" si="555"/>
        <v/>
      </c>
      <c r="CJ193" s="1341" t="str">
        <f t="shared" si="555"/>
        <v/>
      </c>
      <c r="CK193" s="1342" t="str">
        <f t="shared" si="555"/>
        <v/>
      </c>
      <c r="CL193" s="1342" t="str">
        <f t="shared" si="555"/>
        <v/>
      </c>
      <c r="CM193" s="1342" t="str">
        <f t="shared" si="555"/>
        <v/>
      </c>
      <c r="CN193" s="1341" t="str">
        <f t="shared" si="555"/>
        <v/>
      </c>
      <c r="CO193" s="1341" t="str">
        <f t="shared" si="555"/>
        <v/>
      </c>
      <c r="CP193" s="1341" t="str">
        <f t="shared" si="555"/>
        <v/>
      </c>
      <c r="CQ193" s="1341" t="str">
        <f t="shared" si="555"/>
        <v/>
      </c>
      <c r="CR193" s="1341" t="str">
        <f t="shared" si="555"/>
        <v/>
      </c>
      <c r="CS193" s="1340" t="str">
        <f t="shared" si="555"/>
        <v/>
      </c>
      <c r="CT193" s="1343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9" t="str">
        <f t="shared" si="555"/>
        <v/>
      </c>
      <c r="CE194" s="1340" t="str">
        <f t="shared" si="555"/>
        <v/>
      </c>
      <c r="CF194" s="1341" t="str">
        <f t="shared" si="555"/>
        <v/>
      </c>
      <c r="CG194" s="1341" t="str">
        <f t="shared" si="555"/>
        <v/>
      </c>
      <c r="CH194" s="1341" t="str">
        <f t="shared" si="555"/>
        <v/>
      </c>
      <c r="CI194" s="1341" t="str">
        <f t="shared" si="555"/>
        <v/>
      </c>
      <c r="CJ194" s="1341" t="str">
        <f t="shared" si="555"/>
        <v/>
      </c>
      <c r="CK194" s="1342" t="str">
        <f t="shared" si="555"/>
        <v/>
      </c>
      <c r="CL194" s="1342" t="str">
        <f t="shared" si="555"/>
        <v/>
      </c>
      <c r="CM194" s="1342" t="str">
        <f t="shared" si="555"/>
        <v/>
      </c>
      <c r="CN194" s="1341" t="str">
        <f t="shared" si="555"/>
        <v/>
      </c>
      <c r="CO194" s="1341" t="str">
        <f t="shared" si="555"/>
        <v/>
      </c>
      <c r="CP194" s="1341" t="str">
        <f t="shared" si="555"/>
        <v/>
      </c>
      <c r="CQ194" s="1341" t="str">
        <f t="shared" si="555"/>
        <v/>
      </c>
      <c r="CR194" s="1341" t="str">
        <f t="shared" si="555"/>
        <v/>
      </c>
      <c r="CS194" s="1340" t="str">
        <f t="shared" si="555"/>
        <v/>
      </c>
      <c r="CT194" s="1343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178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9" t="str">
        <f t="shared" si="555"/>
        <v/>
      </c>
      <c r="CE195" s="1340" t="str">
        <f t="shared" si="555"/>
        <v/>
      </c>
      <c r="CF195" s="1341" t="str">
        <f t="shared" si="555"/>
        <v/>
      </c>
      <c r="CG195" s="1341" t="str">
        <f t="shared" si="555"/>
        <v/>
      </c>
      <c r="CH195" s="1341" t="str">
        <f t="shared" si="555"/>
        <v/>
      </c>
      <c r="CI195" s="1341" t="str">
        <f t="shared" si="555"/>
        <v/>
      </c>
      <c r="CJ195" s="1341" t="str">
        <f t="shared" si="555"/>
        <v/>
      </c>
      <c r="CK195" s="1342" t="str">
        <f t="shared" si="555"/>
        <v/>
      </c>
      <c r="CL195" s="1342" t="str">
        <f t="shared" si="555"/>
        <v/>
      </c>
      <c r="CM195" s="1342" t="str">
        <f t="shared" si="555"/>
        <v/>
      </c>
      <c r="CN195" s="1341" t="str">
        <f t="shared" si="555"/>
        <v/>
      </c>
      <c r="CO195" s="1341" t="str">
        <f t="shared" si="555"/>
        <v/>
      </c>
      <c r="CP195" s="1341" t="str">
        <f t="shared" si="555"/>
        <v/>
      </c>
      <c r="CQ195" s="1341" t="str">
        <f t="shared" si="555"/>
        <v/>
      </c>
      <c r="CR195" s="1341" t="str">
        <f t="shared" si="555"/>
        <v/>
      </c>
      <c r="CS195" s="1340" t="str">
        <f t="shared" si="555"/>
        <v/>
      </c>
      <c r="CT195" s="1343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180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9" t="str">
        <f t="shared" si="555"/>
        <v/>
      </c>
      <c r="CE196" s="1340" t="str">
        <f t="shared" si="555"/>
        <v/>
      </c>
      <c r="CF196" s="1341" t="str">
        <f t="shared" si="555"/>
        <v/>
      </c>
      <c r="CG196" s="1341" t="str">
        <f t="shared" si="555"/>
        <v/>
      </c>
      <c r="CH196" s="1341" t="str">
        <f t="shared" si="555"/>
        <v/>
      </c>
      <c r="CI196" s="1341" t="str">
        <f t="shared" si="555"/>
        <v/>
      </c>
      <c r="CJ196" s="1341" t="str">
        <f t="shared" si="555"/>
        <v/>
      </c>
      <c r="CK196" s="1342" t="str">
        <f t="shared" si="555"/>
        <v/>
      </c>
      <c r="CL196" s="1342" t="str">
        <f t="shared" si="555"/>
        <v/>
      </c>
      <c r="CM196" s="1342" t="str">
        <f t="shared" si="555"/>
        <v/>
      </c>
      <c r="CN196" s="1341" t="str">
        <f t="shared" si="555"/>
        <v/>
      </c>
      <c r="CO196" s="1341" t="str">
        <f t="shared" si="555"/>
        <v/>
      </c>
      <c r="CP196" s="1341" t="str">
        <f t="shared" si="555"/>
        <v/>
      </c>
      <c r="CQ196" s="1341" t="str">
        <f t="shared" si="555"/>
        <v/>
      </c>
      <c r="CR196" s="1341" t="str">
        <f t="shared" si="555"/>
        <v/>
      </c>
      <c r="CS196" s="1340" t="str">
        <f t="shared" si="555"/>
        <v/>
      </c>
      <c r="CT196" s="1343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226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9">
        <f t="shared" si="555"/>
        <v>0</v>
      </c>
      <c r="CE197" s="1340">
        <f t="shared" si="555"/>
        <v>0</v>
      </c>
      <c r="CF197" s="1341">
        <f t="shared" si="555"/>
        <v>0</v>
      </c>
      <c r="CG197" s="1341">
        <f t="shared" si="555"/>
        <v>0</v>
      </c>
      <c r="CH197" s="1341">
        <f t="shared" si="555"/>
        <v>0</v>
      </c>
      <c r="CI197" s="1341">
        <f t="shared" si="555"/>
        <v>0</v>
      </c>
      <c r="CJ197" s="1341">
        <f t="shared" si="555"/>
        <v>0</v>
      </c>
      <c r="CK197" s="1342">
        <f t="shared" si="555"/>
        <v>0</v>
      </c>
      <c r="CL197" s="1342">
        <f t="shared" si="555"/>
        <v>0</v>
      </c>
      <c r="CM197" s="1342">
        <f t="shared" si="555"/>
        <v>0</v>
      </c>
      <c r="CN197" s="1341">
        <f t="shared" si="555"/>
        <v>0</v>
      </c>
      <c r="CO197" s="1341">
        <f t="shared" si="555"/>
        <v>0</v>
      </c>
      <c r="CP197" s="1341">
        <f t="shared" si="555"/>
        <v>0</v>
      </c>
      <c r="CQ197" s="1341">
        <f t="shared" si="555"/>
        <v>1</v>
      </c>
      <c r="CR197" s="1341">
        <f t="shared" si="555"/>
        <v>1</v>
      </c>
      <c r="CS197" s="1340">
        <f t="shared" si="555"/>
        <v>2</v>
      </c>
      <c r="CT197" s="1343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9" t="str">
        <f t="shared" si="555"/>
        <v/>
      </c>
      <c r="CE198" s="1340" t="str">
        <f t="shared" si="555"/>
        <v/>
      </c>
      <c r="CF198" s="1341" t="str">
        <f t="shared" si="555"/>
        <v/>
      </c>
      <c r="CG198" s="1341" t="str">
        <f t="shared" si="555"/>
        <v/>
      </c>
      <c r="CH198" s="1341" t="str">
        <f t="shared" si="555"/>
        <v/>
      </c>
      <c r="CI198" s="1341" t="str">
        <f t="shared" si="555"/>
        <v/>
      </c>
      <c r="CJ198" s="1341" t="str">
        <f t="shared" si="555"/>
        <v/>
      </c>
      <c r="CK198" s="1342">
        <f t="shared" si="555"/>
        <v>1000</v>
      </c>
      <c r="CL198" s="1342">
        <f t="shared" si="555"/>
        <v>1200</v>
      </c>
      <c r="CM198" s="1342">
        <f t="shared" si="555"/>
        <v>2000</v>
      </c>
      <c r="CN198" s="1341">
        <f t="shared" si="555"/>
        <v>2000</v>
      </c>
      <c r="CO198" s="1341" t="str">
        <f t="shared" si="555"/>
        <v/>
      </c>
      <c r="CP198" s="1341" t="str">
        <f t="shared" si="555"/>
        <v/>
      </c>
      <c r="CQ198" s="1341" t="str">
        <f t="shared" si="555"/>
        <v/>
      </c>
      <c r="CR198" s="1341" t="str">
        <f t="shared" si="555"/>
        <v/>
      </c>
      <c r="CS198" s="1340" t="str">
        <f t="shared" si="555"/>
        <v/>
      </c>
      <c r="CT198" s="1343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180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9">
        <f t="shared" si="555"/>
        <v>0</v>
      </c>
      <c r="CE199" s="1340">
        <f t="shared" si="555"/>
        <v>0</v>
      </c>
      <c r="CF199" s="1341">
        <f t="shared" si="555"/>
        <v>0</v>
      </c>
      <c r="CG199" s="1341">
        <f t="shared" si="555"/>
        <v>0</v>
      </c>
      <c r="CH199" s="1341">
        <f t="shared" si="555"/>
        <v>0</v>
      </c>
      <c r="CI199" s="1341">
        <f t="shared" si="555"/>
        <v>0</v>
      </c>
      <c r="CJ199" s="1341">
        <f t="shared" si="555"/>
        <v>0</v>
      </c>
      <c r="CK199" s="1342">
        <f t="shared" si="555"/>
        <v>0</v>
      </c>
      <c r="CL199" s="1342">
        <f t="shared" si="555"/>
        <v>0</v>
      </c>
      <c r="CM199" s="1342">
        <f t="shared" si="555"/>
        <v>0</v>
      </c>
      <c r="CN199" s="1341">
        <f t="shared" si="555"/>
        <v>0</v>
      </c>
      <c r="CO199" s="1341">
        <f t="shared" si="555"/>
        <v>0</v>
      </c>
      <c r="CP199" s="1341">
        <f t="shared" si="555"/>
        <v>0</v>
      </c>
      <c r="CQ199" s="1341">
        <f t="shared" si="555"/>
        <v>1000</v>
      </c>
      <c r="CR199" s="1341">
        <f t="shared" si="555"/>
        <v>2000</v>
      </c>
      <c r="CS199" s="1340">
        <f t="shared" si="555"/>
        <v>2400</v>
      </c>
      <c r="CT199" s="1343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227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5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6" t="str">
        <f t="shared" si="574"/>
        <v/>
      </c>
      <c r="CG200" s="1346" t="str">
        <f t="shared" si="574"/>
        <v/>
      </c>
      <c r="CH200" s="1346">
        <f t="shared" si="574"/>
        <v>0</v>
      </c>
      <c r="CI200" s="1346">
        <f t="shared" si="574"/>
        <v>0</v>
      </c>
      <c r="CJ200" s="1346">
        <f t="shared" si="574"/>
        <v>0</v>
      </c>
      <c r="CK200" s="1347">
        <f t="shared" si="574"/>
        <v>0</v>
      </c>
      <c r="CL200" s="1347">
        <f t="shared" si="574"/>
        <v>6.6666666666666666E-2</v>
      </c>
      <c r="CM200" s="1347">
        <f t="shared" si="574"/>
        <v>7.1428571428571425E-2</v>
      </c>
      <c r="CN200" s="1346">
        <f t="shared" si="574"/>
        <v>0.2</v>
      </c>
      <c r="CO200" s="1346">
        <f t="shared" si="574"/>
        <v>0.2</v>
      </c>
      <c r="CP200" s="1346">
        <f t="shared" si="574"/>
        <v>0.3</v>
      </c>
      <c r="CQ200" s="1346" t="str">
        <f t="shared" si="574"/>
        <v/>
      </c>
      <c r="CR200" s="1346" t="str">
        <f t="shared" si="574"/>
        <v/>
      </c>
      <c r="CS200" s="1345" t="str">
        <f t="shared" si="574"/>
        <v/>
      </c>
      <c r="CT200" s="1348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228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9" t="str">
        <f t="shared" si="447"/>
        <v/>
      </c>
      <c r="CE201" s="1340" t="str">
        <f t="shared" si="448"/>
        <v/>
      </c>
      <c r="CF201" s="1341" t="str">
        <f t="shared" si="449"/>
        <v/>
      </c>
      <c r="CG201" s="1341" t="str">
        <f t="shared" si="450"/>
        <v/>
      </c>
      <c r="CH201" s="1341" t="str">
        <f t="shared" si="451"/>
        <v/>
      </c>
      <c r="CI201" s="1341" t="str">
        <f t="shared" si="452"/>
        <v/>
      </c>
      <c r="CJ201" s="1341" t="str">
        <f t="shared" si="453"/>
        <v/>
      </c>
      <c r="CK201" s="1342" t="str">
        <f t="shared" si="454"/>
        <v/>
      </c>
      <c r="CL201" s="1342" t="str">
        <f t="shared" si="455"/>
        <v/>
      </c>
      <c r="CM201" s="1342" t="str">
        <f t="shared" si="456"/>
        <v/>
      </c>
      <c r="CN201" s="1341" t="str">
        <f t="shared" si="457"/>
        <v/>
      </c>
      <c r="CO201" s="1341" t="str">
        <f t="shared" si="458"/>
        <v/>
      </c>
      <c r="CP201" s="1341" t="str">
        <f t="shared" si="459"/>
        <v/>
      </c>
      <c r="CQ201" s="1341" t="str">
        <f t="shared" si="460"/>
        <v/>
      </c>
      <c r="CR201" s="1341" t="str">
        <f t="shared" si="461"/>
        <v/>
      </c>
      <c r="CS201" s="1340" t="str">
        <f t="shared" si="462"/>
        <v/>
      </c>
      <c r="CT201" s="1343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9" t="str">
        <f t="shared" si="447"/>
        <v/>
      </c>
      <c r="CE202" s="1340" t="str">
        <f t="shared" si="448"/>
        <v/>
      </c>
      <c r="CF202" s="1341" t="str">
        <f t="shared" si="449"/>
        <v/>
      </c>
      <c r="CG202" s="1341" t="str">
        <f t="shared" si="450"/>
        <v/>
      </c>
      <c r="CH202" s="1341" t="str">
        <f t="shared" si="451"/>
        <v/>
      </c>
      <c r="CI202" s="1341" t="str">
        <f t="shared" si="452"/>
        <v/>
      </c>
      <c r="CJ202" s="1341" t="str">
        <f t="shared" si="453"/>
        <v/>
      </c>
      <c r="CK202" s="1342" t="str">
        <f t="shared" si="454"/>
        <v/>
      </c>
      <c r="CL202" s="1342" t="str">
        <f t="shared" si="455"/>
        <v/>
      </c>
      <c r="CM202" s="1342" t="str">
        <f t="shared" si="456"/>
        <v/>
      </c>
      <c r="CN202" s="1341" t="str">
        <f t="shared" si="457"/>
        <v/>
      </c>
      <c r="CO202" s="1341" t="str">
        <f t="shared" si="458"/>
        <v/>
      </c>
      <c r="CP202" s="1341" t="str">
        <f t="shared" si="459"/>
        <v/>
      </c>
      <c r="CQ202" s="1341" t="str">
        <f t="shared" si="460"/>
        <v/>
      </c>
      <c r="CR202" s="1341" t="str">
        <f t="shared" si="461"/>
        <v/>
      </c>
      <c r="CS202" s="1340" t="str">
        <f t="shared" si="462"/>
        <v/>
      </c>
      <c r="CT202" s="1343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180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9" t="str">
        <f t="shared" si="447"/>
        <v/>
      </c>
      <c r="CE203" s="1340" t="str">
        <f t="shared" si="448"/>
        <v/>
      </c>
      <c r="CF203" s="1341" t="str">
        <f t="shared" si="449"/>
        <v/>
      </c>
      <c r="CG203" s="1341" t="str">
        <f t="shared" si="450"/>
        <v/>
      </c>
      <c r="CH203" s="1341" t="str">
        <f t="shared" si="451"/>
        <v/>
      </c>
      <c r="CI203" s="1341" t="str">
        <f t="shared" si="452"/>
        <v/>
      </c>
      <c r="CJ203" s="1341" t="str">
        <f t="shared" si="453"/>
        <v/>
      </c>
      <c r="CK203" s="1342" t="str">
        <f t="shared" si="454"/>
        <v/>
      </c>
      <c r="CL203" s="1342" t="str">
        <f t="shared" si="455"/>
        <v/>
      </c>
      <c r="CM203" s="1342" t="str">
        <f t="shared" si="456"/>
        <v/>
      </c>
      <c r="CN203" s="1341" t="str">
        <f t="shared" si="457"/>
        <v/>
      </c>
      <c r="CO203" s="1341" t="str">
        <f t="shared" si="458"/>
        <v/>
      </c>
      <c r="CP203" s="1341" t="str">
        <f t="shared" si="459"/>
        <v/>
      </c>
      <c r="CQ203" s="1341" t="str">
        <f t="shared" si="460"/>
        <v/>
      </c>
      <c r="CR203" s="1341" t="str">
        <f t="shared" si="461"/>
        <v/>
      </c>
      <c r="CS203" s="1340" t="str">
        <f t="shared" si="462"/>
        <v/>
      </c>
      <c r="CT203" s="1343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229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9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0">
        <f t="shared" si="579"/>
        <v>0</v>
      </c>
      <c r="CF204" s="1341">
        <f t="shared" si="579"/>
        <v>0</v>
      </c>
      <c r="CG204" s="1341">
        <f t="shared" si="579"/>
        <v>0</v>
      </c>
      <c r="CH204" s="1341">
        <f t="shared" si="579"/>
        <v>0</v>
      </c>
      <c r="CI204" s="1341">
        <f t="shared" si="579"/>
        <v>0</v>
      </c>
      <c r="CJ204" s="1341">
        <f t="shared" si="579"/>
        <v>0</v>
      </c>
      <c r="CK204" s="1342">
        <f t="shared" si="579"/>
        <v>0</v>
      </c>
      <c r="CL204" s="1342">
        <f t="shared" si="579"/>
        <v>0</v>
      </c>
      <c r="CM204" s="1342">
        <f t="shared" si="579"/>
        <v>0</v>
      </c>
      <c r="CN204" s="1341">
        <f t="shared" si="579"/>
        <v>0</v>
      </c>
      <c r="CO204" s="1341">
        <f t="shared" si="579"/>
        <v>2</v>
      </c>
      <c r="CP204" s="1341">
        <f t="shared" si="579"/>
        <v>2</v>
      </c>
      <c r="CQ204" s="1341">
        <f t="shared" si="579"/>
        <v>3</v>
      </c>
      <c r="CR204" s="1341">
        <f t="shared" si="579"/>
        <v>3</v>
      </c>
      <c r="CS204" s="1340">
        <f t="shared" si="579"/>
        <v>6</v>
      </c>
      <c r="CT204" s="1343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9" t="str">
        <f t="shared" si="579"/>
        <v/>
      </c>
      <c r="CE205" s="1340" t="str">
        <f t="shared" si="579"/>
        <v/>
      </c>
      <c r="CF205" s="1341" t="str">
        <f t="shared" si="579"/>
        <v/>
      </c>
      <c r="CG205" s="1341" t="str">
        <f t="shared" si="579"/>
        <v/>
      </c>
      <c r="CH205" s="1341" t="str">
        <f t="shared" si="579"/>
        <v/>
      </c>
      <c r="CI205" s="1341">
        <f t="shared" si="579"/>
        <v>0</v>
      </c>
      <c r="CJ205" s="1341">
        <f t="shared" si="579"/>
        <v>70</v>
      </c>
      <c r="CK205" s="1342">
        <f t="shared" si="579"/>
        <v>70</v>
      </c>
      <c r="CL205" s="1342">
        <f t="shared" si="579"/>
        <v>70</v>
      </c>
      <c r="CM205" s="1342">
        <f t="shared" si="579"/>
        <v>70</v>
      </c>
      <c r="CN205" s="1341">
        <f t="shared" si="579"/>
        <v>80</v>
      </c>
      <c r="CO205" s="1341">
        <f t="shared" si="579"/>
        <v>200</v>
      </c>
      <c r="CP205" s="1341" t="str">
        <f t="shared" si="579"/>
        <v/>
      </c>
      <c r="CQ205" s="1341" t="str">
        <f t="shared" si="579"/>
        <v/>
      </c>
      <c r="CR205" s="1341" t="str">
        <f t="shared" si="579"/>
        <v/>
      </c>
      <c r="CS205" s="1340" t="str">
        <f t="shared" si="579"/>
        <v/>
      </c>
      <c r="CT205" s="1343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180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9">
        <f t="shared" si="579"/>
        <v>0</v>
      </c>
      <c r="CE206" s="1340">
        <f t="shared" si="579"/>
        <v>0</v>
      </c>
      <c r="CF206" s="1341">
        <f t="shared" si="579"/>
        <v>0</v>
      </c>
      <c r="CG206" s="1341">
        <f t="shared" si="579"/>
        <v>0</v>
      </c>
      <c r="CH206" s="1341">
        <f t="shared" si="579"/>
        <v>0</v>
      </c>
      <c r="CI206" s="1341">
        <f t="shared" si="579"/>
        <v>0</v>
      </c>
      <c r="CJ206" s="1341">
        <f t="shared" si="579"/>
        <v>0</v>
      </c>
      <c r="CK206" s="1342">
        <f t="shared" si="579"/>
        <v>0</v>
      </c>
      <c r="CL206" s="1342">
        <f t="shared" si="579"/>
        <v>0</v>
      </c>
      <c r="CM206" s="1342">
        <f t="shared" si="579"/>
        <v>0</v>
      </c>
      <c r="CN206" s="1341">
        <f t="shared" si="579"/>
        <v>0</v>
      </c>
      <c r="CO206" s="1341">
        <f t="shared" si="579"/>
        <v>140</v>
      </c>
      <c r="CP206" s="1341">
        <f t="shared" si="579"/>
        <v>160</v>
      </c>
      <c r="CQ206" s="1341">
        <f t="shared" si="579"/>
        <v>210</v>
      </c>
      <c r="CR206" s="1341">
        <f t="shared" si="579"/>
        <v>210</v>
      </c>
      <c r="CS206" s="1340">
        <f t="shared" si="579"/>
        <v>420</v>
      </c>
      <c r="CT206" s="1343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230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9" t="str">
        <f t="shared" si="579"/>
        <v/>
      </c>
      <c r="CE207" s="1340" t="str">
        <f t="shared" si="579"/>
        <v/>
      </c>
      <c r="CF207" s="1341" t="str">
        <f t="shared" si="579"/>
        <v/>
      </c>
      <c r="CG207" s="1341" t="str">
        <f t="shared" si="579"/>
        <v/>
      </c>
      <c r="CH207" s="1341" t="str">
        <f t="shared" si="579"/>
        <v/>
      </c>
      <c r="CI207" s="1341" t="str">
        <f t="shared" si="579"/>
        <v/>
      </c>
      <c r="CJ207" s="1341" t="str">
        <f t="shared" si="579"/>
        <v/>
      </c>
      <c r="CK207" s="1342" t="str">
        <f t="shared" si="579"/>
        <v/>
      </c>
      <c r="CL207" s="1342" t="str">
        <f t="shared" si="579"/>
        <v/>
      </c>
      <c r="CM207" s="1342" t="str">
        <f t="shared" si="579"/>
        <v/>
      </c>
      <c r="CN207" s="1341" t="str">
        <f t="shared" si="579"/>
        <v/>
      </c>
      <c r="CO207" s="1341" t="str">
        <f t="shared" si="579"/>
        <v/>
      </c>
      <c r="CP207" s="1341" t="str">
        <f t="shared" si="579"/>
        <v/>
      </c>
      <c r="CQ207" s="1341" t="str">
        <f t="shared" si="579"/>
        <v/>
      </c>
      <c r="CR207" s="1341" t="str">
        <f t="shared" si="579"/>
        <v/>
      </c>
      <c r="CS207" s="1340" t="str">
        <f t="shared" si="579"/>
        <v/>
      </c>
      <c r="CT207" s="1343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9" t="str">
        <f t="shared" si="579"/>
        <v/>
      </c>
      <c r="CE208" s="1340" t="str">
        <f t="shared" si="579"/>
        <v/>
      </c>
      <c r="CF208" s="1341" t="str">
        <f t="shared" si="579"/>
        <v/>
      </c>
      <c r="CG208" s="1341" t="str">
        <f t="shared" si="579"/>
        <v/>
      </c>
      <c r="CH208" s="1341" t="str">
        <f t="shared" si="579"/>
        <v/>
      </c>
      <c r="CI208" s="1341" t="str">
        <f t="shared" si="579"/>
        <v/>
      </c>
      <c r="CJ208" s="1341" t="str">
        <f t="shared" si="579"/>
        <v/>
      </c>
      <c r="CK208" s="1342" t="str">
        <f t="shared" si="579"/>
        <v/>
      </c>
      <c r="CL208" s="1342" t="str">
        <f t="shared" si="579"/>
        <v/>
      </c>
      <c r="CM208" s="1342" t="str">
        <f t="shared" si="579"/>
        <v/>
      </c>
      <c r="CN208" s="1341" t="str">
        <f t="shared" si="579"/>
        <v/>
      </c>
      <c r="CO208" s="1341" t="str">
        <f t="shared" si="579"/>
        <v/>
      </c>
      <c r="CP208" s="1341" t="str">
        <f t="shared" si="579"/>
        <v/>
      </c>
      <c r="CQ208" s="1341" t="str">
        <f t="shared" si="579"/>
        <v/>
      </c>
      <c r="CR208" s="1341" t="str">
        <f t="shared" si="579"/>
        <v/>
      </c>
      <c r="CS208" s="1340" t="str">
        <f t="shared" si="579"/>
        <v/>
      </c>
      <c r="CT208" s="1343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180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9" t="str">
        <f t="shared" si="579"/>
        <v/>
      </c>
      <c r="CE209" s="1340" t="str">
        <f t="shared" si="579"/>
        <v/>
      </c>
      <c r="CF209" s="1341" t="str">
        <f t="shared" si="579"/>
        <v/>
      </c>
      <c r="CG209" s="1341" t="str">
        <f t="shared" si="579"/>
        <v/>
      </c>
      <c r="CH209" s="1341" t="str">
        <f t="shared" si="579"/>
        <v/>
      </c>
      <c r="CI209" s="1341" t="str">
        <f t="shared" si="579"/>
        <v/>
      </c>
      <c r="CJ209" s="1341" t="str">
        <f t="shared" si="579"/>
        <v/>
      </c>
      <c r="CK209" s="1342" t="str">
        <f t="shared" si="579"/>
        <v/>
      </c>
      <c r="CL209" s="1342" t="str">
        <f t="shared" si="579"/>
        <v/>
      </c>
      <c r="CM209" s="1342" t="str">
        <f t="shared" si="579"/>
        <v/>
      </c>
      <c r="CN209" s="1341" t="str">
        <f t="shared" si="579"/>
        <v/>
      </c>
      <c r="CO209" s="1341" t="str">
        <f t="shared" si="579"/>
        <v/>
      </c>
      <c r="CP209" s="1341" t="str">
        <f t="shared" si="579"/>
        <v/>
      </c>
      <c r="CQ209" s="1341" t="str">
        <f t="shared" si="579"/>
        <v/>
      </c>
      <c r="CR209" s="1341" t="str">
        <f t="shared" si="579"/>
        <v/>
      </c>
      <c r="CS209" s="1340" t="str">
        <f t="shared" si="579"/>
        <v/>
      </c>
      <c r="CT209" s="1343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969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9">
        <f t="shared" si="579"/>
        <v>0</v>
      </c>
      <c r="CE210" s="1340">
        <f t="shared" si="579"/>
        <v>0</v>
      </c>
      <c r="CF210" s="1341">
        <f t="shared" si="579"/>
        <v>0</v>
      </c>
      <c r="CG210" s="1341">
        <f t="shared" si="579"/>
        <v>0</v>
      </c>
      <c r="CH210" s="1341">
        <f t="shared" si="579"/>
        <v>0</v>
      </c>
      <c r="CI210" s="1341">
        <f t="shared" si="579"/>
        <v>0</v>
      </c>
      <c r="CJ210" s="1341">
        <f t="shared" si="579"/>
        <v>0</v>
      </c>
      <c r="CK210" s="1342">
        <f t="shared" si="579"/>
        <v>0</v>
      </c>
      <c r="CL210" s="1342">
        <f t="shared" si="579"/>
        <v>0</v>
      </c>
      <c r="CM210" s="1342">
        <f t="shared" si="579"/>
        <v>0</v>
      </c>
      <c r="CN210" s="1341">
        <f t="shared" si="579"/>
        <v>0</v>
      </c>
      <c r="CO210" s="1341">
        <f t="shared" si="579"/>
        <v>0</v>
      </c>
      <c r="CP210" s="1341">
        <f t="shared" si="579"/>
        <v>0</v>
      </c>
      <c r="CQ210" s="1341">
        <f t="shared" si="579"/>
        <v>0</v>
      </c>
      <c r="CR210" s="1341">
        <f t="shared" si="579"/>
        <v>0</v>
      </c>
      <c r="CS210" s="1340">
        <f t="shared" si="579"/>
        <v>0</v>
      </c>
      <c r="CT210" s="1343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178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9" t="str">
        <f t="shared" si="579"/>
        <v/>
      </c>
      <c r="CE211" s="1340" t="str">
        <f t="shared" si="579"/>
        <v/>
      </c>
      <c r="CF211" s="1341" t="str">
        <f t="shared" si="579"/>
        <v/>
      </c>
      <c r="CG211" s="1341" t="str">
        <f t="shared" si="579"/>
        <v/>
      </c>
      <c r="CH211" s="1341" t="str">
        <f t="shared" si="579"/>
        <v/>
      </c>
      <c r="CI211" s="1341" t="str">
        <f t="shared" si="579"/>
        <v/>
      </c>
      <c r="CJ211" s="1341" t="str">
        <f t="shared" si="579"/>
        <v/>
      </c>
      <c r="CK211" s="1342" t="str">
        <f t="shared" si="579"/>
        <v/>
      </c>
      <c r="CL211" s="1342" t="str">
        <f t="shared" si="579"/>
        <v/>
      </c>
      <c r="CM211" s="1342" t="str">
        <f t="shared" si="579"/>
        <v/>
      </c>
      <c r="CN211" s="1341" t="str">
        <f t="shared" si="579"/>
        <v/>
      </c>
      <c r="CO211" s="1341" t="str">
        <f t="shared" si="579"/>
        <v/>
      </c>
      <c r="CP211" s="1341" t="str">
        <f t="shared" si="579"/>
        <v/>
      </c>
      <c r="CQ211" s="1341" t="str">
        <f t="shared" si="579"/>
        <v/>
      </c>
      <c r="CR211" s="1341" t="str">
        <f t="shared" si="579"/>
        <v/>
      </c>
      <c r="CS211" s="1340" t="str">
        <f t="shared" si="579"/>
        <v/>
      </c>
      <c r="CT211" s="1343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180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9">
        <f t="shared" si="579"/>
        <v>0</v>
      </c>
      <c r="CE212" s="1340">
        <f t="shared" si="579"/>
        <v>0</v>
      </c>
      <c r="CF212" s="1341">
        <f t="shared" si="579"/>
        <v>0</v>
      </c>
      <c r="CG212" s="1341">
        <f t="shared" si="579"/>
        <v>0</v>
      </c>
      <c r="CH212" s="1341">
        <f t="shared" si="579"/>
        <v>0</v>
      </c>
      <c r="CI212" s="1341">
        <f t="shared" si="579"/>
        <v>0</v>
      </c>
      <c r="CJ212" s="1341">
        <f t="shared" si="579"/>
        <v>0</v>
      </c>
      <c r="CK212" s="1342">
        <f t="shared" si="579"/>
        <v>0</v>
      </c>
      <c r="CL212" s="1342">
        <f t="shared" si="579"/>
        <v>0</v>
      </c>
      <c r="CM212" s="1342">
        <f t="shared" si="579"/>
        <v>0</v>
      </c>
      <c r="CN212" s="1341">
        <f t="shared" si="579"/>
        <v>0</v>
      </c>
      <c r="CO212" s="1341">
        <f t="shared" si="579"/>
        <v>0</v>
      </c>
      <c r="CP212" s="1341">
        <f t="shared" si="579"/>
        <v>0</v>
      </c>
      <c r="CQ212" s="1341">
        <f t="shared" si="579"/>
        <v>0</v>
      </c>
      <c r="CR212" s="1341">
        <f t="shared" si="579"/>
        <v>0</v>
      </c>
      <c r="CS212" s="1340">
        <f t="shared" si="579"/>
        <v>0</v>
      </c>
      <c r="CT212" s="1343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231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5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6" t="str">
        <f t="shared" si="597"/>
        <v/>
      </c>
      <c r="CG213" s="1346" t="str">
        <f t="shared" si="597"/>
        <v/>
      </c>
      <c r="CH213" s="1346" t="str">
        <f t="shared" si="597"/>
        <v/>
      </c>
      <c r="CI213" s="1346">
        <f t="shared" si="597"/>
        <v>0</v>
      </c>
      <c r="CJ213" s="1346">
        <f t="shared" si="597"/>
        <v>0.2</v>
      </c>
      <c r="CK213" s="1347">
        <f t="shared" si="597"/>
        <v>0.33333333333333331</v>
      </c>
      <c r="CL213" s="1347">
        <f t="shared" si="597"/>
        <v>0.42857142857142855</v>
      </c>
      <c r="CM213" s="1347">
        <f t="shared" si="597"/>
        <v>0.46666666666666667</v>
      </c>
      <c r="CN213" s="1346">
        <f t="shared" si="597"/>
        <v>0.46666666666666667</v>
      </c>
      <c r="CO213" s="1346">
        <f t="shared" si="597"/>
        <v>0.6</v>
      </c>
      <c r="CP213" s="1346">
        <f t="shared" si="597"/>
        <v>1.5</v>
      </c>
      <c r="CQ213" s="1346" t="str">
        <f t="shared" si="597"/>
        <v/>
      </c>
      <c r="CR213" s="1346" t="str">
        <f t="shared" si="597"/>
        <v/>
      </c>
      <c r="CS213" s="1345" t="str">
        <f t="shared" si="597"/>
        <v/>
      </c>
      <c r="CT213" s="1348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232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9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0" t="str">
        <f t="shared" si="597"/>
        <v/>
      </c>
      <c r="CF214" s="1341" t="str">
        <f t="shared" si="597"/>
        <v/>
      </c>
      <c r="CG214" s="1341" t="str">
        <f t="shared" si="597"/>
        <v/>
      </c>
      <c r="CH214" s="1341" t="str">
        <f t="shared" si="597"/>
        <v/>
      </c>
      <c r="CI214" s="1341" t="str">
        <f t="shared" si="597"/>
        <v/>
      </c>
      <c r="CJ214" s="1341" t="str">
        <f t="shared" si="597"/>
        <v/>
      </c>
      <c r="CK214" s="1342" t="str">
        <f t="shared" si="597"/>
        <v/>
      </c>
      <c r="CL214" s="1342">
        <f t="shared" si="597"/>
        <v>10</v>
      </c>
      <c r="CM214" s="1342" t="str">
        <f t="shared" si="597"/>
        <v/>
      </c>
      <c r="CN214" s="1341" t="str">
        <f t="shared" si="597"/>
        <v/>
      </c>
      <c r="CO214" s="1341" t="str">
        <f t="shared" si="597"/>
        <v/>
      </c>
      <c r="CP214" s="1341" t="str">
        <f t="shared" si="597"/>
        <v/>
      </c>
      <c r="CQ214" s="1341" t="str">
        <f t="shared" si="597"/>
        <v/>
      </c>
      <c r="CR214" s="1341" t="str">
        <f t="shared" si="597"/>
        <v/>
      </c>
      <c r="CS214" s="1340" t="str">
        <f t="shared" si="597"/>
        <v/>
      </c>
      <c r="CT214" s="1343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178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9" t="str">
        <f t="shared" si="598"/>
        <v/>
      </c>
      <c r="CE215" s="1340" t="str">
        <f t="shared" si="597"/>
        <v/>
      </c>
      <c r="CF215" s="1341" t="str">
        <f t="shared" si="597"/>
        <v/>
      </c>
      <c r="CG215" s="1341" t="str">
        <f t="shared" si="597"/>
        <v/>
      </c>
      <c r="CH215" s="1341" t="str">
        <f t="shared" si="597"/>
        <v/>
      </c>
      <c r="CI215" s="1341" t="str">
        <f t="shared" si="597"/>
        <v/>
      </c>
      <c r="CJ215" s="1341" t="str">
        <f t="shared" si="597"/>
        <v/>
      </c>
      <c r="CK215" s="1342" t="str">
        <f t="shared" si="597"/>
        <v/>
      </c>
      <c r="CL215" s="1342">
        <f t="shared" si="597"/>
        <v>10</v>
      </c>
      <c r="CM215" s="1342" t="str">
        <f t="shared" si="597"/>
        <v/>
      </c>
      <c r="CN215" s="1341" t="str">
        <f t="shared" si="597"/>
        <v/>
      </c>
      <c r="CO215" s="1341" t="str">
        <f t="shared" si="597"/>
        <v/>
      </c>
      <c r="CP215" s="1341" t="str">
        <f t="shared" si="597"/>
        <v/>
      </c>
      <c r="CQ215" s="1341" t="str">
        <f t="shared" si="597"/>
        <v/>
      </c>
      <c r="CR215" s="1341" t="str">
        <f t="shared" si="597"/>
        <v/>
      </c>
      <c r="CS215" s="1340" t="str">
        <f t="shared" si="597"/>
        <v/>
      </c>
      <c r="CT215" s="1343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180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9" t="str">
        <f t="shared" si="598"/>
        <v/>
      </c>
      <c r="CE216" s="1340" t="str">
        <f t="shared" si="597"/>
        <v/>
      </c>
      <c r="CF216" s="1341" t="str">
        <f t="shared" si="597"/>
        <v/>
      </c>
      <c r="CG216" s="1341" t="str">
        <f t="shared" si="597"/>
        <v/>
      </c>
      <c r="CH216" s="1341" t="str">
        <f t="shared" si="597"/>
        <v/>
      </c>
      <c r="CI216" s="1341" t="str">
        <f t="shared" si="597"/>
        <v/>
      </c>
      <c r="CJ216" s="1341" t="str">
        <f t="shared" si="597"/>
        <v/>
      </c>
      <c r="CK216" s="1342" t="str">
        <f t="shared" si="597"/>
        <v/>
      </c>
      <c r="CL216" s="1342">
        <f t="shared" si="597"/>
        <v>100</v>
      </c>
      <c r="CM216" s="1342" t="str">
        <f t="shared" si="597"/>
        <v/>
      </c>
      <c r="CN216" s="1341" t="str">
        <f t="shared" si="597"/>
        <v/>
      </c>
      <c r="CO216" s="1341" t="str">
        <f t="shared" si="597"/>
        <v/>
      </c>
      <c r="CP216" s="1341" t="str">
        <f t="shared" si="597"/>
        <v/>
      </c>
      <c r="CQ216" s="1341" t="str">
        <f t="shared" si="597"/>
        <v/>
      </c>
      <c r="CR216" s="1341" t="str">
        <f t="shared" si="597"/>
        <v/>
      </c>
      <c r="CS216" s="1340" t="str">
        <f t="shared" si="597"/>
        <v/>
      </c>
      <c r="CT216" s="1343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233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9" t="str">
        <f t="shared" si="598"/>
        <v/>
      </c>
      <c r="CE217" s="1340" t="str">
        <f t="shared" si="597"/>
        <v/>
      </c>
      <c r="CF217" s="1341" t="str">
        <f t="shared" si="597"/>
        <v/>
      </c>
      <c r="CG217" s="1341" t="str">
        <f t="shared" si="597"/>
        <v/>
      </c>
      <c r="CH217" s="1341" t="str">
        <f t="shared" si="597"/>
        <v/>
      </c>
      <c r="CI217" s="1341" t="str">
        <f t="shared" si="597"/>
        <v/>
      </c>
      <c r="CJ217" s="1341" t="str">
        <f t="shared" si="597"/>
        <v/>
      </c>
      <c r="CK217" s="1342" t="str">
        <f t="shared" si="597"/>
        <v/>
      </c>
      <c r="CL217" s="1342" t="str">
        <f t="shared" si="597"/>
        <v/>
      </c>
      <c r="CM217" s="1342" t="str">
        <f t="shared" si="597"/>
        <v/>
      </c>
      <c r="CN217" s="1341" t="str">
        <f t="shared" si="597"/>
        <v/>
      </c>
      <c r="CO217" s="1341" t="str">
        <f t="shared" si="597"/>
        <v/>
      </c>
      <c r="CP217" s="1341" t="str">
        <f t="shared" si="597"/>
        <v/>
      </c>
      <c r="CQ217" s="1341" t="str">
        <f t="shared" si="597"/>
        <v/>
      </c>
      <c r="CR217" s="1341" t="str">
        <f t="shared" si="597"/>
        <v/>
      </c>
      <c r="CS217" s="1340" t="str">
        <f t="shared" si="597"/>
        <v/>
      </c>
      <c r="CT217" s="1343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178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9" t="str">
        <f t="shared" si="598"/>
        <v/>
      </c>
      <c r="CE218" s="1340" t="str">
        <f t="shared" si="597"/>
        <v/>
      </c>
      <c r="CF218" s="1341" t="str">
        <f t="shared" si="597"/>
        <v/>
      </c>
      <c r="CG218" s="1341" t="str">
        <f t="shared" si="597"/>
        <v/>
      </c>
      <c r="CH218" s="1341" t="str">
        <f t="shared" si="597"/>
        <v/>
      </c>
      <c r="CI218" s="1341" t="str">
        <f t="shared" si="597"/>
        <v/>
      </c>
      <c r="CJ218" s="1341" t="str">
        <f t="shared" si="597"/>
        <v/>
      </c>
      <c r="CK218" s="1342" t="str">
        <f t="shared" si="597"/>
        <v/>
      </c>
      <c r="CL218" s="1342" t="str">
        <f t="shared" si="597"/>
        <v/>
      </c>
      <c r="CM218" s="1342" t="str">
        <f t="shared" si="597"/>
        <v/>
      </c>
      <c r="CN218" s="1341" t="str">
        <f t="shared" si="597"/>
        <v/>
      </c>
      <c r="CO218" s="1341" t="str">
        <f t="shared" si="597"/>
        <v/>
      </c>
      <c r="CP218" s="1341" t="str">
        <f t="shared" si="597"/>
        <v/>
      </c>
      <c r="CQ218" s="1341" t="str">
        <f t="shared" si="597"/>
        <v/>
      </c>
      <c r="CR218" s="1341" t="str">
        <f t="shared" si="597"/>
        <v/>
      </c>
      <c r="CS218" s="1340" t="str">
        <f t="shared" si="597"/>
        <v/>
      </c>
      <c r="CT218" s="1343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180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9" t="str">
        <f t="shared" si="598"/>
        <v/>
      </c>
      <c r="CE219" s="1340" t="str">
        <f t="shared" si="597"/>
        <v/>
      </c>
      <c r="CF219" s="1341" t="str">
        <f t="shared" si="597"/>
        <v/>
      </c>
      <c r="CG219" s="1341" t="str">
        <f t="shared" si="597"/>
        <v/>
      </c>
      <c r="CH219" s="1341" t="str">
        <f t="shared" si="597"/>
        <v/>
      </c>
      <c r="CI219" s="1341" t="str">
        <f t="shared" si="597"/>
        <v/>
      </c>
      <c r="CJ219" s="1341" t="str">
        <f t="shared" si="597"/>
        <v/>
      </c>
      <c r="CK219" s="1342" t="str">
        <f t="shared" si="597"/>
        <v/>
      </c>
      <c r="CL219" s="1342" t="str">
        <f t="shared" si="597"/>
        <v/>
      </c>
      <c r="CM219" s="1342" t="str">
        <f t="shared" si="597"/>
        <v/>
      </c>
      <c r="CN219" s="1341" t="str">
        <f t="shared" si="597"/>
        <v/>
      </c>
      <c r="CO219" s="1341" t="str">
        <f t="shared" si="597"/>
        <v/>
      </c>
      <c r="CP219" s="1341" t="str">
        <f t="shared" si="597"/>
        <v/>
      </c>
      <c r="CQ219" s="1341" t="str">
        <f t="shared" si="597"/>
        <v/>
      </c>
      <c r="CR219" s="1341" t="str">
        <f t="shared" si="597"/>
        <v/>
      </c>
      <c r="CS219" s="1340" t="str">
        <f t="shared" si="597"/>
        <v/>
      </c>
      <c r="CT219" s="1343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32"/>
      <c r="BW220" s="1533"/>
      <c r="BX220" s="1533"/>
      <c r="BY220" s="1533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9" t="str">
        <f t="shared" si="598"/>
        <v/>
      </c>
      <c r="CE220" s="1340" t="str">
        <f t="shared" si="597"/>
        <v/>
      </c>
      <c r="CF220" s="1341" t="str">
        <f t="shared" si="597"/>
        <v/>
      </c>
      <c r="CG220" s="1341" t="str">
        <f t="shared" si="597"/>
        <v/>
      </c>
      <c r="CH220" s="1341" t="str">
        <f t="shared" si="597"/>
        <v/>
      </c>
      <c r="CI220" s="1341" t="str">
        <f t="shared" si="597"/>
        <v/>
      </c>
      <c r="CJ220" s="1341" t="str">
        <f t="shared" si="597"/>
        <v/>
      </c>
      <c r="CK220" s="1342">
        <f t="shared" si="597"/>
        <v>150</v>
      </c>
      <c r="CL220" s="1342">
        <f t="shared" si="597"/>
        <v>150</v>
      </c>
      <c r="CM220" s="1342">
        <f t="shared" si="597"/>
        <v>150</v>
      </c>
      <c r="CN220" s="1341" t="str">
        <f t="shared" si="597"/>
        <v/>
      </c>
      <c r="CO220" s="1341" t="str">
        <f t="shared" si="597"/>
        <v/>
      </c>
      <c r="CP220" s="1341" t="str">
        <f t="shared" si="597"/>
        <v/>
      </c>
      <c r="CQ220" s="1341" t="str">
        <f t="shared" si="597"/>
        <v/>
      </c>
      <c r="CR220" s="1341" t="str">
        <f t="shared" si="597"/>
        <v/>
      </c>
      <c r="CS220" s="1340" t="str">
        <f t="shared" si="597"/>
        <v/>
      </c>
      <c r="CT220" s="1343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178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34"/>
      <c r="BW221" s="1535"/>
      <c r="BX221" s="1535"/>
      <c r="BY221" s="1535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9" t="str">
        <f t="shared" si="598"/>
        <v/>
      </c>
      <c r="CE221" s="1340" t="str">
        <f t="shared" si="597"/>
        <v/>
      </c>
      <c r="CF221" s="1341" t="str">
        <f t="shared" si="597"/>
        <v/>
      </c>
      <c r="CG221" s="1341" t="str">
        <f t="shared" si="597"/>
        <v/>
      </c>
      <c r="CH221" s="1341" t="str">
        <f t="shared" si="597"/>
        <v/>
      </c>
      <c r="CI221" s="1341" t="str">
        <f t="shared" si="597"/>
        <v/>
      </c>
      <c r="CJ221" s="1341" t="str">
        <f t="shared" si="597"/>
        <v/>
      </c>
      <c r="CK221" s="1342">
        <f t="shared" si="597"/>
        <v>5</v>
      </c>
      <c r="CL221" s="1342">
        <f t="shared" si="597"/>
        <v>12</v>
      </c>
      <c r="CM221" s="1342">
        <f t="shared" si="597"/>
        <v>15</v>
      </c>
      <c r="CN221" s="1341" t="str">
        <f t="shared" si="597"/>
        <v/>
      </c>
      <c r="CO221" s="1341" t="str">
        <f t="shared" si="597"/>
        <v/>
      </c>
      <c r="CP221" s="1341" t="str">
        <f t="shared" si="597"/>
        <v/>
      </c>
      <c r="CQ221" s="1341" t="str">
        <f t="shared" si="597"/>
        <v/>
      </c>
      <c r="CR221" s="1341" t="str">
        <f t="shared" si="597"/>
        <v/>
      </c>
      <c r="CS221" s="1340" t="str">
        <f t="shared" si="597"/>
        <v/>
      </c>
      <c r="CT221" s="1343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180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9" t="str">
        <f t="shared" si="598"/>
        <v/>
      </c>
      <c r="CE222" s="1340" t="str">
        <f t="shared" si="597"/>
        <v/>
      </c>
      <c r="CF222" s="1341" t="str">
        <f t="shared" si="597"/>
        <v/>
      </c>
      <c r="CG222" s="1341" t="str">
        <f t="shared" si="597"/>
        <v/>
      </c>
      <c r="CH222" s="1341" t="str">
        <f t="shared" si="597"/>
        <v/>
      </c>
      <c r="CI222" s="1341" t="str">
        <f t="shared" si="597"/>
        <v/>
      </c>
      <c r="CJ222" s="1341" t="str">
        <f t="shared" si="597"/>
        <v/>
      </c>
      <c r="CK222" s="1342">
        <f t="shared" si="597"/>
        <v>750</v>
      </c>
      <c r="CL222" s="1342">
        <f t="shared" si="597"/>
        <v>1800</v>
      </c>
      <c r="CM222" s="1342">
        <f t="shared" si="597"/>
        <v>2250</v>
      </c>
      <c r="CN222" s="1341" t="str">
        <f t="shared" si="597"/>
        <v/>
      </c>
      <c r="CO222" s="1341" t="str">
        <f t="shared" si="597"/>
        <v/>
      </c>
      <c r="CP222" s="1341" t="str">
        <f t="shared" si="597"/>
        <v/>
      </c>
      <c r="CQ222" s="1341" t="str">
        <f t="shared" si="597"/>
        <v/>
      </c>
      <c r="CR222" s="1341" t="str">
        <f t="shared" si="597"/>
        <v/>
      </c>
      <c r="CS222" s="1340" t="str">
        <f t="shared" si="597"/>
        <v/>
      </c>
      <c r="CT222" s="1343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9" t="str">
        <f t="shared" si="598"/>
        <v/>
      </c>
      <c r="CE223" s="1340" t="str">
        <f t="shared" si="597"/>
        <v/>
      </c>
      <c r="CF223" s="1341" t="str">
        <f t="shared" si="597"/>
        <v/>
      </c>
      <c r="CG223" s="1341" t="str">
        <f t="shared" si="597"/>
        <v/>
      </c>
      <c r="CH223" s="1341" t="str">
        <f t="shared" si="597"/>
        <v/>
      </c>
      <c r="CI223" s="1341" t="str">
        <f t="shared" si="597"/>
        <v/>
      </c>
      <c r="CJ223" s="1341" t="str">
        <f t="shared" si="597"/>
        <v/>
      </c>
      <c r="CK223" s="1342">
        <f t="shared" si="597"/>
        <v>60</v>
      </c>
      <c r="CL223" s="1342">
        <f t="shared" si="597"/>
        <v>90</v>
      </c>
      <c r="CM223" s="1342">
        <f t="shared" si="597"/>
        <v>90</v>
      </c>
      <c r="CN223" s="1341">
        <f t="shared" si="597"/>
        <v>100</v>
      </c>
      <c r="CO223" s="1341" t="str">
        <f t="shared" si="597"/>
        <v/>
      </c>
      <c r="CP223" s="1341" t="str">
        <f t="shared" si="597"/>
        <v/>
      </c>
      <c r="CQ223" s="1341" t="str">
        <f t="shared" si="597"/>
        <v/>
      </c>
      <c r="CR223" s="1341" t="str">
        <f t="shared" si="597"/>
        <v/>
      </c>
      <c r="CS223" s="1340" t="str">
        <f t="shared" si="597"/>
        <v/>
      </c>
      <c r="CT223" s="1343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234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9" t="str">
        <f t="shared" si="598"/>
        <v/>
      </c>
      <c r="CE224" s="1340" t="str">
        <f t="shared" si="597"/>
        <v/>
      </c>
      <c r="CF224" s="1341" t="str">
        <f t="shared" si="597"/>
        <v/>
      </c>
      <c r="CG224" s="1341" t="str">
        <f t="shared" si="597"/>
        <v/>
      </c>
      <c r="CH224" s="1341" t="str">
        <f t="shared" si="597"/>
        <v/>
      </c>
      <c r="CI224" s="1341" t="str">
        <f t="shared" si="597"/>
        <v/>
      </c>
      <c r="CJ224" s="1341" t="str">
        <f t="shared" si="597"/>
        <v/>
      </c>
      <c r="CK224" s="1342">
        <f t="shared" si="597"/>
        <v>4</v>
      </c>
      <c r="CL224" s="1342">
        <f t="shared" si="597"/>
        <v>10</v>
      </c>
      <c r="CM224" s="1342">
        <f t="shared" si="597"/>
        <v>12</v>
      </c>
      <c r="CN224" s="1341">
        <f t="shared" si="597"/>
        <v>12</v>
      </c>
      <c r="CO224" s="1341" t="str">
        <f t="shared" si="597"/>
        <v/>
      </c>
      <c r="CP224" s="1341" t="str">
        <f t="shared" si="597"/>
        <v/>
      </c>
      <c r="CQ224" s="1341" t="str">
        <f t="shared" si="597"/>
        <v/>
      </c>
      <c r="CR224" s="1341" t="str">
        <f t="shared" si="597"/>
        <v/>
      </c>
      <c r="CS224" s="1340" t="str">
        <f t="shared" si="597"/>
        <v/>
      </c>
      <c r="CT224" s="1343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180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9" t="str">
        <f t="shared" si="598"/>
        <v/>
      </c>
      <c r="CE225" s="1340" t="str">
        <f t="shared" si="597"/>
        <v/>
      </c>
      <c r="CF225" s="1341" t="str">
        <f t="shared" si="597"/>
        <v/>
      </c>
      <c r="CG225" s="1341" t="str">
        <f t="shared" si="597"/>
        <v/>
      </c>
      <c r="CH225" s="1341" t="str">
        <f t="shared" si="597"/>
        <v/>
      </c>
      <c r="CI225" s="1341" t="str">
        <f t="shared" si="597"/>
        <v/>
      </c>
      <c r="CJ225" s="1341" t="str">
        <f t="shared" si="597"/>
        <v/>
      </c>
      <c r="CK225" s="1342">
        <f t="shared" si="597"/>
        <v>240</v>
      </c>
      <c r="CL225" s="1342">
        <f t="shared" si="597"/>
        <v>1000</v>
      </c>
      <c r="CM225" s="1342">
        <f t="shared" si="597"/>
        <v>1080</v>
      </c>
      <c r="CN225" s="1341">
        <f t="shared" si="597"/>
        <v>1080</v>
      </c>
      <c r="CO225" s="1341" t="str">
        <f t="shared" si="597"/>
        <v/>
      </c>
      <c r="CP225" s="1341" t="str">
        <f t="shared" si="597"/>
        <v/>
      </c>
      <c r="CQ225" s="1341" t="str">
        <f t="shared" si="597"/>
        <v/>
      </c>
      <c r="CR225" s="1341" t="str">
        <f t="shared" si="597"/>
        <v/>
      </c>
      <c r="CS225" s="1340" t="str">
        <f t="shared" si="597"/>
        <v/>
      </c>
      <c r="CT225" s="1343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235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50"/>
      <c r="CE226" s="1350"/>
      <c r="CF226" s="1350"/>
      <c r="CG226" s="1350"/>
      <c r="CH226" s="1350"/>
      <c r="CI226" s="1350"/>
      <c r="CJ226" s="1350"/>
      <c r="CK226" s="1350"/>
      <c r="CL226" s="1350"/>
      <c r="CM226" s="1350"/>
      <c r="CN226" s="1350"/>
      <c r="CO226" s="1350"/>
      <c r="CP226" s="1350"/>
      <c r="CQ226" s="1350"/>
      <c r="CR226" s="1350"/>
      <c r="CS226" s="1350"/>
      <c r="CT226" s="1351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236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9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0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1" t="str">
        <f t="shared" si="620"/>
        <v/>
      </c>
      <c r="CG227" s="1341" t="str">
        <f t="shared" si="620"/>
        <v/>
      </c>
      <c r="CH227" s="1341">
        <f t="shared" si="620"/>
        <v>2</v>
      </c>
      <c r="CI227" s="1341">
        <f t="shared" si="620"/>
        <v>2</v>
      </c>
      <c r="CJ227" s="1341">
        <f t="shared" si="620"/>
        <v>2</v>
      </c>
      <c r="CK227" s="1342">
        <f t="shared" si="620"/>
        <v>2</v>
      </c>
      <c r="CL227" s="1342">
        <f t="shared" si="620"/>
        <v>2</v>
      </c>
      <c r="CM227" s="1342">
        <f t="shared" si="620"/>
        <v>2</v>
      </c>
      <c r="CN227" s="1341">
        <f t="shared" si="620"/>
        <v>2</v>
      </c>
      <c r="CO227" s="1341">
        <f t="shared" si="620"/>
        <v>2</v>
      </c>
      <c r="CP227" s="1341">
        <f t="shared" si="620"/>
        <v>2</v>
      </c>
      <c r="CQ227" s="1341" t="str">
        <f t="shared" si="620"/>
        <v/>
      </c>
      <c r="CR227" s="1341" t="str">
        <f t="shared" si="620"/>
        <v/>
      </c>
      <c r="CS227" s="1340" t="str">
        <f t="shared" si="620"/>
        <v/>
      </c>
      <c r="CT227" s="134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237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4" t="str">
        <f t="shared" si="619"/>
        <v/>
      </c>
      <c r="CE228" s="1345" t="str">
        <f t="shared" si="620"/>
        <v/>
      </c>
      <c r="CF228" s="1346" t="str">
        <f t="shared" si="620"/>
        <v/>
      </c>
      <c r="CG228" s="1346" t="str">
        <f t="shared" si="620"/>
        <v/>
      </c>
      <c r="CH228" s="1346">
        <f t="shared" si="620"/>
        <v>0.16</v>
      </c>
      <c r="CI228" s="1346">
        <f t="shared" si="620"/>
        <v>0.16</v>
      </c>
      <c r="CJ228" s="1346">
        <f t="shared" si="620"/>
        <v>0.16</v>
      </c>
      <c r="CK228" s="1347">
        <f t="shared" si="620"/>
        <v>0.16</v>
      </c>
      <c r="CL228" s="1347">
        <f t="shared" si="620"/>
        <v>0.16</v>
      </c>
      <c r="CM228" s="1347">
        <f t="shared" si="620"/>
        <v>0.16</v>
      </c>
      <c r="CN228" s="1346">
        <f t="shared" si="620"/>
        <v>0.16</v>
      </c>
      <c r="CO228" s="1346">
        <f t="shared" si="620"/>
        <v>0.16</v>
      </c>
      <c r="CP228" s="1346">
        <f t="shared" si="620"/>
        <v>0.16</v>
      </c>
      <c r="CQ228" s="1346" t="str">
        <f t="shared" si="620"/>
        <v/>
      </c>
      <c r="CR228" s="1346" t="str">
        <f t="shared" si="620"/>
        <v/>
      </c>
      <c r="CS228" s="1345" t="str">
        <f t="shared" si="620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4" t="str">
        <f t="shared" si="619"/>
        <v/>
      </c>
      <c r="CE229" s="1345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6" t="str">
        <f t="shared" si="646"/>
        <v/>
      </c>
      <c r="CG229" s="1346" t="str">
        <f t="shared" si="646"/>
        <v/>
      </c>
      <c r="CH229" s="1346">
        <f t="shared" si="646"/>
        <v>2.6666666666666665E-2</v>
      </c>
      <c r="CI229" s="1346">
        <f t="shared" si="646"/>
        <v>2.6666666666666665E-2</v>
      </c>
      <c r="CJ229" s="1346">
        <f t="shared" si="646"/>
        <v>2.6666666666666665E-2</v>
      </c>
      <c r="CK229" s="1347">
        <f t="shared" si="646"/>
        <v>2.6666666666666665E-2</v>
      </c>
      <c r="CL229" s="1347">
        <f t="shared" si="646"/>
        <v>2.6666666666666665E-2</v>
      </c>
      <c r="CM229" s="1347">
        <f t="shared" si="646"/>
        <v>2.6666666666666665E-2</v>
      </c>
      <c r="CN229" s="1346">
        <f t="shared" si="646"/>
        <v>2.6666666666666665E-2</v>
      </c>
      <c r="CO229" s="1346">
        <f t="shared" si="646"/>
        <v>2.6666666666666665E-2</v>
      </c>
      <c r="CP229" s="1346">
        <f t="shared" si="646"/>
        <v>2.6666666666666665E-2</v>
      </c>
      <c r="CQ229" s="1346" t="str">
        <f t="shared" si="646"/>
        <v/>
      </c>
      <c r="CR229" s="1346" t="str">
        <f t="shared" si="646"/>
        <v/>
      </c>
      <c r="CS229" s="1345" t="str">
        <f t="shared" si="646"/>
        <v/>
      </c>
      <c r="CT229" s="1348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238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9" t="str">
        <f t="shared" si="619"/>
        <v/>
      </c>
      <c r="CE230" s="1340" t="str">
        <f t="shared" si="646"/>
        <v/>
      </c>
      <c r="CF230" s="1341" t="str">
        <f t="shared" si="646"/>
        <v/>
      </c>
      <c r="CG230" s="1341" t="str">
        <f t="shared" si="646"/>
        <v/>
      </c>
      <c r="CH230" s="1341" t="str">
        <f t="shared" si="646"/>
        <v/>
      </c>
      <c r="CI230" s="1341" t="str">
        <f t="shared" si="646"/>
        <v/>
      </c>
      <c r="CJ230" s="1341" t="str">
        <f t="shared" si="646"/>
        <v/>
      </c>
      <c r="CK230" s="1342" t="str">
        <f t="shared" si="646"/>
        <v/>
      </c>
      <c r="CL230" s="1342" t="str">
        <f t="shared" si="646"/>
        <v/>
      </c>
      <c r="CM230" s="1342" t="str">
        <f t="shared" si="646"/>
        <v/>
      </c>
      <c r="CN230" s="1341" t="str">
        <f t="shared" si="646"/>
        <v/>
      </c>
      <c r="CO230" s="1341" t="str">
        <f t="shared" si="646"/>
        <v/>
      </c>
      <c r="CP230" s="1341" t="str">
        <f t="shared" si="646"/>
        <v/>
      </c>
      <c r="CQ230" s="1341" t="str">
        <f t="shared" si="646"/>
        <v/>
      </c>
      <c r="CR230" s="1341" t="str">
        <f t="shared" si="646"/>
        <v/>
      </c>
      <c r="CS230" s="1340" t="str">
        <f t="shared" si="646"/>
        <v/>
      </c>
      <c r="CT230" s="1343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237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4" t="str">
        <f t="shared" si="619"/>
        <v/>
      </c>
      <c r="CE231" s="1345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6" t="str">
        <f t="shared" si="647"/>
        <v/>
      </c>
      <c r="CG231" s="1346" t="str">
        <f t="shared" si="647"/>
        <v/>
      </c>
      <c r="CH231" s="1346" t="str">
        <f t="shared" si="647"/>
        <v/>
      </c>
      <c r="CI231" s="1346" t="str">
        <f t="shared" si="647"/>
        <v/>
      </c>
      <c r="CJ231" s="1346" t="str">
        <f t="shared" si="647"/>
        <v/>
      </c>
      <c r="CK231" s="1347" t="str">
        <f t="shared" si="647"/>
        <v/>
      </c>
      <c r="CL231" s="1347" t="str">
        <f t="shared" si="647"/>
        <v/>
      </c>
      <c r="CM231" s="1347" t="str">
        <f t="shared" si="647"/>
        <v/>
      </c>
      <c r="CN231" s="1346" t="str">
        <f t="shared" si="647"/>
        <v/>
      </c>
      <c r="CO231" s="1346" t="str">
        <f t="shared" si="647"/>
        <v/>
      </c>
      <c r="CP231" s="1346" t="str">
        <f t="shared" si="647"/>
        <v/>
      </c>
      <c r="CQ231" s="1346" t="str">
        <f t="shared" si="647"/>
        <v/>
      </c>
      <c r="CR231" s="1346" t="str">
        <f t="shared" si="647"/>
        <v/>
      </c>
      <c r="CS231" s="1345" t="str">
        <f t="shared" si="647"/>
        <v/>
      </c>
      <c r="CT231" s="1348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571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4" t="str">
        <f t="shared" si="619"/>
        <v/>
      </c>
      <c r="CE232" s="1345" t="str">
        <f t="shared" si="647"/>
        <v/>
      </c>
      <c r="CF232" s="1346" t="str">
        <f t="shared" si="647"/>
        <v/>
      </c>
      <c r="CG232" s="1346" t="str">
        <f t="shared" si="647"/>
        <v/>
      </c>
      <c r="CH232" s="1346" t="str">
        <f t="shared" si="647"/>
        <v/>
      </c>
      <c r="CI232" s="1346" t="str">
        <f t="shared" si="647"/>
        <v/>
      </c>
      <c r="CJ232" s="1346" t="str">
        <f t="shared" si="647"/>
        <v/>
      </c>
      <c r="CK232" s="1347" t="str">
        <f t="shared" si="647"/>
        <v/>
      </c>
      <c r="CL232" s="1347" t="str">
        <f t="shared" si="647"/>
        <v/>
      </c>
      <c r="CM232" s="1347" t="str">
        <f t="shared" si="647"/>
        <v/>
      </c>
      <c r="CN232" s="1346" t="str">
        <f t="shared" si="647"/>
        <v/>
      </c>
      <c r="CO232" s="1346" t="str">
        <f t="shared" si="647"/>
        <v/>
      </c>
      <c r="CP232" s="1346" t="str">
        <f t="shared" si="647"/>
        <v/>
      </c>
      <c r="CQ232" s="1346" t="str">
        <f t="shared" si="647"/>
        <v/>
      </c>
      <c r="CR232" s="1346" t="str">
        <f t="shared" si="647"/>
        <v/>
      </c>
      <c r="CS232" s="1345" t="str">
        <f t="shared" si="647"/>
        <v/>
      </c>
      <c r="CT232" s="1348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239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9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0" t="str">
        <f t="shared" si="647"/>
        <v/>
      </c>
      <c r="CF233" s="1341" t="str">
        <f t="shared" si="647"/>
        <v/>
      </c>
      <c r="CG233" s="1341" t="str">
        <f t="shared" si="647"/>
        <v/>
      </c>
      <c r="CH233" s="1341" t="str">
        <f t="shared" si="647"/>
        <v/>
      </c>
      <c r="CI233" s="1341" t="str">
        <f t="shared" si="647"/>
        <v/>
      </c>
      <c r="CJ233" s="1341" t="str">
        <f t="shared" si="647"/>
        <v/>
      </c>
      <c r="CK233" s="1342" t="str">
        <f t="shared" si="647"/>
        <v/>
      </c>
      <c r="CL233" s="1342" t="str">
        <f t="shared" si="647"/>
        <v/>
      </c>
      <c r="CM233" s="1342" t="str">
        <f t="shared" si="647"/>
        <v/>
      </c>
      <c r="CN233" s="1341" t="str">
        <f t="shared" si="647"/>
        <v/>
      </c>
      <c r="CO233" s="1341" t="str">
        <f t="shared" si="647"/>
        <v/>
      </c>
      <c r="CP233" s="1341" t="str">
        <f t="shared" si="647"/>
        <v/>
      </c>
      <c r="CQ233" s="1341" t="str">
        <f t="shared" si="647"/>
        <v/>
      </c>
      <c r="CR233" s="1341" t="str">
        <f t="shared" si="647"/>
        <v/>
      </c>
      <c r="CS233" s="1340" t="str">
        <f t="shared" si="647"/>
        <v/>
      </c>
      <c r="CT233" s="1343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178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9" t="str">
        <f t="shared" si="652"/>
        <v/>
      </c>
      <c r="CE234" s="1340" t="str">
        <f t="shared" si="647"/>
        <v/>
      </c>
      <c r="CF234" s="1341" t="str">
        <f t="shared" si="647"/>
        <v/>
      </c>
      <c r="CG234" s="1341" t="str">
        <f t="shared" si="647"/>
        <v/>
      </c>
      <c r="CH234" s="1341" t="str">
        <f t="shared" si="647"/>
        <v/>
      </c>
      <c r="CI234" s="1341" t="str">
        <f t="shared" si="647"/>
        <v/>
      </c>
      <c r="CJ234" s="1341" t="str">
        <f t="shared" si="647"/>
        <v/>
      </c>
      <c r="CK234" s="1342" t="str">
        <f t="shared" si="647"/>
        <v/>
      </c>
      <c r="CL234" s="1342" t="str">
        <f t="shared" si="647"/>
        <v/>
      </c>
      <c r="CM234" s="1342" t="str">
        <f t="shared" si="647"/>
        <v/>
      </c>
      <c r="CN234" s="1341" t="str">
        <f t="shared" si="647"/>
        <v/>
      </c>
      <c r="CO234" s="1341" t="str">
        <f t="shared" si="647"/>
        <v/>
      </c>
      <c r="CP234" s="1341" t="str">
        <f t="shared" si="647"/>
        <v/>
      </c>
      <c r="CQ234" s="1341" t="str">
        <f t="shared" si="647"/>
        <v/>
      </c>
      <c r="CR234" s="1341" t="str">
        <f t="shared" si="647"/>
        <v/>
      </c>
      <c r="CS234" s="1340" t="str">
        <f t="shared" si="647"/>
        <v/>
      </c>
      <c r="CT234" s="1343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180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9" t="str">
        <f t="shared" si="652"/>
        <v/>
      </c>
      <c r="CE235" s="1340" t="str">
        <f t="shared" si="647"/>
        <v/>
      </c>
      <c r="CF235" s="1341" t="str">
        <f t="shared" si="647"/>
        <v/>
      </c>
      <c r="CG235" s="1341" t="str">
        <f t="shared" si="647"/>
        <v/>
      </c>
      <c r="CH235" s="1341" t="str">
        <f t="shared" si="647"/>
        <v/>
      </c>
      <c r="CI235" s="1341" t="str">
        <f t="shared" si="647"/>
        <v/>
      </c>
      <c r="CJ235" s="1341" t="str">
        <f t="shared" si="647"/>
        <v/>
      </c>
      <c r="CK235" s="1342" t="str">
        <f t="shared" si="647"/>
        <v/>
      </c>
      <c r="CL235" s="1342" t="str">
        <f t="shared" si="647"/>
        <v/>
      </c>
      <c r="CM235" s="1342" t="str">
        <f t="shared" si="647"/>
        <v/>
      </c>
      <c r="CN235" s="1341" t="str">
        <f t="shared" si="647"/>
        <v/>
      </c>
      <c r="CO235" s="1341" t="str">
        <f t="shared" si="647"/>
        <v/>
      </c>
      <c r="CP235" s="1341" t="str">
        <f t="shared" si="647"/>
        <v/>
      </c>
      <c r="CQ235" s="1341" t="str">
        <f t="shared" si="647"/>
        <v/>
      </c>
      <c r="CR235" s="1341" t="str">
        <f t="shared" si="647"/>
        <v/>
      </c>
      <c r="CS235" s="1340" t="str">
        <f t="shared" si="647"/>
        <v/>
      </c>
      <c r="CT235" s="1343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240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9" t="str">
        <f t="shared" si="652"/>
        <v/>
      </c>
      <c r="CE236" s="1340" t="str">
        <f t="shared" si="647"/>
        <v/>
      </c>
      <c r="CF236" s="1341" t="str">
        <f t="shared" si="647"/>
        <v/>
      </c>
      <c r="CG236" s="1341" t="str">
        <f t="shared" si="647"/>
        <v/>
      </c>
      <c r="CH236" s="1341">
        <f t="shared" si="647"/>
        <v>300</v>
      </c>
      <c r="CI236" s="1341">
        <f t="shared" si="647"/>
        <v>500</v>
      </c>
      <c r="CJ236" s="1341">
        <f t="shared" si="647"/>
        <v>2000</v>
      </c>
      <c r="CK236" s="1342">
        <f t="shared" si="647"/>
        <v>2250</v>
      </c>
      <c r="CL236" s="1342">
        <f t="shared" si="647"/>
        <v>2500</v>
      </c>
      <c r="CM236" s="1342">
        <f t="shared" si="647"/>
        <v>2500</v>
      </c>
      <c r="CN236" s="1341">
        <f t="shared" si="647"/>
        <v>2500</v>
      </c>
      <c r="CO236" s="1341">
        <f t="shared" si="647"/>
        <v>3000</v>
      </c>
      <c r="CP236" s="1341">
        <f t="shared" si="647"/>
        <v>3000</v>
      </c>
      <c r="CQ236" s="1341" t="str">
        <f t="shared" si="647"/>
        <v/>
      </c>
      <c r="CR236" s="1341" t="str">
        <f t="shared" si="647"/>
        <v/>
      </c>
      <c r="CS236" s="1340" t="str">
        <f t="shared" si="647"/>
        <v/>
      </c>
      <c r="CT236" s="1343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9">
        <f t="shared" si="652"/>
        <v>3630</v>
      </c>
      <c r="CE237" s="1340">
        <f t="shared" si="647"/>
        <v>3630</v>
      </c>
      <c r="CF237" s="1341">
        <f t="shared" si="647"/>
        <v>3630</v>
      </c>
      <c r="CG237" s="1341">
        <f t="shared" si="647"/>
        <v>3630</v>
      </c>
      <c r="CH237" s="1341">
        <f t="shared" si="647"/>
        <v>3630</v>
      </c>
      <c r="CI237" s="1341">
        <f t="shared" si="647"/>
        <v>3630</v>
      </c>
      <c r="CJ237" s="1341">
        <f t="shared" si="647"/>
        <v>3630</v>
      </c>
      <c r="CK237" s="1342">
        <f t="shared" si="647"/>
        <v>3630</v>
      </c>
      <c r="CL237" s="1342">
        <f t="shared" si="647"/>
        <v>3630</v>
      </c>
      <c r="CM237" s="1342">
        <f t="shared" si="647"/>
        <v>3630</v>
      </c>
      <c r="CN237" s="1341">
        <f t="shared" si="647"/>
        <v>3630</v>
      </c>
      <c r="CO237" s="1341">
        <f t="shared" si="647"/>
        <v>3630</v>
      </c>
      <c r="CP237" s="1341">
        <f t="shared" si="647"/>
        <v>3630</v>
      </c>
      <c r="CQ237" s="1341">
        <f t="shared" si="647"/>
        <v>3630</v>
      </c>
      <c r="CR237" s="1341">
        <f t="shared" si="647"/>
        <v>3630</v>
      </c>
      <c r="CS237" s="1340">
        <f t="shared" si="647"/>
        <v>3630</v>
      </c>
      <c r="CT237" s="1343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241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9" t="str">
        <f t="shared" si="652"/>
        <v/>
      </c>
      <c r="CE238" s="1340" t="str">
        <f t="shared" si="647"/>
        <v/>
      </c>
      <c r="CF238" s="1341" t="str">
        <f t="shared" si="647"/>
        <v/>
      </c>
      <c r="CG238" s="1341" t="str">
        <f t="shared" si="647"/>
        <v/>
      </c>
      <c r="CH238" s="1341">
        <f t="shared" si="647"/>
        <v>0</v>
      </c>
      <c r="CI238" s="1341">
        <f t="shared" si="647"/>
        <v>0</v>
      </c>
      <c r="CJ238" s="1341">
        <f t="shared" si="647"/>
        <v>1000</v>
      </c>
      <c r="CK238" s="1342">
        <f t="shared" si="647"/>
        <v>1250</v>
      </c>
      <c r="CL238" s="1342">
        <f t="shared" si="647"/>
        <v>1500</v>
      </c>
      <c r="CM238" s="1342">
        <f t="shared" si="647"/>
        <v>1500</v>
      </c>
      <c r="CN238" s="1341">
        <f t="shared" si="647"/>
        <v>2000</v>
      </c>
      <c r="CO238" s="1341">
        <f t="shared" si="647"/>
        <v>2000</v>
      </c>
      <c r="CP238" s="1341">
        <f t="shared" si="647"/>
        <v>2500</v>
      </c>
      <c r="CQ238" s="1341" t="str">
        <f t="shared" si="647"/>
        <v/>
      </c>
      <c r="CR238" s="1341" t="str">
        <f t="shared" si="647"/>
        <v/>
      </c>
      <c r="CS238" s="1340" t="str">
        <f t="shared" si="647"/>
        <v/>
      </c>
      <c r="CT238" s="1343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178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7" t="str">
        <f t="shared" si="607"/>
        <v/>
      </c>
      <c r="CA239" s="1317">
        <f t="shared" si="608"/>
        <v>1</v>
      </c>
      <c r="CB239" s="1317">
        <f t="shared" si="609"/>
        <v>1.1833333333333347</v>
      </c>
      <c r="CC239" s="1318">
        <f t="shared" si="610"/>
        <v>8.1571428571428584</v>
      </c>
      <c r="CD239" s="1377" t="str">
        <f t="shared" si="652"/>
        <v/>
      </c>
      <c r="CE239" s="1378" t="str">
        <f t="shared" si="647"/>
        <v/>
      </c>
      <c r="CF239" s="1379" t="str">
        <f t="shared" si="647"/>
        <v/>
      </c>
      <c r="CG239" s="1379" t="str">
        <f t="shared" si="647"/>
        <v/>
      </c>
      <c r="CH239" s="1379">
        <f t="shared" si="647"/>
        <v>0.9</v>
      </c>
      <c r="CI239" s="1379">
        <f t="shared" si="647"/>
        <v>1</v>
      </c>
      <c r="CJ239" s="1379">
        <f t="shared" si="647"/>
        <v>1.2</v>
      </c>
      <c r="CK239" s="1380">
        <f t="shared" si="647"/>
        <v>1.2</v>
      </c>
      <c r="CL239" s="1380">
        <f t="shared" si="647"/>
        <v>1.2</v>
      </c>
      <c r="CM239" s="1380">
        <f t="shared" si="647"/>
        <v>1.2</v>
      </c>
      <c r="CN239" s="1379">
        <f t="shared" si="647"/>
        <v>1.3</v>
      </c>
      <c r="CO239" s="1379">
        <f t="shared" si="647"/>
        <v>50</v>
      </c>
      <c r="CP239" s="1379">
        <f t="shared" si="647"/>
        <v>50</v>
      </c>
      <c r="CQ239" s="1379" t="str">
        <f t="shared" si="647"/>
        <v/>
      </c>
      <c r="CR239" s="1379" t="str">
        <f t="shared" si="647"/>
        <v/>
      </c>
      <c r="CS239" s="1378" t="str">
        <f t="shared" si="647"/>
        <v/>
      </c>
      <c r="CT239" s="1381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180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9" t="str">
        <f t="shared" si="652"/>
        <v/>
      </c>
      <c r="CE240" s="1340" t="str">
        <f t="shared" si="647"/>
        <v/>
      </c>
      <c r="CF240" s="1341" t="str">
        <f t="shared" si="647"/>
        <v/>
      </c>
      <c r="CG240" s="1341" t="str">
        <f t="shared" si="647"/>
        <v/>
      </c>
      <c r="CH240" s="1341">
        <f t="shared" si="647"/>
        <v>0</v>
      </c>
      <c r="CI240" s="1341">
        <f t="shared" si="647"/>
        <v>0</v>
      </c>
      <c r="CJ240" s="1341">
        <f t="shared" si="647"/>
        <v>1000</v>
      </c>
      <c r="CK240" s="1342">
        <f t="shared" si="647"/>
        <v>1350</v>
      </c>
      <c r="CL240" s="1342">
        <f t="shared" si="647"/>
        <v>1500</v>
      </c>
      <c r="CM240" s="1342">
        <f t="shared" si="647"/>
        <v>1800</v>
      </c>
      <c r="CN240" s="1341">
        <f t="shared" si="647"/>
        <v>2400</v>
      </c>
      <c r="CO240" s="1341">
        <f t="shared" si="647"/>
        <v>2600</v>
      </c>
      <c r="CP240" s="1341">
        <f t="shared" si="647"/>
        <v>3000</v>
      </c>
      <c r="CQ240" s="1341" t="str">
        <f t="shared" si="647"/>
        <v/>
      </c>
      <c r="CR240" s="1341" t="str">
        <f t="shared" si="647"/>
        <v/>
      </c>
      <c r="CS240" s="1340" t="str">
        <f t="shared" si="647"/>
        <v/>
      </c>
      <c r="CT240" s="1343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242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9" t="str">
        <f t="shared" si="652"/>
        <v/>
      </c>
      <c r="CE241" s="1340" t="str">
        <f t="shared" si="647"/>
        <v/>
      </c>
      <c r="CF241" s="1341" t="str">
        <f t="shared" si="647"/>
        <v/>
      </c>
      <c r="CG241" s="1341" t="str">
        <f t="shared" si="647"/>
        <v/>
      </c>
      <c r="CH241" s="1341">
        <f t="shared" si="647"/>
        <v>0</v>
      </c>
      <c r="CI241" s="1341">
        <f t="shared" si="647"/>
        <v>0</v>
      </c>
      <c r="CJ241" s="1341">
        <f t="shared" si="647"/>
        <v>0</v>
      </c>
      <c r="CK241" s="1342">
        <f t="shared" si="647"/>
        <v>0</v>
      </c>
      <c r="CL241" s="1342">
        <f t="shared" si="647"/>
        <v>0</v>
      </c>
      <c r="CM241" s="1342">
        <f t="shared" si="647"/>
        <v>0</v>
      </c>
      <c r="CN241" s="1341">
        <f t="shared" si="647"/>
        <v>25</v>
      </c>
      <c r="CO241" s="1341">
        <f t="shared" si="647"/>
        <v>300</v>
      </c>
      <c r="CP241" s="1341">
        <f t="shared" si="647"/>
        <v>500</v>
      </c>
      <c r="CQ241" s="1341" t="str">
        <f t="shared" si="647"/>
        <v/>
      </c>
      <c r="CR241" s="1341" t="str">
        <f t="shared" si="647"/>
        <v/>
      </c>
      <c r="CS241" s="1340" t="str">
        <f t="shared" si="647"/>
        <v/>
      </c>
      <c r="CT241" s="1343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5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6" t="str">
        <f t="shared" si="669"/>
        <v/>
      </c>
      <c r="CG242" s="1346" t="str">
        <f t="shared" si="669"/>
        <v/>
      </c>
      <c r="CH242" s="1346">
        <f t="shared" si="669"/>
        <v>0.20296337713167462</v>
      </c>
      <c r="CI242" s="1346">
        <f t="shared" si="669"/>
        <v>0.20450097847358123</v>
      </c>
      <c r="CJ242" s="1346">
        <f t="shared" si="669"/>
        <v>0.29598825831702547</v>
      </c>
      <c r="CK242" s="1347">
        <f t="shared" si="669"/>
        <v>0.33827229521945767</v>
      </c>
      <c r="CL242" s="1347">
        <f t="shared" si="669"/>
        <v>0.35518590998043054</v>
      </c>
      <c r="CM242" s="1347">
        <f t="shared" si="669"/>
        <v>0.36834094368340942</v>
      </c>
      <c r="CN242" s="1346">
        <f t="shared" si="669"/>
        <v>0.39465101108936723</v>
      </c>
      <c r="CO242" s="1346">
        <f t="shared" si="669"/>
        <v>0.39465101108936723</v>
      </c>
      <c r="CP242" s="1346">
        <f t="shared" si="669"/>
        <v>0.49331376386170905</v>
      </c>
      <c r="CQ242" s="1346" t="str">
        <f t="shared" si="669"/>
        <v/>
      </c>
      <c r="CR242" s="1346" t="str">
        <f t="shared" si="669"/>
        <v/>
      </c>
      <c r="CS242" s="1345" t="str">
        <f t="shared" si="669"/>
        <v/>
      </c>
      <c r="CT242" s="1348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243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9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0" t="str">
        <f t="shared" si="669"/>
        <v/>
      </c>
      <c r="CF243" s="1341" t="str">
        <f t="shared" si="669"/>
        <v/>
      </c>
      <c r="CG243" s="1341" t="str">
        <f t="shared" si="669"/>
        <v/>
      </c>
      <c r="CH243" s="1341" t="str">
        <f t="shared" si="669"/>
        <v/>
      </c>
      <c r="CI243" s="1341" t="str">
        <f t="shared" si="669"/>
        <v/>
      </c>
      <c r="CJ243" s="1341" t="str">
        <f t="shared" si="669"/>
        <v/>
      </c>
      <c r="CK243" s="1342" t="str">
        <f t="shared" si="669"/>
        <v/>
      </c>
      <c r="CL243" s="1342" t="str">
        <f t="shared" si="669"/>
        <v/>
      </c>
      <c r="CM243" s="1342" t="str">
        <f t="shared" si="669"/>
        <v/>
      </c>
      <c r="CN243" s="1341" t="str">
        <f t="shared" si="669"/>
        <v/>
      </c>
      <c r="CO243" s="1341" t="str">
        <f t="shared" si="669"/>
        <v/>
      </c>
      <c r="CP243" s="1341" t="str">
        <f t="shared" si="669"/>
        <v/>
      </c>
      <c r="CQ243" s="1341" t="str">
        <f t="shared" si="669"/>
        <v/>
      </c>
      <c r="CR243" s="1341" t="str">
        <f t="shared" si="669"/>
        <v/>
      </c>
      <c r="CS243" s="1340" t="str">
        <f t="shared" si="669"/>
        <v/>
      </c>
      <c r="CT243" s="1343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9">
        <f t="shared" si="670"/>
        <v>3550</v>
      </c>
      <c r="CE244" s="1340">
        <f t="shared" si="669"/>
        <v>3550</v>
      </c>
      <c r="CF244" s="1341">
        <f t="shared" si="669"/>
        <v>3550</v>
      </c>
      <c r="CG244" s="1341">
        <f t="shared" si="669"/>
        <v>3550</v>
      </c>
      <c r="CH244" s="1341">
        <f t="shared" si="669"/>
        <v>3550</v>
      </c>
      <c r="CI244" s="1341">
        <f t="shared" si="669"/>
        <v>3550</v>
      </c>
      <c r="CJ244" s="1341">
        <f t="shared" si="669"/>
        <v>3550</v>
      </c>
      <c r="CK244" s="1342">
        <f t="shared" si="669"/>
        <v>3550</v>
      </c>
      <c r="CL244" s="1342">
        <f t="shared" si="669"/>
        <v>3550</v>
      </c>
      <c r="CM244" s="1342">
        <f t="shared" si="669"/>
        <v>3550</v>
      </c>
      <c r="CN244" s="1341">
        <f t="shared" si="669"/>
        <v>3550</v>
      </c>
      <c r="CO244" s="1341">
        <f t="shared" si="669"/>
        <v>3550</v>
      </c>
      <c r="CP244" s="1341">
        <f t="shared" si="669"/>
        <v>3550</v>
      </c>
      <c r="CQ244" s="1341">
        <f t="shared" si="669"/>
        <v>3550</v>
      </c>
      <c r="CR244" s="1341">
        <f t="shared" si="669"/>
        <v>3550</v>
      </c>
      <c r="CS244" s="1340">
        <f t="shared" si="669"/>
        <v>3550</v>
      </c>
      <c r="CT244" s="1343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241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9" t="str">
        <f t="shared" si="670"/>
        <v/>
      </c>
      <c r="CE245" s="1340" t="str">
        <f t="shared" si="669"/>
        <v/>
      </c>
      <c r="CF245" s="1341" t="str">
        <f t="shared" si="669"/>
        <v/>
      </c>
      <c r="CG245" s="1341" t="str">
        <f t="shared" si="669"/>
        <v/>
      </c>
      <c r="CH245" s="1341" t="str">
        <f t="shared" si="669"/>
        <v/>
      </c>
      <c r="CI245" s="1341" t="str">
        <f t="shared" si="669"/>
        <v/>
      </c>
      <c r="CJ245" s="1341" t="str">
        <f t="shared" si="669"/>
        <v/>
      </c>
      <c r="CK245" s="1342" t="str">
        <f t="shared" si="669"/>
        <v/>
      </c>
      <c r="CL245" s="1342">
        <f t="shared" si="669"/>
        <v>0</v>
      </c>
      <c r="CM245" s="1342" t="str">
        <f t="shared" si="669"/>
        <v/>
      </c>
      <c r="CN245" s="1341" t="str">
        <f t="shared" si="669"/>
        <v/>
      </c>
      <c r="CO245" s="1341" t="str">
        <f t="shared" si="669"/>
        <v/>
      </c>
      <c r="CP245" s="1341" t="str">
        <f t="shared" si="669"/>
        <v/>
      </c>
      <c r="CQ245" s="1341" t="str">
        <f t="shared" si="669"/>
        <v/>
      </c>
      <c r="CR245" s="1341" t="str">
        <f t="shared" si="669"/>
        <v/>
      </c>
      <c r="CS245" s="1340" t="str">
        <f t="shared" si="669"/>
        <v/>
      </c>
      <c r="CT245" s="1343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9" t="str">
        <f t="shared" si="670"/>
        <v/>
      </c>
      <c r="CE246" s="1340" t="str">
        <f t="shared" si="669"/>
        <v/>
      </c>
      <c r="CF246" s="1341" t="str">
        <f t="shared" si="669"/>
        <v/>
      </c>
      <c r="CG246" s="1341" t="str">
        <f t="shared" si="669"/>
        <v/>
      </c>
      <c r="CH246" s="1341" t="str">
        <f t="shared" si="669"/>
        <v/>
      </c>
      <c r="CI246" s="1341" t="str">
        <f t="shared" si="669"/>
        <v/>
      </c>
      <c r="CJ246" s="1341" t="str">
        <f t="shared" si="669"/>
        <v/>
      </c>
      <c r="CK246" s="1342" t="str">
        <f t="shared" si="669"/>
        <v/>
      </c>
      <c r="CL246" s="1342" t="str">
        <f t="shared" si="669"/>
        <v/>
      </c>
      <c r="CM246" s="1342" t="str">
        <f t="shared" si="669"/>
        <v/>
      </c>
      <c r="CN246" s="1341" t="str">
        <f t="shared" si="669"/>
        <v/>
      </c>
      <c r="CO246" s="1341" t="str">
        <f t="shared" si="669"/>
        <v/>
      </c>
      <c r="CP246" s="1341" t="str">
        <f t="shared" si="669"/>
        <v/>
      </c>
      <c r="CQ246" s="1341" t="str">
        <f t="shared" si="669"/>
        <v/>
      </c>
      <c r="CR246" s="1341" t="str">
        <f t="shared" si="669"/>
        <v/>
      </c>
      <c r="CS246" s="1340" t="str">
        <f t="shared" si="669"/>
        <v/>
      </c>
      <c r="CT246" s="1343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180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9" t="str">
        <f t="shared" si="670"/>
        <v/>
      </c>
      <c r="CE247" s="1340" t="str">
        <f t="shared" si="669"/>
        <v/>
      </c>
      <c r="CF247" s="1341" t="str">
        <f t="shared" si="669"/>
        <v/>
      </c>
      <c r="CG247" s="1341" t="str">
        <f t="shared" si="669"/>
        <v/>
      </c>
      <c r="CH247" s="1341" t="str">
        <f t="shared" si="669"/>
        <v/>
      </c>
      <c r="CI247" s="1341" t="str">
        <f t="shared" si="669"/>
        <v/>
      </c>
      <c r="CJ247" s="1341" t="str">
        <f t="shared" si="669"/>
        <v/>
      </c>
      <c r="CK247" s="1342" t="str">
        <f t="shared" si="669"/>
        <v/>
      </c>
      <c r="CL247" s="1342">
        <f t="shared" si="669"/>
        <v>0</v>
      </c>
      <c r="CM247" s="1342" t="str">
        <f t="shared" si="669"/>
        <v/>
      </c>
      <c r="CN247" s="1341" t="str">
        <f t="shared" si="669"/>
        <v/>
      </c>
      <c r="CO247" s="1341" t="str">
        <f t="shared" si="669"/>
        <v/>
      </c>
      <c r="CP247" s="1341" t="str">
        <f t="shared" si="669"/>
        <v/>
      </c>
      <c r="CQ247" s="1341" t="str">
        <f t="shared" si="669"/>
        <v/>
      </c>
      <c r="CR247" s="1341" t="str">
        <f t="shared" si="669"/>
        <v/>
      </c>
      <c r="CS247" s="1340" t="str">
        <f t="shared" si="669"/>
        <v/>
      </c>
      <c r="CT247" s="1343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242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9" t="str">
        <f t="shared" si="670"/>
        <v/>
      </c>
      <c r="CE248" s="1340" t="str">
        <f t="shared" si="669"/>
        <v/>
      </c>
      <c r="CF248" s="1341" t="str">
        <f t="shared" si="669"/>
        <v/>
      </c>
      <c r="CG248" s="1341" t="str">
        <f t="shared" si="669"/>
        <v/>
      </c>
      <c r="CH248" s="1341" t="str">
        <f t="shared" si="669"/>
        <v/>
      </c>
      <c r="CI248" s="1341" t="str">
        <f t="shared" si="669"/>
        <v/>
      </c>
      <c r="CJ248" s="1341" t="str">
        <f t="shared" si="669"/>
        <v/>
      </c>
      <c r="CK248" s="1342" t="str">
        <f t="shared" si="669"/>
        <v/>
      </c>
      <c r="CL248" s="1342" t="str">
        <f t="shared" si="669"/>
        <v/>
      </c>
      <c r="CM248" s="1342" t="str">
        <f t="shared" si="669"/>
        <v/>
      </c>
      <c r="CN248" s="1341" t="str">
        <f t="shared" si="669"/>
        <v/>
      </c>
      <c r="CO248" s="1341" t="str">
        <f t="shared" si="669"/>
        <v/>
      </c>
      <c r="CP248" s="1341" t="str">
        <f t="shared" si="669"/>
        <v/>
      </c>
      <c r="CQ248" s="1341" t="str">
        <f t="shared" si="669"/>
        <v/>
      </c>
      <c r="CR248" s="1341" t="str">
        <f t="shared" si="669"/>
        <v/>
      </c>
      <c r="CS248" s="1340" t="str">
        <f t="shared" si="669"/>
        <v/>
      </c>
      <c r="CT248" s="1343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5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6" t="str">
        <f t="shared" si="683"/>
        <v/>
      </c>
      <c r="CG249" s="1346" t="str">
        <f t="shared" si="683"/>
        <v/>
      </c>
      <c r="CH249" s="1346" t="str">
        <f t="shared" si="683"/>
        <v/>
      </c>
      <c r="CI249" s="1346" t="str">
        <f t="shared" si="683"/>
        <v/>
      </c>
      <c r="CJ249" s="1346" t="str">
        <f t="shared" si="683"/>
        <v/>
      </c>
      <c r="CK249" s="1347" t="str">
        <f t="shared" si="683"/>
        <v/>
      </c>
      <c r="CL249" s="1347" t="str">
        <f t="shared" si="683"/>
        <v/>
      </c>
      <c r="CM249" s="1347" t="str">
        <f t="shared" si="683"/>
        <v/>
      </c>
      <c r="CN249" s="1346" t="str">
        <f t="shared" si="683"/>
        <v/>
      </c>
      <c r="CO249" s="1346" t="str">
        <f t="shared" si="683"/>
        <v/>
      </c>
      <c r="CP249" s="1346" t="str">
        <f t="shared" si="683"/>
        <v/>
      </c>
      <c r="CQ249" s="1346" t="str">
        <f t="shared" si="683"/>
        <v/>
      </c>
      <c r="CR249" s="1346" t="str">
        <f t="shared" si="683"/>
        <v/>
      </c>
      <c r="CS249" s="1345" t="str">
        <f t="shared" si="683"/>
        <v/>
      </c>
      <c r="CT249" s="1348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9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0" t="str">
        <f t="shared" si="683"/>
        <v/>
      </c>
      <c r="CF250" s="1341" t="str">
        <f t="shared" si="683"/>
        <v/>
      </c>
      <c r="CG250" s="1341" t="str">
        <f t="shared" si="683"/>
        <v/>
      </c>
      <c r="CH250" s="1341" t="str">
        <f t="shared" si="683"/>
        <v/>
      </c>
      <c r="CI250" s="1341" t="str">
        <f t="shared" si="683"/>
        <v/>
      </c>
      <c r="CJ250" s="1341" t="str">
        <f t="shared" si="683"/>
        <v/>
      </c>
      <c r="CK250" s="1342">
        <f t="shared" si="683"/>
        <v>1000</v>
      </c>
      <c r="CL250" s="1342">
        <f t="shared" si="683"/>
        <v>3000</v>
      </c>
      <c r="CM250" s="1342">
        <f t="shared" si="683"/>
        <v>3750</v>
      </c>
      <c r="CN250" s="1341" t="str">
        <f t="shared" si="683"/>
        <v/>
      </c>
      <c r="CO250" s="1341" t="str">
        <f t="shared" si="683"/>
        <v/>
      </c>
      <c r="CP250" s="1341" t="str">
        <f t="shared" si="683"/>
        <v/>
      </c>
      <c r="CQ250" s="1341" t="str">
        <f t="shared" si="683"/>
        <v/>
      </c>
      <c r="CR250" s="1341" t="str">
        <f t="shared" si="683"/>
        <v/>
      </c>
      <c r="CS250" s="1340" t="str">
        <f t="shared" si="683"/>
        <v/>
      </c>
      <c r="CT250" s="1343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9">
        <f t="shared" si="684"/>
        <v>3540</v>
      </c>
      <c r="CE251" s="1340">
        <f t="shared" si="683"/>
        <v>3540</v>
      </c>
      <c r="CF251" s="1341">
        <f t="shared" si="683"/>
        <v>3540</v>
      </c>
      <c r="CG251" s="1341">
        <f t="shared" si="683"/>
        <v>3540</v>
      </c>
      <c r="CH251" s="1341">
        <f t="shared" si="683"/>
        <v>3540</v>
      </c>
      <c r="CI251" s="1341">
        <f t="shared" si="683"/>
        <v>3540</v>
      </c>
      <c r="CJ251" s="1341">
        <f t="shared" si="683"/>
        <v>3540</v>
      </c>
      <c r="CK251" s="1342">
        <f t="shared" si="683"/>
        <v>3540</v>
      </c>
      <c r="CL251" s="1342">
        <f t="shared" si="683"/>
        <v>3540</v>
      </c>
      <c r="CM251" s="1342">
        <f t="shared" si="683"/>
        <v>3540</v>
      </c>
      <c r="CN251" s="1341">
        <f t="shared" si="683"/>
        <v>3540</v>
      </c>
      <c r="CO251" s="1341">
        <f t="shared" si="683"/>
        <v>3540</v>
      </c>
      <c r="CP251" s="1341">
        <f t="shared" si="683"/>
        <v>3540</v>
      </c>
      <c r="CQ251" s="1341">
        <f t="shared" si="683"/>
        <v>3540</v>
      </c>
      <c r="CR251" s="1341">
        <f t="shared" si="683"/>
        <v>3540</v>
      </c>
      <c r="CS251" s="1340">
        <f t="shared" si="683"/>
        <v>3540</v>
      </c>
      <c r="CT251" s="1343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241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9" t="str">
        <f t="shared" si="684"/>
        <v/>
      </c>
      <c r="CE252" s="1340" t="str">
        <f t="shared" si="683"/>
        <v/>
      </c>
      <c r="CF252" s="1341" t="str">
        <f t="shared" si="683"/>
        <v/>
      </c>
      <c r="CG252" s="1341" t="str">
        <f t="shared" si="683"/>
        <v/>
      </c>
      <c r="CH252" s="1341" t="str">
        <f t="shared" si="683"/>
        <v/>
      </c>
      <c r="CI252" s="1341" t="str">
        <f t="shared" si="683"/>
        <v/>
      </c>
      <c r="CJ252" s="1341" t="str">
        <f t="shared" si="683"/>
        <v/>
      </c>
      <c r="CK252" s="1342">
        <f t="shared" si="683"/>
        <v>1000</v>
      </c>
      <c r="CL252" s="1342">
        <f t="shared" si="683"/>
        <v>2850</v>
      </c>
      <c r="CM252" s="1342">
        <f t="shared" si="683"/>
        <v>3750</v>
      </c>
      <c r="CN252" s="1341" t="str">
        <f t="shared" si="683"/>
        <v/>
      </c>
      <c r="CO252" s="1341" t="str">
        <f t="shared" si="683"/>
        <v/>
      </c>
      <c r="CP252" s="1341" t="str">
        <f t="shared" si="683"/>
        <v/>
      </c>
      <c r="CQ252" s="1341" t="str">
        <f t="shared" si="683"/>
        <v/>
      </c>
      <c r="CR252" s="1341" t="str">
        <f t="shared" si="683"/>
        <v/>
      </c>
      <c r="CS252" s="1340" t="str">
        <f t="shared" si="683"/>
        <v/>
      </c>
      <c r="CT252" s="1343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178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9" t="str">
        <f t="shared" si="684"/>
        <v/>
      </c>
      <c r="CE253" s="1340" t="str">
        <f t="shared" si="683"/>
        <v/>
      </c>
      <c r="CF253" s="1341" t="str">
        <f t="shared" si="683"/>
        <v/>
      </c>
      <c r="CG253" s="1341" t="str">
        <f t="shared" si="683"/>
        <v/>
      </c>
      <c r="CH253" s="1341" t="str">
        <f t="shared" si="683"/>
        <v/>
      </c>
      <c r="CI253" s="1341" t="str">
        <f t="shared" si="683"/>
        <v/>
      </c>
      <c r="CJ253" s="1341" t="str">
        <f t="shared" si="683"/>
        <v/>
      </c>
      <c r="CK253" s="1342">
        <f t="shared" si="683"/>
        <v>1.2</v>
      </c>
      <c r="CL253" s="1342">
        <f t="shared" si="683"/>
        <v>1.2</v>
      </c>
      <c r="CM253" s="1342">
        <f t="shared" si="683"/>
        <v>1.2</v>
      </c>
      <c r="CN253" s="1341" t="str">
        <f t="shared" si="683"/>
        <v/>
      </c>
      <c r="CO253" s="1341" t="str">
        <f t="shared" si="683"/>
        <v/>
      </c>
      <c r="CP253" s="1341" t="str">
        <f t="shared" si="683"/>
        <v/>
      </c>
      <c r="CQ253" s="1341" t="str">
        <f t="shared" si="683"/>
        <v/>
      </c>
      <c r="CR253" s="1341" t="str">
        <f t="shared" si="683"/>
        <v/>
      </c>
      <c r="CS253" s="1340" t="str">
        <f t="shared" si="683"/>
        <v/>
      </c>
      <c r="CT253" s="1343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180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9" t="str">
        <f t="shared" si="684"/>
        <v/>
      </c>
      <c r="CE254" s="1340" t="str">
        <f t="shared" si="683"/>
        <v/>
      </c>
      <c r="CF254" s="1341" t="str">
        <f t="shared" si="683"/>
        <v/>
      </c>
      <c r="CG254" s="1341" t="str">
        <f t="shared" si="683"/>
        <v/>
      </c>
      <c r="CH254" s="1341" t="str">
        <f t="shared" si="683"/>
        <v/>
      </c>
      <c r="CI254" s="1341" t="str">
        <f t="shared" si="683"/>
        <v/>
      </c>
      <c r="CJ254" s="1341" t="str">
        <f t="shared" si="683"/>
        <v/>
      </c>
      <c r="CK254" s="1342">
        <f t="shared" si="683"/>
        <v>1200</v>
      </c>
      <c r="CL254" s="1342">
        <f t="shared" si="683"/>
        <v>3420</v>
      </c>
      <c r="CM254" s="1342">
        <f t="shared" si="683"/>
        <v>4500</v>
      </c>
      <c r="CN254" s="1341" t="str">
        <f t="shared" si="683"/>
        <v/>
      </c>
      <c r="CO254" s="1341" t="str">
        <f t="shared" si="683"/>
        <v/>
      </c>
      <c r="CP254" s="1341" t="str">
        <f t="shared" si="683"/>
        <v/>
      </c>
      <c r="CQ254" s="1341" t="str">
        <f t="shared" si="683"/>
        <v/>
      </c>
      <c r="CR254" s="1341" t="str">
        <f t="shared" si="683"/>
        <v/>
      </c>
      <c r="CS254" s="1340" t="str">
        <f t="shared" si="683"/>
        <v/>
      </c>
      <c r="CT254" s="1343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242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9" t="str">
        <f t="shared" si="684"/>
        <v/>
      </c>
      <c r="CE255" s="1340" t="str">
        <f t="shared" si="683"/>
        <v/>
      </c>
      <c r="CF255" s="1341" t="str">
        <f t="shared" si="683"/>
        <v/>
      </c>
      <c r="CG255" s="1341" t="str">
        <f t="shared" si="683"/>
        <v/>
      </c>
      <c r="CH255" s="1341" t="str">
        <f t="shared" si="683"/>
        <v/>
      </c>
      <c r="CI255" s="1341" t="str">
        <f t="shared" si="683"/>
        <v/>
      </c>
      <c r="CJ255" s="1341" t="str">
        <f t="shared" si="683"/>
        <v/>
      </c>
      <c r="CK255" s="1342" t="str">
        <f t="shared" si="683"/>
        <v/>
      </c>
      <c r="CL255" s="1342">
        <f t="shared" si="683"/>
        <v>50</v>
      </c>
      <c r="CM255" s="1342" t="str">
        <f t="shared" si="683"/>
        <v/>
      </c>
      <c r="CN255" s="1341" t="str">
        <f t="shared" si="683"/>
        <v/>
      </c>
      <c r="CO255" s="1341" t="str">
        <f t="shared" si="683"/>
        <v/>
      </c>
      <c r="CP255" s="1341" t="str">
        <f t="shared" si="683"/>
        <v/>
      </c>
      <c r="CQ255" s="1341" t="str">
        <f t="shared" si="683"/>
        <v/>
      </c>
      <c r="CR255" s="1341" t="str">
        <f t="shared" si="683"/>
        <v/>
      </c>
      <c r="CS255" s="1340" t="str">
        <f t="shared" si="683"/>
        <v/>
      </c>
      <c r="CT255" s="1343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5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6" t="str">
        <f t="shared" si="695"/>
        <v/>
      </c>
      <c r="CG256" s="1346" t="str">
        <f t="shared" si="695"/>
        <v/>
      </c>
      <c r="CH256" s="1346" t="str">
        <f t="shared" si="695"/>
        <v/>
      </c>
      <c r="CI256" s="1346" t="str">
        <f t="shared" si="695"/>
        <v/>
      </c>
      <c r="CJ256" s="1346" t="str">
        <f t="shared" si="695"/>
        <v/>
      </c>
      <c r="CK256" s="1347">
        <f t="shared" si="695"/>
        <v>0</v>
      </c>
      <c r="CL256" s="1347">
        <f t="shared" si="695"/>
        <v>0</v>
      </c>
      <c r="CM256" s="1347">
        <f t="shared" si="695"/>
        <v>3.8486627527723423E-2</v>
      </c>
      <c r="CN256" s="1346" t="str">
        <f t="shared" si="695"/>
        <v/>
      </c>
      <c r="CO256" s="1346" t="str">
        <f t="shared" si="695"/>
        <v/>
      </c>
      <c r="CP256" s="1346" t="str">
        <f t="shared" si="695"/>
        <v/>
      </c>
      <c r="CQ256" s="1346" t="str">
        <f t="shared" si="695"/>
        <v/>
      </c>
      <c r="CR256" s="1346" t="str">
        <f t="shared" si="695"/>
        <v/>
      </c>
      <c r="CS256" s="1345" t="str">
        <f t="shared" si="695"/>
        <v/>
      </c>
      <c r="CT256" s="1348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244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9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0" t="str">
        <f t="shared" si="695"/>
        <v/>
      </c>
      <c r="CF257" s="1341" t="str">
        <f t="shared" si="695"/>
        <v/>
      </c>
      <c r="CG257" s="1341" t="str">
        <f t="shared" si="695"/>
        <v/>
      </c>
      <c r="CH257" s="1341" t="str">
        <f t="shared" si="695"/>
        <v/>
      </c>
      <c r="CI257" s="1341" t="str">
        <f t="shared" si="695"/>
        <v/>
      </c>
      <c r="CJ257" s="1341" t="str">
        <f t="shared" si="695"/>
        <v/>
      </c>
      <c r="CK257" s="1342" t="str">
        <f t="shared" si="695"/>
        <v/>
      </c>
      <c r="CL257" s="1342" t="str">
        <f t="shared" si="695"/>
        <v/>
      </c>
      <c r="CM257" s="1342" t="str">
        <f t="shared" si="695"/>
        <v/>
      </c>
      <c r="CN257" s="1341" t="str">
        <f t="shared" si="695"/>
        <v/>
      </c>
      <c r="CO257" s="1341" t="str">
        <f t="shared" si="695"/>
        <v/>
      </c>
      <c r="CP257" s="1341" t="str">
        <f t="shared" si="695"/>
        <v/>
      </c>
      <c r="CQ257" s="1341" t="str">
        <f t="shared" si="695"/>
        <v/>
      </c>
      <c r="CR257" s="1341" t="str">
        <f t="shared" si="695"/>
        <v/>
      </c>
      <c r="CS257" s="1340" t="str">
        <f t="shared" si="695"/>
        <v/>
      </c>
      <c r="CT257" s="1343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9">
        <f t="shared" si="696"/>
        <v>3500</v>
      </c>
      <c r="CE258" s="1340">
        <f t="shared" si="695"/>
        <v>3500</v>
      </c>
      <c r="CF258" s="1341">
        <f t="shared" si="695"/>
        <v>3500</v>
      </c>
      <c r="CG258" s="1341">
        <f t="shared" si="695"/>
        <v>3500</v>
      </c>
      <c r="CH258" s="1341">
        <f t="shared" si="695"/>
        <v>3500</v>
      </c>
      <c r="CI258" s="1341">
        <f t="shared" si="695"/>
        <v>3500</v>
      </c>
      <c r="CJ258" s="1341">
        <f t="shared" si="695"/>
        <v>3500</v>
      </c>
      <c r="CK258" s="1342">
        <f t="shared" si="695"/>
        <v>3500</v>
      </c>
      <c r="CL258" s="1342">
        <f t="shared" si="695"/>
        <v>3500</v>
      </c>
      <c r="CM258" s="1342">
        <f t="shared" si="695"/>
        <v>3500</v>
      </c>
      <c r="CN258" s="1341">
        <f t="shared" si="695"/>
        <v>3500</v>
      </c>
      <c r="CO258" s="1341">
        <f t="shared" si="695"/>
        <v>3500</v>
      </c>
      <c r="CP258" s="1341">
        <f t="shared" si="695"/>
        <v>3500</v>
      </c>
      <c r="CQ258" s="1341">
        <f t="shared" si="695"/>
        <v>3500</v>
      </c>
      <c r="CR258" s="1341">
        <f t="shared" si="695"/>
        <v>3500</v>
      </c>
      <c r="CS258" s="1340">
        <f t="shared" si="695"/>
        <v>3500</v>
      </c>
      <c r="CT258" s="1343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241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9" t="str">
        <f t="shared" si="696"/>
        <v/>
      </c>
      <c r="CE259" s="1340" t="str">
        <f t="shared" si="695"/>
        <v/>
      </c>
      <c r="CF259" s="1341" t="str">
        <f t="shared" si="695"/>
        <v/>
      </c>
      <c r="CG259" s="1341" t="str">
        <f t="shared" si="695"/>
        <v/>
      </c>
      <c r="CH259" s="1341" t="str">
        <f t="shared" si="695"/>
        <v/>
      </c>
      <c r="CI259" s="1341" t="str">
        <f t="shared" si="695"/>
        <v/>
      </c>
      <c r="CJ259" s="1341" t="str">
        <f t="shared" si="695"/>
        <v/>
      </c>
      <c r="CK259" s="1342" t="str">
        <f t="shared" si="695"/>
        <v/>
      </c>
      <c r="CL259" s="1342" t="str">
        <f t="shared" si="695"/>
        <v/>
      </c>
      <c r="CM259" s="1342" t="str">
        <f t="shared" si="695"/>
        <v/>
      </c>
      <c r="CN259" s="1341" t="str">
        <f t="shared" si="695"/>
        <v/>
      </c>
      <c r="CO259" s="1341" t="str">
        <f t="shared" si="695"/>
        <v/>
      </c>
      <c r="CP259" s="1341" t="str">
        <f t="shared" si="695"/>
        <v/>
      </c>
      <c r="CQ259" s="1341" t="str">
        <f t="shared" si="695"/>
        <v/>
      </c>
      <c r="CR259" s="1341" t="str">
        <f t="shared" si="695"/>
        <v/>
      </c>
      <c r="CS259" s="1340" t="str">
        <f t="shared" si="695"/>
        <v/>
      </c>
      <c r="CT259" s="1343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9" t="str">
        <f t="shared" si="696"/>
        <v/>
      </c>
      <c r="CE260" s="1340" t="str">
        <f t="shared" si="695"/>
        <v/>
      </c>
      <c r="CF260" s="1341" t="str">
        <f t="shared" si="695"/>
        <v/>
      </c>
      <c r="CG260" s="1341" t="str">
        <f t="shared" si="695"/>
        <v/>
      </c>
      <c r="CH260" s="1341" t="str">
        <f t="shared" si="695"/>
        <v/>
      </c>
      <c r="CI260" s="1341" t="str">
        <f t="shared" si="695"/>
        <v/>
      </c>
      <c r="CJ260" s="1341" t="str">
        <f t="shared" si="695"/>
        <v/>
      </c>
      <c r="CK260" s="1342" t="str">
        <f t="shared" si="695"/>
        <v/>
      </c>
      <c r="CL260" s="1342" t="str">
        <f t="shared" si="695"/>
        <v/>
      </c>
      <c r="CM260" s="1342" t="str">
        <f t="shared" si="695"/>
        <v/>
      </c>
      <c r="CN260" s="1341" t="str">
        <f t="shared" si="695"/>
        <v/>
      </c>
      <c r="CO260" s="1341" t="str">
        <f t="shared" si="695"/>
        <v/>
      </c>
      <c r="CP260" s="1341" t="str">
        <f t="shared" si="695"/>
        <v/>
      </c>
      <c r="CQ260" s="1341" t="str">
        <f t="shared" si="695"/>
        <v/>
      </c>
      <c r="CR260" s="1341" t="str">
        <f t="shared" si="695"/>
        <v/>
      </c>
      <c r="CS260" s="1340" t="str">
        <f t="shared" si="695"/>
        <v/>
      </c>
      <c r="CT260" s="1343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180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9" t="str">
        <f t="shared" si="696"/>
        <v/>
      </c>
      <c r="CE261" s="1340" t="str">
        <f t="shared" si="695"/>
        <v/>
      </c>
      <c r="CF261" s="1341" t="str">
        <f t="shared" si="695"/>
        <v/>
      </c>
      <c r="CG261" s="1341" t="str">
        <f t="shared" si="695"/>
        <v/>
      </c>
      <c r="CH261" s="1341" t="str">
        <f t="shared" si="695"/>
        <v/>
      </c>
      <c r="CI261" s="1341" t="str">
        <f t="shared" si="695"/>
        <v/>
      </c>
      <c r="CJ261" s="1341" t="str">
        <f t="shared" si="695"/>
        <v/>
      </c>
      <c r="CK261" s="1342" t="str">
        <f t="shared" si="695"/>
        <v/>
      </c>
      <c r="CL261" s="1342" t="str">
        <f t="shared" si="695"/>
        <v/>
      </c>
      <c r="CM261" s="1342" t="str">
        <f t="shared" si="695"/>
        <v/>
      </c>
      <c r="CN261" s="1341" t="str">
        <f t="shared" si="695"/>
        <v/>
      </c>
      <c r="CO261" s="1341" t="str">
        <f t="shared" si="695"/>
        <v/>
      </c>
      <c r="CP261" s="1341" t="str">
        <f t="shared" si="695"/>
        <v/>
      </c>
      <c r="CQ261" s="1341" t="str">
        <f t="shared" si="695"/>
        <v/>
      </c>
      <c r="CR261" s="1341" t="str">
        <f t="shared" si="695"/>
        <v/>
      </c>
      <c r="CS261" s="1340" t="str">
        <f t="shared" si="695"/>
        <v/>
      </c>
      <c r="CT261" s="1343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242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9" t="str">
        <f t="shared" si="696"/>
        <v/>
      </c>
      <c r="CE262" s="1340" t="str">
        <f t="shared" si="695"/>
        <v/>
      </c>
      <c r="CF262" s="1341" t="str">
        <f t="shared" si="695"/>
        <v/>
      </c>
      <c r="CG262" s="1341" t="str">
        <f t="shared" si="695"/>
        <v/>
      </c>
      <c r="CH262" s="1341" t="str">
        <f t="shared" si="695"/>
        <v/>
      </c>
      <c r="CI262" s="1341" t="str">
        <f t="shared" si="695"/>
        <v/>
      </c>
      <c r="CJ262" s="1341" t="str">
        <f t="shared" si="695"/>
        <v/>
      </c>
      <c r="CK262" s="1342" t="str">
        <f t="shared" si="695"/>
        <v/>
      </c>
      <c r="CL262" s="1342" t="str">
        <f t="shared" si="695"/>
        <v/>
      </c>
      <c r="CM262" s="1342" t="str">
        <f t="shared" si="695"/>
        <v/>
      </c>
      <c r="CN262" s="1341" t="str">
        <f t="shared" si="695"/>
        <v/>
      </c>
      <c r="CO262" s="1341" t="str">
        <f t="shared" si="695"/>
        <v/>
      </c>
      <c r="CP262" s="1341" t="str">
        <f t="shared" si="695"/>
        <v/>
      </c>
      <c r="CQ262" s="1341" t="str">
        <f t="shared" si="695"/>
        <v/>
      </c>
      <c r="CR262" s="1341" t="str">
        <f t="shared" si="695"/>
        <v/>
      </c>
      <c r="CS262" s="1340" t="str">
        <f t="shared" si="695"/>
        <v/>
      </c>
      <c r="CT262" s="1343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5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6" t="str">
        <f t="shared" si="709"/>
        <v/>
      </c>
      <c r="CG263" s="1346" t="str">
        <f t="shared" si="709"/>
        <v/>
      </c>
      <c r="CH263" s="1346" t="str">
        <f t="shared" si="709"/>
        <v/>
      </c>
      <c r="CI263" s="1346" t="str">
        <f t="shared" si="709"/>
        <v/>
      </c>
      <c r="CJ263" s="1346" t="str">
        <f t="shared" si="709"/>
        <v/>
      </c>
      <c r="CK263" s="1347" t="str">
        <f t="shared" si="709"/>
        <v/>
      </c>
      <c r="CL263" s="1347" t="str">
        <f t="shared" si="709"/>
        <v/>
      </c>
      <c r="CM263" s="1347" t="str">
        <f t="shared" si="709"/>
        <v/>
      </c>
      <c r="CN263" s="1346" t="str">
        <f t="shared" si="709"/>
        <v/>
      </c>
      <c r="CO263" s="1346" t="str">
        <f t="shared" si="709"/>
        <v/>
      </c>
      <c r="CP263" s="1346" t="str">
        <f t="shared" si="709"/>
        <v/>
      </c>
      <c r="CQ263" s="1346" t="str">
        <f t="shared" si="709"/>
        <v/>
      </c>
      <c r="CR263" s="1346" t="str">
        <f t="shared" si="709"/>
        <v/>
      </c>
      <c r="CS263" s="1345" t="str">
        <f t="shared" si="709"/>
        <v/>
      </c>
      <c r="CT263" s="1348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245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9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0" t="str">
        <f t="shared" si="709"/>
        <v/>
      </c>
      <c r="CF264" s="1341" t="str">
        <f t="shared" si="709"/>
        <v/>
      </c>
      <c r="CG264" s="1341" t="str">
        <f t="shared" si="709"/>
        <v/>
      </c>
      <c r="CH264" s="1341" t="str">
        <f t="shared" si="709"/>
        <v/>
      </c>
      <c r="CI264" s="1341" t="str">
        <f t="shared" si="709"/>
        <v/>
      </c>
      <c r="CJ264" s="1341" t="str">
        <f t="shared" si="709"/>
        <v/>
      </c>
      <c r="CK264" s="1342" t="str">
        <f t="shared" si="709"/>
        <v/>
      </c>
      <c r="CL264" s="1342" t="str">
        <f t="shared" si="709"/>
        <v/>
      </c>
      <c r="CM264" s="1342" t="str">
        <f t="shared" si="709"/>
        <v/>
      </c>
      <c r="CN264" s="1341" t="str">
        <f t="shared" si="709"/>
        <v/>
      </c>
      <c r="CO264" s="1341" t="str">
        <f t="shared" si="709"/>
        <v/>
      </c>
      <c r="CP264" s="1341" t="str">
        <f t="shared" si="709"/>
        <v/>
      </c>
      <c r="CQ264" s="1341" t="str">
        <f t="shared" si="709"/>
        <v/>
      </c>
      <c r="CR264" s="1341" t="str">
        <f t="shared" si="709"/>
        <v/>
      </c>
      <c r="CS264" s="1340" t="str">
        <f t="shared" si="709"/>
        <v/>
      </c>
      <c r="CT264" s="1343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9">
        <f t="shared" si="710"/>
        <v>3400</v>
      </c>
      <c r="CE265" s="1340">
        <f t="shared" si="709"/>
        <v>3400</v>
      </c>
      <c r="CF265" s="1341">
        <f t="shared" si="709"/>
        <v>3400</v>
      </c>
      <c r="CG265" s="1341">
        <f t="shared" si="709"/>
        <v>3400</v>
      </c>
      <c r="CH265" s="1341">
        <f t="shared" si="709"/>
        <v>3400</v>
      </c>
      <c r="CI265" s="1341">
        <f t="shared" si="709"/>
        <v>3400</v>
      </c>
      <c r="CJ265" s="1341">
        <f t="shared" si="709"/>
        <v>3400</v>
      </c>
      <c r="CK265" s="1342">
        <f t="shared" si="709"/>
        <v>3400</v>
      </c>
      <c r="CL265" s="1342">
        <f t="shared" si="709"/>
        <v>3400</v>
      </c>
      <c r="CM265" s="1342">
        <f t="shared" si="709"/>
        <v>3400</v>
      </c>
      <c r="CN265" s="1341">
        <f t="shared" si="709"/>
        <v>3400</v>
      </c>
      <c r="CO265" s="1341">
        <f t="shared" si="709"/>
        <v>3400</v>
      </c>
      <c r="CP265" s="1341">
        <f t="shared" si="709"/>
        <v>3400</v>
      </c>
      <c r="CQ265" s="1341">
        <f t="shared" si="709"/>
        <v>3400</v>
      </c>
      <c r="CR265" s="1341">
        <f t="shared" si="709"/>
        <v>3400</v>
      </c>
      <c r="CS265" s="1340">
        <f t="shared" si="709"/>
        <v>3400</v>
      </c>
      <c r="CT265" s="1343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241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9" t="str">
        <f t="shared" si="710"/>
        <v/>
      </c>
      <c r="CE266" s="1340" t="str">
        <f t="shared" si="709"/>
        <v/>
      </c>
      <c r="CF266" s="1341" t="str">
        <f t="shared" si="709"/>
        <v/>
      </c>
      <c r="CG266" s="1341" t="str">
        <f t="shared" si="709"/>
        <v/>
      </c>
      <c r="CH266" s="1341" t="str">
        <f t="shared" si="709"/>
        <v/>
      </c>
      <c r="CI266" s="1341" t="str">
        <f t="shared" si="709"/>
        <v/>
      </c>
      <c r="CJ266" s="1341" t="str">
        <f t="shared" si="709"/>
        <v/>
      </c>
      <c r="CK266" s="1342" t="str">
        <f t="shared" si="709"/>
        <v/>
      </c>
      <c r="CL266" s="1342" t="str">
        <f t="shared" si="709"/>
        <v/>
      </c>
      <c r="CM266" s="1342" t="str">
        <f t="shared" si="709"/>
        <v/>
      </c>
      <c r="CN266" s="1341" t="str">
        <f t="shared" si="709"/>
        <v/>
      </c>
      <c r="CO266" s="1341" t="str">
        <f t="shared" si="709"/>
        <v/>
      </c>
      <c r="CP266" s="1341" t="str">
        <f t="shared" si="709"/>
        <v/>
      </c>
      <c r="CQ266" s="1341" t="str">
        <f t="shared" si="709"/>
        <v/>
      </c>
      <c r="CR266" s="1341" t="str">
        <f t="shared" si="709"/>
        <v/>
      </c>
      <c r="CS266" s="1340" t="str">
        <f t="shared" si="709"/>
        <v/>
      </c>
      <c r="CT266" s="1343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9" t="str">
        <f t="shared" si="710"/>
        <v/>
      </c>
      <c r="CE267" s="1340" t="str">
        <f t="shared" si="709"/>
        <v/>
      </c>
      <c r="CF267" s="1341" t="str">
        <f t="shared" si="709"/>
        <v/>
      </c>
      <c r="CG267" s="1341" t="str">
        <f t="shared" si="709"/>
        <v/>
      </c>
      <c r="CH267" s="1341" t="str">
        <f t="shared" si="709"/>
        <v/>
      </c>
      <c r="CI267" s="1341" t="str">
        <f t="shared" si="709"/>
        <v/>
      </c>
      <c r="CJ267" s="1341" t="str">
        <f t="shared" si="709"/>
        <v/>
      </c>
      <c r="CK267" s="1342" t="str">
        <f t="shared" si="709"/>
        <v/>
      </c>
      <c r="CL267" s="1342" t="str">
        <f t="shared" si="709"/>
        <v/>
      </c>
      <c r="CM267" s="1342" t="str">
        <f t="shared" si="709"/>
        <v/>
      </c>
      <c r="CN267" s="1341" t="str">
        <f t="shared" si="709"/>
        <v/>
      </c>
      <c r="CO267" s="1341" t="str">
        <f t="shared" si="709"/>
        <v/>
      </c>
      <c r="CP267" s="1341" t="str">
        <f t="shared" si="709"/>
        <v/>
      </c>
      <c r="CQ267" s="1341" t="str">
        <f t="shared" si="709"/>
        <v/>
      </c>
      <c r="CR267" s="1341" t="str">
        <f t="shared" si="709"/>
        <v/>
      </c>
      <c r="CS267" s="1340" t="str">
        <f t="shared" si="709"/>
        <v/>
      </c>
      <c r="CT267" s="1343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180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9" t="str">
        <f t="shared" si="710"/>
        <v/>
      </c>
      <c r="CE268" s="1340" t="str">
        <f t="shared" si="709"/>
        <v/>
      </c>
      <c r="CF268" s="1341" t="str">
        <f t="shared" si="709"/>
        <v/>
      </c>
      <c r="CG268" s="1341" t="str">
        <f t="shared" si="709"/>
        <v/>
      </c>
      <c r="CH268" s="1341" t="str">
        <f t="shared" si="709"/>
        <v/>
      </c>
      <c r="CI268" s="1341" t="str">
        <f t="shared" si="709"/>
        <v/>
      </c>
      <c r="CJ268" s="1341" t="str">
        <f t="shared" si="709"/>
        <v/>
      </c>
      <c r="CK268" s="1342" t="str">
        <f t="shared" si="709"/>
        <v/>
      </c>
      <c r="CL268" s="1342" t="str">
        <f t="shared" si="709"/>
        <v/>
      </c>
      <c r="CM268" s="1342" t="str">
        <f t="shared" si="709"/>
        <v/>
      </c>
      <c r="CN268" s="1341" t="str">
        <f t="shared" si="709"/>
        <v/>
      </c>
      <c r="CO268" s="1341" t="str">
        <f t="shared" si="709"/>
        <v/>
      </c>
      <c r="CP268" s="1341" t="str">
        <f t="shared" si="709"/>
        <v/>
      </c>
      <c r="CQ268" s="1341" t="str">
        <f t="shared" si="709"/>
        <v/>
      </c>
      <c r="CR268" s="1341" t="str">
        <f t="shared" si="709"/>
        <v/>
      </c>
      <c r="CS268" s="1340" t="str">
        <f t="shared" si="709"/>
        <v/>
      </c>
      <c r="CT268" s="1343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242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9" t="str">
        <f t="shared" si="710"/>
        <v/>
      </c>
      <c r="CE269" s="1340" t="str">
        <f t="shared" si="709"/>
        <v/>
      </c>
      <c r="CF269" s="1341" t="str">
        <f t="shared" si="709"/>
        <v/>
      </c>
      <c r="CG269" s="1341" t="str">
        <f t="shared" si="709"/>
        <v/>
      </c>
      <c r="CH269" s="1341" t="str">
        <f t="shared" si="709"/>
        <v/>
      </c>
      <c r="CI269" s="1341" t="str">
        <f t="shared" si="709"/>
        <v/>
      </c>
      <c r="CJ269" s="1341" t="str">
        <f t="shared" si="709"/>
        <v/>
      </c>
      <c r="CK269" s="1342" t="str">
        <f t="shared" si="709"/>
        <v/>
      </c>
      <c r="CL269" s="1342" t="str">
        <f t="shared" si="709"/>
        <v/>
      </c>
      <c r="CM269" s="1342" t="str">
        <f t="shared" si="709"/>
        <v/>
      </c>
      <c r="CN269" s="1341" t="str">
        <f t="shared" si="709"/>
        <v/>
      </c>
      <c r="CO269" s="1341" t="str">
        <f t="shared" si="709"/>
        <v/>
      </c>
      <c r="CP269" s="1341" t="str">
        <f t="shared" si="709"/>
        <v/>
      </c>
      <c r="CQ269" s="1341" t="str">
        <f t="shared" si="709"/>
        <v/>
      </c>
      <c r="CR269" s="1341" t="str">
        <f t="shared" si="709"/>
        <v/>
      </c>
      <c r="CS269" s="1340" t="str">
        <f t="shared" si="709"/>
        <v/>
      </c>
      <c r="CT269" s="1343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5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6" t="str">
        <f t="shared" si="723"/>
        <v/>
      </c>
      <c r="CG270" s="1346" t="str">
        <f t="shared" si="723"/>
        <v/>
      </c>
      <c r="CH270" s="1346" t="str">
        <f t="shared" si="723"/>
        <v/>
      </c>
      <c r="CI270" s="1346" t="str">
        <f t="shared" si="723"/>
        <v/>
      </c>
      <c r="CJ270" s="1346" t="str">
        <f t="shared" si="723"/>
        <v/>
      </c>
      <c r="CK270" s="1347" t="str">
        <f t="shared" si="723"/>
        <v/>
      </c>
      <c r="CL270" s="1347" t="str">
        <f t="shared" si="723"/>
        <v/>
      </c>
      <c r="CM270" s="1347" t="str">
        <f t="shared" si="723"/>
        <v/>
      </c>
      <c r="CN270" s="1346" t="str">
        <f t="shared" si="723"/>
        <v/>
      </c>
      <c r="CO270" s="1346" t="str">
        <f t="shared" si="723"/>
        <v/>
      </c>
      <c r="CP270" s="1346" t="str">
        <f t="shared" si="723"/>
        <v/>
      </c>
      <c r="CQ270" s="1346" t="str">
        <f t="shared" si="723"/>
        <v/>
      </c>
      <c r="CR270" s="1346" t="str">
        <f t="shared" si="723"/>
        <v/>
      </c>
      <c r="CS270" s="1345" t="str">
        <f t="shared" si="723"/>
        <v/>
      </c>
      <c r="CT270" s="1348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246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9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0" t="str">
        <f t="shared" si="723"/>
        <v/>
      </c>
      <c r="CF271" s="1341" t="str">
        <f t="shared" si="723"/>
        <v/>
      </c>
      <c r="CG271" s="1341" t="str">
        <f t="shared" si="723"/>
        <v/>
      </c>
      <c r="CH271" s="1341" t="str">
        <f t="shared" si="723"/>
        <v/>
      </c>
      <c r="CI271" s="1341" t="str">
        <f t="shared" si="723"/>
        <v/>
      </c>
      <c r="CJ271" s="1341" t="str">
        <f t="shared" si="723"/>
        <v/>
      </c>
      <c r="CK271" s="1342" t="str">
        <f t="shared" si="723"/>
        <v/>
      </c>
      <c r="CL271" s="1342" t="str">
        <f t="shared" si="723"/>
        <v/>
      </c>
      <c r="CM271" s="1342" t="str">
        <f t="shared" si="723"/>
        <v/>
      </c>
      <c r="CN271" s="1341" t="str">
        <f t="shared" si="723"/>
        <v/>
      </c>
      <c r="CO271" s="1341" t="str">
        <f t="shared" si="723"/>
        <v/>
      </c>
      <c r="CP271" s="1341" t="str">
        <f t="shared" si="723"/>
        <v/>
      </c>
      <c r="CQ271" s="1341" t="str">
        <f t="shared" si="723"/>
        <v/>
      </c>
      <c r="CR271" s="1341" t="str">
        <f t="shared" si="723"/>
        <v/>
      </c>
      <c r="CS271" s="1340" t="str">
        <f t="shared" si="723"/>
        <v/>
      </c>
      <c r="CT271" s="1343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9">
        <f t="shared" si="724"/>
        <v>3390</v>
      </c>
      <c r="CE272" s="1340">
        <f t="shared" si="723"/>
        <v>3390</v>
      </c>
      <c r="CF272" s="1341">
        <f t="shared" si="723"/>
        <v>3390</v>
      </c>
      <c r="CG272" s="1341">
        <f t="shared" si="723"/>
        <v>3390</v>
      </c>
      <c r="CH272" s="1341">
        <f t="shared" si="723"/>
        <v>3390</v>
      </c>
      <c r="CI272" s="1341">
        <f t="shared" si="723"/>
        <v>3390</v>
      </c>
      <c r="CJ272" s="1341">
        <f t="shared" si="723"/>
        <v>3390</v>
      </c>
      <c r="CK272" s="1342">
        <f t="shared" si="723"/>
        <v>3390</v>
      </c>
      <c r="CL272" s="1342">
        <f t="shared" si="723"/>
        <v>3390</v>
      </c>
      <c r="CM272" s="1342">
        <f t="shared" si="723"/>
        <v>3390</v>
      </c>
      <c r="CN272" s="1341">
        <f t="shared" si="723"/>
        <v>3390</v>
      </c>
      <c r="CO272" s="1341">
        <f t="shared" si="723"/>
        <v>3390</v>
      </c>
      <c r="CP272" s="1341">
        <f t="shared" si="723"/>
        <v>3390</v>
      </c>
      <c r="CQ272" s="1341">
        <f t="shared" si="723"/>
        <v>3390</v>
      </c>
      <c r="CR272" s="1341">
        <f t="shared" si="723"/>
        <v>3390</v>
      </c>
      <c r="CS272" s="1340">
        <f t="shared" si="723"/>
        <v>3390</v>
      </c>
      <c r="CT272" s="1343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241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9" t="str">
        <f t="shared" si="724"/>
        <v/>
      </c>
      <c r="CE273" s="1340" t="str">
        <f t="shared" si="723"/>
        <v/>
      </c>
      <c r="CF273" s="1341" t="str">
        <f t="shared" si="723"/>
        <v/>
      </c>
      <c r="CG273" s="1341" t="str">
        <f t="shared" si="723"/>
        <v/>
      </c>
      <c r="CH273" s="1341" t="str">
        <f t="shared" si="723"/>
        <v/>
      </c>
      <c r="CI273" s="1341" t="str">
        <f t="shared" si="723"/>
        <v/>
      </c>
      <c r="CJ273" s="1341" t="str">
        <f t="shared" si="723"/>
        <v/>
      </c>
      <c r="CK273" s="1342" t="str">
        <f t="shared" si="723"/>
        <v/>
      </c>
      <c r="CL273" s="1342" t="str">
        <f t="shared" si="723"/>
        <v/>
      </c>
      <c r="CM273" s="1342" t="str">
        <f t="shared" si="723"/>
        <v/>
      </c>
      <c r="CN273" s="1341" t="str">
        <f t="shared" si="723"/>
        <v/>
      </c>
      <c r="CO273" s="1341" t="str">
        <f t="shared" si="723"/>
        <v/>
      </c>
      <c r="CP273" s="1341" t="str">
        <f t="shared" si="723"/>
        <v/>
      </c>
      <c r="CQ273" s="1341" t="str">
        <f t="shared" si="723"/>
        <v/>
      </c>
      <c r="CR273" s="1341" t="str">
        <f t="shared" si="723"/>
        <v/>
      </c>
      <c r="CS273" s="1340" t="str">
        <f t="shared" si="723"/>
        <v/>
      </c>
      <c r="CT273" s="1343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178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9" t="str">
        <f t="shared" si="724"/>
        <v/>
      </c>
      <c r="CE274" s="1340" t="str">
        <f t="shared" si="723"/>
        <v/>
      </c>
      <c r="CF274" s="1341" t="str">
        <f t="shared" si="723"/>
        <v/>
      </c>
      <c r="CG274" s="1341" t="str">
        <f t="shared" si="723"/>
        <v/>
      </c>
      <c r="CH274" s="1341" t="str">
        <f t="shared" si="723"/>
        <v/>
      </c>
      <c r="CI274" s="1341" t="str">
        <f t="shared" si="723"/>
        <v/>
      </c>
      <c r="CJ274" s="1341" t="str">
        <f t="shared" si="723"/>
        <v/>
      </c>
      <c r="CK274" s="1342" t="str">
        <f t="shared" si="723"/>
        <v/>
      </c>
      <c r="CL274" s="1342" t="str">
        <f t="shared" si="723"/>
        <v/>
      </c>
      <c r="CM274" s="1342" t="str">
        <f t="shared" si="723"/>
        <v/>
      </c>
      <c r="CN274" s="1341" t="str">
        <f t="shared" si="723"/>
        <v/>
      </c>
      <c r="CO274" s="1341" t="str">
        <f t="shared" si="723"/>
        <v/>
      </c>
      <c r="CP274" s="1341" t="str">
        <f t="shared" si="723"/>
        <v/>
      </c>
      <c r="CQ274" s="1341" t="str">
        <f t="shared" si="723"/>
        <v/>
      </c>
      <c r="CR274" s="1341" t="str">
        <f t="shared" si="723"/>
        <v/>
      </c>
      <c r="CS274" s="1340" t="str">
        <f t="shared" si="723"/>
        <v/>
      </c>
      <c r="CT274" s="1343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180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9" t="str">
        <f t="shared" si="724"/>
        <v/>
      </c>
      <c r="CE275" s="1340" t="str">
        <f t="shared" si="723"/>
        <v/>
      </c>
      <c r="CF275" s="1341" t="str">
        <f t="shared" si="723"/>
        <v/>
      </c>
      <c r="CG275" s="1341" t="str">
        <f t="shared" si="723"/>
        <v/>
      </c>
      <c r="CH275" s="1341" t="str">
        <f t="shared" si="723"/>
        <v/>
      </c>
      <c r="CI275" s="1341" t="str">
        <f t="shared" si="723"/>
        <v/>
      </c>
      <c r="CJ275" s="1341" t="str">
        <f t="shared" si="723"/>
        <v/>
      </c>
      <c r="CK275" s="1342" t="str">
        <f t="shared" si="723"/>
        <v/>
      </c>
      <c r="CL275" s="1342" t="str">
        <f t="shared" si="723"/>
        <v/>
      </c>
      <c r="CM275" s="1342" t="str">
        <f t="shared" si="723"/>
        <v/>
      </c>
      <c r="CN275" s="1341" t="str">
        <f t="shared" si="723"/>
        <v/>
      </c>
      <c r="CO275" s="1341" t="str">
        <f t="shared" si="723"/>
        <v/>
      </c>
      <c r="CP275" s="1341" t="str">
        <f t="shared" si="723"/>
        <v/>
      </c>
      <c r="CQ275" s="1341" t="str">
        <f t="shared" si="723"/>
        <v/>
      </c>
      <c r="CR275" s="1341" t="str">
        <f t="shared" si="723"/>
        <v/>
      </c>
      <c r="CS275" s="1340" t="str">
        <f t="shared" si="723"/>
        <v/>
      </c>
      <c r="CT275" s="1343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242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9" t="str">
        <f t="shared" si="724"/>
        <v/>
      </c>
      <c r="CE276" s="1340" t="str">
        <f t="shared" si="723"/>
        <v/>
      </c>
      <c r="CF276" s="1341" t="str">
        <f t="shared" si="723"/>
        <v/>
      </c>
      <c r="CG276" s="1341" t="str">
        <f t="shared" si="723"/>
        <v/>
      </c>
      <c r="CH276" s="1341" t="str">
        <f t="shared" si="723"/>
        <v/>
      </c>
      <c r="CI276" s="1341" t="str">
        <f t="shared" si="723"/>
        <v/>
      </c>
      <c r="CJ276" s="1341" t="str">
        <f t="shared" si="723"/>
        <v/>
      </c>
      <c r="CK276" s="1342" t="str">
        <f t="shared" si="723"/>
        <v/>
      </c>
      <c r="CL276" s="1342" t="str">
        <f t="shared" si="723"/>
        <v/>
      </c>
      <c r="CM276" s="1342" t="str">
        <f t="shared" si="723"/>
        <v/>
      </c>
      <c r="CN276" s="1341" t="str">
        <f t="shared" si="723"/>
        <v/>
      </c>
      <c r="CO276" s="1341" t="str">
        <f t="shared" si="723"/>
        <v/>
      </c>
      <c r="CP276" s="1341" t="str">
        <f t="shared" si="723"/>
        <v/>
      </c>
      <c r="CQ276" s="1341" t="str">
        <f t="shared" si="723"/>
        <v/>
      </c>
      <c r="CR276" s="1341" t="str">
        <f t="shared" si="723"/>
        <v/>
      </c>
      <c r="CS276" s="1340" t="str">
        <f t="shared" si="723"/>
        <v/>
      </c>
      <c r="CT276" s="1343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5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6" t="str">
        <f t="shared" si="737"/>
        <v/>
      </c>
      <c r="CG277" s="1346" t="str">
        <f t="shared" si="737"/>
        <v/>
      </c>
      <c r="CH277" s="1346" t="str">
        <f t="shared" si="737"/>
        <v/>
      </c>
      <c r="CI277" s="1346" t="str">
        <f t="shared" si="737"/>
        <v/>
      </c>
      <c r="CJ277" s="1346" t="str">
        <f t="shared" si="737"/>
        <v/>
      </c>
      <c r="CK277" s="1347" t="str">
        <f t="shared" si="737"/>
        <v/>
      </c>
      <c r="CL277" s="1347" t="str">
        <f t="shared" si="737"/>
        <v/>
      </c>
      <c r="CM277" s="1347" t="str">
        <f t="shared" si="737"/>
        <v/>
      </c>
      <c r="CN277" s="1346" t="str">
        <f t="shared" si="737"/>
        <v/>
      </c>
      <c r="CO277" s="1346" t="str">
        <f t="shared" si="737"/>
        <v/>
      </c>
      <c r="CP277" s="1346" t="str">
        <f t="shared" si="737"/>
        <v/>
      </c>
      <c r="CQ277" s="1346" t="str">
        <f t="shared" si="737"/>
        <v/>
      </c>
      <c r="CR277" s="1346" t="str">
        <f t="shared" si="737"/>
        <v/>
      </c>
      <c r="CS277" s="1345" t="str">
        <f t="shared" si="737"/>
        <v/>
      </c>
      <c r="CT277" s="1348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9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0" t="str">
        <f t="shared" si="737"/>
        <v/>
      </c>
      <c r="CF278" s="1341" t="str">
        <f t="shared" si="737"/>
        <v/>
      </c>
      <c r="CG278" s="1341" t="str">
        <f t="shared" si="737"/>
        <v/>
      </c>
      <c r="CH278" s="1341" t="str">
        <f t="shared" si="737"/>
        <v/>
      </c>
      <c r="CI278" s="1341" t="str">
        <f t="shared" si="737"/>
        <v/>
      </c>
      <c r="CJ278" s="1341" t="str">
        <f t="shared" si="737"/>
        <v/>
      </c>
      <c r="CK278" s="1342" t="str">
        <f t="shared" si="737"/>
        <v/>
      </c>
      <c r="CL278" s="1342" t="str">
        <f t="shared" si="737"/>
        <v/>
      </c>
      <c r="CM278" s="1342" t="str">
        <f t="shared" si="737"/>
        <v/>
      </c>
      <c r="CN278" s="1341" t="str">
        <f t="shared" si="737"/>
        <v/>
      </c>
      <c r="CO278" s="1341" t="str">
        <f t="shared" si="737"/>
        <v/>
      </c>
      <c r="CP278" s="1341" t="str">
        <f t="shared" si="737"/>
        <v/>
      </c>
      <c r="CQ278" s="1341" t="str">
        <f t="shared" si="737"/>
        <v/>
      </c>
      <c r="CR278" s="1341" t="str">
        <f t="shared" si="737"/>
        <v/>
      </c>
      <c r="CS278" s="1340" t="str">
        <f t="shared" si="737"/>
        <v/>
      </c>
      <c r="CT278" s="1343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9">
        <f t="shared" si="738"/>
        <v>3630</v>
      </c>
      <c r="CE279" s="1340">
        <f t="shared" si="737"/>
        <v>3630</v>
      </c>
      <c r="CF279" s="1341">
        <f t="shared" si="737"/>
        <v>3630</v>
      </c>
      <c r="CG279" s="1341">
        <f t="shared" si="737"/>
        <v>3630</v>
      </c>
      <c r="CH279" s="1341">
        <f t="shared" si="737"/>
        <v>3630</v>
      </c>
      <c r="CI279" s="1341">
        <f t="shared" si="737"/>
        <v>3630</v>
      </c>
      <c r="CJ279" s="1341">
        <f t="shared" si="737"/>
        <v>3630</v>
      </c>
      <c r="CK279" s="1342">
        <f t="shared" si="737"/>
        <v>3630</v>
      </c>
      <c r="CL279" s="1342">
        <f t="shared" si="737"/>
        <v>3630</v>
      </c>
      <c r="CM279" s="1342">
        <f t="shared" si="737"/>
        <v>3630</v>
      </c>
      <c r="CN279" s="1341">
        <f t="shared" si="737"/>
        <v>3630</v>
      </c>
      <c r="CO279" s="1341">
        <f t="shared" si="737"/>
        <v>3630</v>
      </c>
      <c r="CP279" s="1341">
        <f t="shared" si="737"/>
        <v>3630</v>
      </c>
      <c r="CQ279" s="1341">
        <f t="shared" si="737"/>
        <v>3630</v>
      </c>
      <c r="CR279" s="1341">
        <f t="shared" si="737"/>
        <v>3630</v>
      </c>
      <c r="CS279" s="1340">
        <f t="shared" si="737"/>
        <v>3630</v>
      </c>
      <c r="CT279" s="1343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241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9" t="str">
        <f t="shared" si="738"/>
        <v/>
      </c>
      <c r="CE280" s="1340" t="str">
        <f t="shared" si="737"/>
        <v/>
      </c>
      <c r="CF280" s="1341" t="str">
        <f t="shared" si="737"/>
        <v/>
      </c>
      <c r="CG280" s="1341" t="str">
        <f t="shared" si="737"/>
        <v/>
      </c>
      <c r="CH280" s="1341" t="str">
        <f t="shared" si="737"/>
        <v/>
      </c>
      <c r="CI280" s="1341" t="str">
        <f t="shared" si="737"/>
        <v/>
      </c>
      <c r="CJ280" s="1341" t="str">
        <f t="shared" si="737"/>
        <v/>
      </c>
      <c r="CK280" s="1342" t="str">
        <f t="shared" si="737"/>
        <v/>
      </c>
      <c r="CL280" s="1342" t="str">
        <f t="shared" si="737"/>
        <v/>
      </c>
      <c r="CM280" s="1342" t="str">
        <f t="shared" si="737"/>
        <v/>
      </c>
      <c r="CN280" s="1341" t="str">
        <f t="shared" si="737"/>
        <v/>
      </c>
      <c r="CO280" s="1341" t="str">
        <f t="shared" si="737"/>
        <v/>
      </c>
      <c r="CP280" s="1341" t="str">
        <f t="shared" si="737"/>
        <v/>
      </c>
      <c r="CQ280" s="1341" t="str">
        <f t="shared" si="737"/>
        <v/>
      </c>
      <c r="CR280" s="1341" t="str">
        <f t="shared" si="737"/>
        <v/>
      </c>
      <c r="CS280" s="1340" t="str">
        <f t="shared" si="737"/>
        <v/>
      </c>
      <c r="CT280" s="1343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178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9" t="str">
        <f t="shared" si="738"/>
        <v/>
      </c>
      <c r="CE281" s="1340" t="str">
        <f t="shared" si="737"/>
        <v/>
      </c>
      <c r="CF281" s="1341" t="str">
        <f t="shared" si="737"/>
        <v/>
      </c>
      <c r="CG281" s="1341" t="str">
        <f t="shared" si="737"/>
        <v/>
      </c>
      <c r="CH281" s="1341" t="str">
        <f t="shared" si="737"/>
        <v/>
      </c>
      <c r="CI281" s="1341" t="str">
        <f t="shared" si="737"/>
        <v/>
      </c>
      <c r="CJ281" s="1341" t="str">
        <f t="shared" si="737"/>
        <v/>
      </c>
      <c r="CK281" s="1342" t="str">
        <f t="shared" si="737"/>
        <v/>
      </c>
      <c r="CL281" s="1342" t="str">
        <f t="shared" si="737"/>
        <v/>
      </c>
      <c r="CM281" s="1342" t="str">
        <f t="shared" si="737"/>
        <v/>
      </c>
      <c r="CN281" s="1341" t="str">
        <f t="shared" si="737"/>
        <v/>
      </c>
      <c r="CO281" s="1341" t="str">
        <f t="shared" si="737"/>
        <v/>
      </c>
      <c r="CP281" s="1341" t="str">
        <f t="shared" si="737"/>
        <v/>
      </c>
      <c r="CQ281" s="1341" t="str">
        <f t="shared" si="737"/>
        <v/>
      </c>
      <c r="CR281" s="1341" t="str">
        <f t="shared" si="737"/>
        <v/>
      </c>
      <c r="CS281" s="1340" t="str">
        <f t="shared" si="737"/>
        <v/>
      </c>
      <c r="CT281" s="1343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180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9" t="str">
        <f t="shared" si="738"/>
        <v/>
      </c>
      <c r="CE282" s="1340" t="str">
        <f t="shared" si="737"/>
        <v/>
      </c>
      <c r="CF282" s="1341" t="str">
        <f t="shared" si="737"/>
        <v/>
      </c>
      <c r="CG282" s="1341" t="str">
        <f t="shared" si="737"/>
        <v/>
      </c>
      <c r="CH282" s="1341" t="str">
        <f t="shared" si="737"/>
        <v/>
      </c>
      <c r="CI282" s="1341" t="str">
        <f t="shared" si="737"/>
        <v/>
      </c>
      <c r="CJ282" s="1341" t="str">
        <f t="shared" si="737"/>
        <v/>
      </c>
      <c r="CK282" s="1342" t="str">
        <f t="shared" si="737"/>
        <v/>
      </c>
      <c r="CL282" s="1342" t="str">
        <f t="shared" si="737"/>
        <v/>
      </c>
      <c r="CM282" s="1342" t="str">
        <f t="shared" si="737"/>
        <v/>
      </c>
      <c r="CN282" s="1341" t="str">
        <f t="shared" si="737"/>
        <v/>
      </c>
      <c r="CO282" s="1341" t="str">
        <f t="shared" si="737"/>
        <v/>
      </c>
      <c r="CP282" s="1341" t="str">
        <f t="shared" si="737"/>
        <v/>
      </c>
      <c r="CQ282" s="1341" t="str">
        <f t="shared" si="737"/>
        <v/>
      </c>
      <c r="CR282" s="1341" t="str">
        <f t="shared" si="737"/>
        <v/>
      </c>
      <c r="CS282" s="1340" t="str">
        <f t="shared" si="737"/>
        <v/>
      </c>
      <c r="CT282" s="1343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242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9" t="str">
        <f t="shared" si="738"/>
        <v/>
      </c>
      <c r="CE283" s="1340" t="str">
        <f t="shared" si="737"/>
        <v/>
      </c>
      <c r="CF283" s="1341" t="str">
        <f t="shared" si="737"/>
        <v/>
      </c>
      <c r="CG283" s="1341" t="str">
        <f t="shared" si="737"/>
        <v/>
      </c>
      <c r="CH283" s="1341" t="str">
        <f t="shared" si="737"/>
        <v/>
      </c>
      <c r="CI283" s="1341" t="str">
        <f t="shared" si="737"/>
        <v/>
      </c>
      <c r="CJ283" s="1341" t="str">
        <f t="shared" si="737"/>
        <v/>
      </c>
      <c r="CK283" s="1342" t="str">
        <f t="shared" si="737"/>
        <v/>
      </c>
      <c r="CL283" s="1342" t="str">
        <f t="shared" si="737"/>
        <v/>
      </c>
      <c r="CM283" s="1342" t="str">
        <f t="shared" si="737"/>
        <v/>
      </c>
      <c r="CN283" s="1341" t="str">
        <f t="shared" si="737"/>
        <v/>
      </c>
      <c r="CO283" s="1341" t="str">
        <f t="shared" si="737"/>
        <v/>
      </c>
      <c r="CP283" s="1341" t="str">
        <f t="shared" si="737"/>
        <v/>
      </c>
      <c r="CQ283" s="1341" t="str">
        <f t="shared" si="737"/>
        <v/>
      </c>
      <c r="CR283" s="1341" t="str">
        <f t="shared" si="737"/>
        <v/>
      </c>
      <c r="CS283" s="1340" t="str">
        <f t="shared" si="737"/>
        <v/>
      </c>
      <c r="CT283" s="1343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5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6" t="str">
        <f t="shared" si="751"/>
        <v/>
      </c>
      <c r="CG284" s="1346" t="str">
        <f t="shared" si="751"/>
        <v/>
      </c>
      <c r="CH284" s="1346" t="str">
        <f t="shared" si="751"/>
        <v/>
      </c>
      <c r="CI284" s="1346" t="str">
        <f t="shared" si="751"/>
        <v/>
      </c>
      <c r="CJ284" s="1346" t="str">
        <f t="shared" si="751"/>
        <v/>
      </c>
      <c r="CK284" s="1347" t="str">
        <f t="shared" si="751"/>
        <v/>
      </c>
      <c r="CL284" s="1347" t="str">
        <f t="shared" si="751"/>
        <v/>
      </c>
      <c r="CM284" s="1347" t="str">
        <f t="shared" si="751"/>
        <v/>
      </c>
      <c r="CN284" s="1346" t="str">
        <f t="shared" si="751"/>
        <v/>
      </c>
      <c r="CO284" s="1346" t="str">
        <f t="shared" si="751"/>
        <v/>
      </c>
      <c r="CP284" s="1346" t="str">
        <f t="shared" si="751"/>
        <v/>
      </c>
      <c r="CQ284" s="1346" t="str">
        <f t="shared" si="751"/>
        <v/>
      </c>
      <c r="CR284" s="1346" t="str">
        <f t="shared" si="751"/>
        <v/>
      </c>
      <c r="CS284" s="1345" t="str">
        <f t="shared" si="751"/>
        <v/>
      </c>
      <c r="CT284" s="1348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248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9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0" t="str">
        <f t="shared" si="751"/>
        <v/>
      </c>
      <c r="CF285" s="1341" t="str">
        <f t="shared" si="751"/>
        <v/>
      </c>
      <c r="CG285" s="1341" t="str">
        <f t="shared" si="751"/>
        <v/>
      </c>
      <c r="CH285" s="1341" t="str">
        <f t="shared" si="751"/>
        <v/>
      </c>
      <c r="CI285" s="1341" t="str">
        <f t="shared" si="751"/>
        <v/>
      </c>
      <c r="CJ285" s="1341" t="str">
        <f t="shared" si="751"/>
        <v/>
      </c>
      <c r="CK285" s="1342" t="str">
        <f t="shared" si="751"/>
        <v/>
      </c>
      <c r="CL285" s="1342" t="str">
        <f t="shared" si="751"/>
        <v/>
      </c>
      <c r="CM285" s="1342" t="str">
        <f t="shared" si="751"/>
        <v/>
      </c>
      <c r="CN285" s="1341" t="str">
        <f t="shared" si="751"/>
        <v/>
      </c>
      <c r="CO285" s="1341" t="str">
        <f t="shared" si="751"/>
        <v/>
      </c>
      <c r="CP285" s="1341" t="str">
        <f t="shared" si="751"/>
        <v/>
      </c>
      <c r="CQ285" s="1341" t="str">
        <f t="shared" si="751"/>
        <v/>
      </c>
      <c r="CR285" s="1341" t="str">
        <f t="shared" si="751"/>
        <v/>
      </c>
      <c r="CS285" s="1340" t="str">
        <f t="shared" si="751"/>
        <v/>
      </c>
      <c r="CT285" s="1343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9">
        <f t="shared" si="756"/>
        <v>3360</v>
      </c>
      <c r="CE286" s="1340">
        <f t="shared" si="751"/>
        <v>3360</v>
      </c>
      <c r="CF286" s="1341">
        <f t="shared" si="751"/>
        <v>3360</v>
      </c>
      <c r="CG286" s="1341">
        <f t="shared" si="751"/>
        <v>3360</v>
      </c>
      <c r="CH286" s="1341">
        <f t="shared" si="751"/>
        <v>3360</v>
      </c>
      <c r="CI286" s="1341">
        <f t="shared" si="751"/>
        <v>3360</v>
      </c>
      <c r="CJ286" s="1341">
        <f t="shared" si="751"/>
        <v>3360</v>
      </c>
      <c r="CK286" s="1342">
        <f t="shared" si="751"/>
        <v>3360</v>
      </c>
      <c r="CL286" s="1342">
        <f t="shared" si="751"/>
        <v>3360</v>
      </c>
      <c r="CM286" s="1342">
        <f t="shared" si="751"/>
        <v>3360</v>
      </c>
      <c r="CN286" s="1341">
        <f t="shared" si="751"/>
        <v>3360</v>
      </c>
      <c r="CO286" s="1341">
        <f t="shared" si="751"/>
        <v>3360</v>
      </c>
      <c r="CP286" s="1341">
        <f t="shared" si="751"/>
        <v>3360</v>
      </c>
      <c r="CQ286" s="1341">
        <f t="shared" si="751"/>
        <v>3360</v>
      </c>
      <c r="CR286" s="1341">
        <f t="shared" si="751"/>
        <v>3360</v>
      </c>
      <c r="CS286" s="1340">
        <f t="shared" si="751"/>
        <v>3360</v>
      </c>
      <c r="CT286" s="1343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241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9" t="str">
        <f t="shared" si="756"/>
        <v/>
      </c>
      <c r="CE287" s="1340" t="str">
        <f t="shared" si="751"/>
        <v/>
      </c>
      <c r="CF287" s="1341" t="str">
        <f t="shared" si="751"/>
        <v/>
      </c>
      <c r="CG287" s="1341" t="str">
        <f t="shared" si="751"/>
        <v/>
      </c>
      <c r="CH287" s="1341" t="str">
        <f t="shared" si="751"/>
        <v/>
      </c>
      <c r="CI287" s="1341" t="str">
        <f t="shared" si="751"/>
        <v/>
      </c>
      <c r="CJ287" s="1341" t="str">
        <f t="shared" si="751"/>
        <v/>
      </c>
      <c r="CK287" s="1342" t="str">
        <f t="shared" si="751"/>
        <v/>
      </c>
      <c r="CL287" s="1342" t="str">
        <f t="shared" si="751"/>
        <v/>
      </c>
      <c r="CM287" s="1342" t="str">
        <f t="shared" si="751"/>
        <v/>
      </c>
      <c r="CN287" s="1341" t="str">
        <f t="shared" si="751"/>
        <v/>
      </c>
      <c r="CO287" s="1341" t="str">
        <f t="shared" si="751"/>
        <v/>
      </c>
      <c r="CP287" s="1341" t="str">
        <f t="shared" si="751"/>
        <v/>
      </c>
      <c r="CQ287" s="1341" t="str">
        <f t="shared" si="751"/>
        <v/>
      </c>
      <c r="CR287" s="1341" t="str">
        <f t="shared" si="751"/>
        <v/>
      </c>
      <c r="CS287" s="1340" t="str">
        <f t="shared" si="751"/>
        <v/>
      </c>
      <c r="CT287" s="1343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178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9" t="str">
        <f t="shared" si="756"/>
        <v/>
      </c>
      <c r="CE288" s="1340" t="str">
        <f t="shared" si="751"/>
        <v/>
      </c>
      <c r="CF288" s="1341" t="str">
        <f t="shared" si="751"/>
        <v/>
      </c>
      <c r="CG288" s="1341" t="str">
        <f t="shared" si="751"/>
        <v/>
      </c>
      <c r="CH288" s="1341" t="str">
        <f t="shared" si="751"/>
        <v/>
      </c>
      <c r="CI288" s="1341" t="str">
        <f t="shared" si="751"/>
        <v/>
      </c>
      <c r="CJ288" s="1341" t="str">
        <f t="shared" si="751"/>
        <v/>
      </c>
      <c r="CK288" s="1342" t="str">
        <f t="shared" si="751"/>
        <v/>
      </c>
      <c r="CL288" s="1342" t="str">
        <f t="shared" si="751"/>
        <v/>
      </c>
      <c r="CM288" s="1342" t="str">
        <f t="shared" si="751"/>
        <v/>
      </c>
      <c r="CN288" s="1341" t="str">
        <f t="shared" si="751"/>
        <v/>
      </c>
      <c r="CO288" s="1341" t="str">
        <f t="shared" si="751"/>
        <v/>
      </c>
      <c r="CP288" s="1341" t="str">
        <f t="shared" si="751"/>
        <v/>
      </c>
      <c r="CQ288" s="1341" t="str">
        <f t="shared" si="751"/>
        <v/>
      </c>
      <c r="CR288" s="1341" t="str">
        <f t="shared" si="751"/>
        <v/>
      </c>
      <c r="CS288" s="1340" t="str">
        <f t="shared" si="751"/>
        <v/>
      </c>
      <c r="CT288" s="1343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180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9" t="str">
        <f t="shared" si="756"/>
        <v/>
      </c>
      <c r="CE289" s="1340" t="str">
        <f t="shared" si="751"/>
        <v/>
      </c>
      <c r="CF289" s="1341" t="str">
        <f t="shared" si="751"/>
        <v/>
      </c>
      <c r="CG289" s="1341" t="str">
        <f t="shared" si="751"/>
        <v/>
      </c>
      <c r="CH289" s="1341" t="str">
        <f t="shared" si="751"/>
        <v/>
      </c>
      <c r="CI289" s="1341" t="str">
        <f t="shared" si="751"/>
        <v/>
      </c>
      <c r="CJ289" s="1341" t="str">
        <f t="shared" si="751"/>
        <v/>
      </c>
      <c r="CK289" s="1342" t="str">
        <f t="shared" si="751"/>
        <v/>
      </c>
      <c r="CL289" s="1342" t="str">
        <f t="shared" si="751"/>
        <v/>
      </c>
      <c r="CM289" s="1342" t="str">
        <f t="shared" si="751"/>
        <v/>
      </c>
      <c r="CN289" s="1341" t="str">
        <f t="shared" si="751"/>
        <v/>
      </c>
      <c r="CO289" s="1341" t="str">
        <f t="shared" si="751"/>
        <v/>
      </c>
      <c r="CP289" s="1341" t="str">
        <f t="shared" si="751"/>
        <v/>
      </c>
      <c r="CQ289" s="1341" t="str">
        <f t="shared" si="751"/>
        <v/>
      </c>
      <c r="CR289" s="1341" t="str">
        <f t="shared" si="751"/>
        <v/>
      </c>
      <c r="CS289" s="1340" t="str">
        <f t="shared" si="751"/>
        <v/>
      </c>
      <c r="CT289" s="1343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242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9" t="str">
        <f t="shared" si="756"/>
        <v/>
      </c>
      <c r="CE290" s="1340" t="str">
        <f t="shared" si="751"/>
        <v/>
      </c>
      <c r="CF290" s="1341" t="str">
        <f t="shared" si="751"/>
        <v/>
      </c>
      <c r="CG290" s="1341" t="str">
        <f t="shared" si="751"/>
        <v/>
      </c>
      <c r="CH290" s="1341" t="str">
        <f t="shared" si="751"/>
        <v/>
      </c>
      <c r="CI290" s="1341" t="str">
        <f t="shared" si="751"/>
        <v/>
      </c>
      <c r="CJ290" s="1341" t="str">
        <f t="shared" si="751"/>
        <v/>
      </c>
      <c r="CK290" s="1342" t="str">
        <f t="shared" si="751"/>
        <v/>
      </c>
      <c r="CL290" s="1342" t="str">
        <f t="shared" si="751"/>
        <v/>
      </c>
      <c r="CM290" s="1342" t="str">
        <f t="shared" si="751"/>
        <v/>
      </c>
      <c r="CN290" s="1341" t="str">
        <f t="shared" si="751"/>
        <v/>
      </c>
      <c r="CO290" s="1341" t="str">
        <f t="shared" si="751"/>
        <v/>
      </c>
      <c r="CP290" s="1341" t="str">
        <f t="shared" si="751"/>
        <v/>
      </c>
      <c r="CQ290" s="1341" t="str">
        <f t="shared" si="751"/>
        <v/>
      </c>
      <c r="CR290" s="1341" t="str">
        <f t="shared" si="751"/>
        <v/>
      </c>
      <c r="CS290" s="1340" t="str">
        <f t="shared" si="751"/>
        <v/>
      </c>
      <c r="CT290" s="1343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5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6" t="str">
        <f t="shared" si="769"/>
        <v/>
      </c>
      <c r="CG291" s="1346" t="str">
        <f t="shared" si="769"/>
        <v/>
      </c>
      <c r="CH291" s="1346" t="str">
        <f t="shared" si="769"/>
        <v/>
      </c>
      <c r="CI291" s="1346" t="str">
        <f t="shared" si="769"/>
        <v/>
      </c>
      <c r="CJ291" s="1346" t="str">
        <f t="shared" si="769"/>
        <v/>
      </c>
      <c r="CK291" s="1347" t="str">
        <f t="shared" si="769"/>
        <v/>
      </c>
      <c r="CL291" s="1347" t="str">
        <f t="shared" si="769"/>
        <v/>
      </c>
      <c r="CM291" s="1347" t="str">
        <f t="shared" si="769"/>
        <v/>
      </c>
      <c r="CN291" s="1346" t="str">
        <f t="shared" si="769"/>
        <v/>
      </c>
      <c r="CO291" s="1346" t="str">
        <f t="shared" si="769"/>
        <v/>
      </c>
      <c r="CP291" s="1346" t="str">
        <f t="shared" si="769"/>
        <v/>
      </c>
      <c r="CQ291" s="1346" t="str">
        <f t="shared" si="769"/>
        <v/>
      </c>
      <c r="CR291" s="1346" t="str">
        <f t="shared" si="769"/>
        <v/>
      </c>
      <c r="CS291" s="1345" t="str">
        <f t="shared" si="769"/>
        <v/>
      </c>
      <c r="CT291" s="1348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9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0" t="str">
        <f t="shared" si="769"/>
        <v/>
      </c>
      <c r="CF292" s="1341" t="str">
        <f t="shared" si="769"/>
        <v/>
      </c>
      <c r="CG292" s="1341" t="str">
        <f t="shared" si="769"/>
        <v/>
      </c>
      <c r="CH292" s="1341" t="str">
        <f t="shared" si="769"/>
        <v/>
      </c>
      <c r="CI292" s="1341" t="str">
        <f t="shared" si="769"/>
        <v/>
      </c>
      <c r="CJ292" s="1341" t="str">
        <f t="shared" si="769"/>
        <v/>
      </c>
      <c r="CK292" s="1342" t="str">
        <f t="shared" si="769"/>
        <v/>
      </c>
      <c r="CL292" s="1342" t="str">
        <f t="shared" si="769"/>
        <v/>
      </c>
      <c r="CM292" s="1342" t="str">
        <f t="shared" si="769"/>
        <v/>
      </c>
      <c r="CN292" s="1341" t="str">
        <f t="shared" si="769"/>
        <v/>
      </c>
      <c r="CO292" s="1341" t="str">
        <f t="shared" si="769"/>
        <v/>
      </c>
      <c r="CP292" s="1341" t="str">
        <f t="shared" si="769"/>
        <v/>
      </c>
      <c r="CQ292" s="1341" t="str">
        <f t="shared" si="769"/>
        <v/>
      </c>
      <c r="CR292" s="1341" t="str">
        <f t="shared" si="769"/>
        <v/>
      </c>
      <c r="CS292" s="1340" t="str">
        <f t="shared" si="769"/>
        <v/>
      </c>
      <c r="CT292" s="1343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9">
        <f t="shared" si="770"/>
        <v>3440</v>
      </c>
      <c r="CE293" s="1340">
        <f t="shared" si="769"/>
        <v>3440</v>
      </c>
      <c r="CF293" s="1341">
        <f t="shared" si="769"/>
        <v>3440</v>
      </c>
      <c r="CG293" s="1341">
        <f t="shared" si="769"/>
        <v>3440</v>
      </c>
      <c r="CH293" s="1341">
        <f t="shared" si="769"/>
        <v>3440</v>
      </c>
      <c r="CI293" s="1341">
        <f t="shared" si="769"/>
        <v>3440</v>
      </c>
      <c r="CJ293" s="1341">
        <f t="shared" si="769"/>
        <v>3440</v>
      </c>
      <c r="CK293" s="1342">
        <f t="shared" si="769"/>
        <v>3440</v>
      </c>
      <c r="CL293" s="1342">
        <f t="shared" si="769"/>
        <v>3440</v>
      </c>
      <c r="CM293" s="1342">
        <f t="shared" si="769"/>
        <v>3440</v>
      </c>
      <c r="CN293" s="1341">
        <f t="shared" si="769"/>
        <v>3440</v>
      </c>
      <c r="CO293" s="1341">
        <f t="shared" si="769"/>
        <v>3440</v>
      </c>
      <c r="CP293" s="1341">
        <f t="shared" si="769"/>
        <v>3440</v>
      </c>
      <c r="CQ293" s="1341">
        <f t="shared" si="769"/>
        <v>3440</v>
      </c>
      <c r="CR293" s="1341">
        <f t="shared" si="769"/>
        <v>3440</v>
      </c>
      <c r="CS293" s="1340">
        <f t="shared" si="769"/>
        <v>3440</v>
      </c>
      <c r="CT293" s="1343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241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9" t="str">
        <f t="shared" si="770"/>
        <v/>
      </c>
      <c r="CE294" s="1340" t="str">
        <f t="shared" si="769"/>
        <v/>
      </c>
      <c r="CF294" s="1341" t="str">
        <f t="shared" si="769"/>
        <v/>
      </c>
      <c r="CG294" s="1341" t="str">
        <f t="shared" si="769"/>
        <v/>
      </c>
      <c r="CH294" s="1341" t="str">
        <f t="shared" si="769"/>
        <v/>
      </c>
      <c r="CI294" s="1341" t="str">
        <f t="shared" si="769"/>
        <v/>
      </c>
      <c r="CJ294" s="1341" t="str">
        <f t="shared" si="769"/>
        <v/>
      </c>
      <c r="CK294" s="1342" t="str">
        <f t="shared" si="769"/>
        <v/>
      </c>
      <c r="CL294" s="1342" t="str">
        <f t="shared" si="769"/>
        <v/>
      </c>
      <c r="CM294" s="1342" t="str">
        <f t="shared" si="769"/>
        <v/>
      </c>
      <c r="CN294" s="1341" t="str">
        <f t="shared" si="769"/>
        <v/>
      </c>
      <c r="CO294" s="1341" t="str">
        <f t="shared" si="769"/>
        <v/>
      </c>
      <c r="CP294" s="1341" t="str">
        <f t="shared" si="769"/>
        <v/>
      </c>
      <c r="CQ294" s="1341" t="str">
        <f t="shared" si="769"/>
        <v/>
      </c>
      <c r="CR294" s="1341" t="str">
        <f t="shared" si="769"/>
        <v/>
      </c>
      <c r="CS294" s="1340" t="str">
        <f t="shared" si="769"/>
        <v/>
      </c>
      <c r="CT294" s="1343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9" t="str">
        <f t="shared" si="770"/>
        <v/>
      </c>
      <c r="CE295" s="1340" t="str">
        <f t="shared" si="769"/>
        <v/>
      </c>
      <c r="CF295" s="1341" t="str">
        <f t="shared" si="769"/>
        <v/>
      </c>
      <c r="CG295" s="1341" t="str">
        <f t="shared" si="769"/>
        <v/>
      </c>
      <c r="CH295" s="1341" t="str">
        <f t="shared" si="769"/>
        <v/>
      </c>
      <c r="CI295" s="1341" t="str">
        <f t="shared" si="769"/>
        <v/>
      </c>
      <c r="CJ295" s="1341" t="str">
        <f t="shared" si="769"/>
        <v/>
      </c>
      <c r="CK295" s="1342" t="str">
        <f t="shared" si="769"/>
        <v/>
      </c>
      <c r="CL295" s="1342" t="str">
        <f t="shared" si="769"/>
        <v/>
      </c>
      <c r="CM295" s="1342" t="str">
        <f t="shared" si="769"/>
        <v/>
      </c>
      <c r="CN295" s="1341" t="str">
        <f t="shared" si="769"/>
        <v/>
      </c>
      <c r="CO295" s="1341" t="str">
        <f t="shared" si="769"/>
        <v/>
      </c>
      <c r="CP295" s="1341" t="str">
        <f t="shared" si="769"/>
        <v/>
      </c>
      <c r="CQ295" s="1341" t="str">
        <f t="shared" si="769"/>
        <v/>
      </c>
      <c r="CR295" s="1341" t="str">
        <f t="shared" si="769"/>
        <v/>
      </c>
      <c r="CS295" s="1340" t="str">
        <f t="shared" si="769"/>
        <v/>
      </c>
      <c r="CT295" s="1343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180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9" t="str">
        <f t="shared" si="770"/>
        <v/>
      </c>
      <c r="CE296" s="1340" t="str">
        <f t="shared" si="769"/>
        <v/>
      </c>
      <c r="CF296" s="1341" t="str">
        <f t="shared" si="769"/>
        <v/>
      </c>
      <c r="CG296" s="1341" t="str">
        <f t="shared" si="769"/>
        <v/>
      </c>
      <c r="CH296" s="1341" t="str">
        <f t="shared" si="769"/>
        <v/>
      </c>
      <c r="CI296" s="1341" t="str">
        <f t="shared" si="769"/>
        <v/>
      </c>
      <c r="CJ296" s="1341" t="str">
        <f t="shared" si="769"/>
        <v/>
      </c>
      <c r="CK296" s="1342" t="str">
        <f t="shared" si="769"/>
        <v/>
      </c>
      <c r="CL296" s="1342" t="str">
        <f t="shared" si="769"/>
        <v/>
      </c>
      <c r="CM296" s="1342" t="str">
        <f t="shared" si="769"/>
        <v/>
      </c>
      <c r="CN296" s="1341" t="str">
        <f t="shared" si="769"/>
        <v/>
      </c>
      <c r="CO296" s="1341" t="str">
        <f t="shared" si="769"/>
        <v/>
      </c>
      <c r="CP296" s="1341" t="str">
        <f t="shared" si="769"/>
        <v/>
      </c>
      <c r="CQ296" s="1341" t="str">
        <f t="shared" si="769"/>
        <v/>
      </c>
      <c r="CR296" s="1341" t="str">
        <f t="shared" si="769"/>
        <v/>
      </c>
      <c r="CS296" s="1340" t="str">
        <f t="shared" si="769"/>
        <v/>
      </c>
      <c r="CT296" s="1343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242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9" t="str">
        <f t="shared" si="770"/>
        <v/>
      </c>
      <c r="CE297" s="1340" t="str">
        <f t="shared" si="769"/>
        <v/>
      </c>
      <c r="CF297" s="1341" t="str">
        <f t="shared" si="769"/>
        <v/>
      </c>
      <c r="CG297" s="1341" t="str">
        <f t="shared" si="769"/>
        <v/>
      </c>
      <c r="CH297" s="1341" t="str">
        <f t="shared" si="769"/>
        <v/>
      </c>
      <c r="CI297" s="1341" t="str">
        <f t="shared" si="769"/>
        <v/>
      </c>
      <c r="CJ297" s="1341" t="str">
        <f t="shared" si="769"/>
        <v/>
      </c>
      <c r="CK297" s="1342" t="str">
        <f t="shared" si="769"/>
        <v/>
      </c>
      <c r="CL297" s="1342" t="str">
        <f t="shared" si="769"/>
        <v/>
      </c>
      <c r="CM297" s="1342" t="str">
        <f t="shared" si="769"/>
        <v/>
      </c>
      <c r="CN297" s="1341" t="str">
        <f t="shared" si="769"/>
        <v/>
      </c>
      <c r="CO297" s="1341" t="str">
        <f t="shared" si="769"/>
        <v/>
      </c>
      <c r="CP297" s="1341" t="str">
        <f t="shared" si="769"/>
        <v/>
      </c>
      <c r="CQ297" s="1341" t="str">
        <f t="shared" si="769"/>
        <v/>
      </c>
      <c r="CR297" s="1341" t="str">
        <f t="shared" si="769"/>
        <v/>
      </c>
      <c r="CS297" s="1340" t="str">
        <f t="shared" si="769"/>
        <v/>
      </c>
      <c r="CT297" s="1343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5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6" t="str">
        <f t="shared" si="783"/>
        <v/>
      </c>
      <c r="CG298" s="1346" t="str">
        <f t="shared" si="783"/>
        <v/>
      </c>
      <c r="CH298" s="1346" t="str">
        <f t="shared" si="783"/>
        <v/>
      </c>
      <c r="CI298" s="1346" t="str">
        <f t="shared" si="783"/>
        <v/>
      </c>
      <c r="CJ298" s="1346" t="str">
        <f t="shared" si="783"/>
        <v/>
      </c>
      <c r="CK298" s="1347" t="str">
        <f t="shared" si="783"/>
        <v/>
      </c>
      <c r="CL298" s="1347" t="str">
        <f t="shared" si="783"/>
        <v/>
      </c>
      <c r="CM298" s="1347" t="str">
        <f t="shared" si="783"/>
        <v/>
      </c>
      <c r="CN298" s="1346" t="str">
        <f t="shared" si="783"/>
        <v/>
      </c>
      <c r="CO298" s="1346" t="str">
        <f t="shared" si="783"/>
        <v/>
      </c>
      <c r="CP298" s="1346" t="str">
        <f t="shared" si="783"/>
        <v/>
      </c>
      <c r="CQ298" s="1346" t="str">
        <f t="shared" si="783"/>
        <v/>
      </c>
      <c r="CR298" s="1346" t="str">
        <f t="shared" si="783"/>
        <v/>
      </c>
      <c r="CS298" s="1345" t="str">
        <f t="shared" si="783"/>
        <v/>
      </c>
      <c r="CT298" s="1348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36" t="s">
        <v>976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0" t="str">
        <f t="shared" si="783"/>
        <v/>
      </c>
      <c r="CF299" s="1341" t="str">
        <f t="shared" si="783"/>
        <v/>
      </c>
      <c r="CG299" s="1341" t="str">
        <f t="shared" si="783"/>
        <v/>
      </c>
      <c r="CH299" s="1341" t="str">
        <f t="shared" si="783"/>
        <v/>
      </c>
      <c r="CI299" s="1341" t="str">
        <f t="shared" si="783"/>
        <v/>
      </c>
      <c r="CJ299" s="1341" t="str">
        <f t="shared" si="783"/>
        <v/>
      </c>
      <c r="CK299" s="1342" t="str">
        <f t="shared" si="783"/>
        <v/>
      </c>
      <c r="CL299" s="1342" t="str">
        <f t="shared" si="783"/>
        <v/>
      </c>
      <c r="CM299" s="1342" t="str">
        <f t="shared" si="783"/>
        <v/>
      </c>
      <c r="CN299" s="1341" t="str">
        <f t="shared" si="783"/>
        <v/>
      </c>
      <c r="CO299" s="1341" t="str">
        <f t="shared" si="783"/>
        <v/>
      </c>
      <c r="CP299" s="1341" t="str">
        <f t="shared" si="783"/>
        <v/>
      </c>
      <c r="CQ299" s="1341" t="str">
        <f t="shared" si="783"/>
        <v/>
      </c>
      <c r="CR299" s="1341" t="str">
        <f t="shared" si="783"/>
        <v/>
      </c>
      <c r="CS299" s="1340" t="str">
        <f t="shared" si="783"/>
        <v/>
      </c>
      <c r="CT299" s="1343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250</v>
      </c>
      <c r="B300" s="227" t="s">
        <v>270</v>
      </c>
      <c r="C300" s="227"/>
      <c r="D300" s="227"/>
      <c r="E300" s="227" t="s">
        <v>270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270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82"/>
      <c r="CE300" s="1383"/>
      <c r="CF300" s="1383"/>
      <c r="CG300" s="1383"/>
      <c r="CH300" s="1383"/>
      <c r="CI300" s="1383"/>
      <c r="CJ300" s="1383"/>
      <c r="CK300" s="1383"/>
      <c r="CL300" s="1383"/>
      <c r="CM300" s="1383"/>
      <c r="CN300" s="1383"/>
      <c r="CO300" s="1383"/>
      <c r="CP300" s="1383"/>
      <c r="CQ300" s="1383"/>
      <c r="CR300" s="1383"/>
      <c r="CS300" s="1383"/>
      <c r="CT300" s="1365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251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9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0" t="str">
        <f t="shared" si="788"/>
        <v/>
      </c>
      <c r="CF301" s="1341" t="str">
        <f t="shared" si="788"/>
        <v/>
      </c>
      <c r="CG301" s="1341" t="str">
        <f t="shared" si="788"/>
        <v/>
      </c>
      <c r="CH301" s="1341" t="str">
        <f t="shared" si="788"/>
        <v/>
      </c>
      <c r="CI301" s="1341" t="str">
        <f t="shared" si="788"/>
        <v/>
      </c>
      <c r="CJ301" s="1341" t="str">
        <f t="shared" si="788"/>
        <v/>
      </c>
      <c r="CK301" s="1342" t="str">
        <f t="shared" si="788"/>
        <v/>
      </c>
      <c r="CL301" s="1342" t="str">
        <f t="shared" si="788"/>
        <v/>
      </c>
      <c r="CM301" s="1342" t="str">
        <f t="shared" si="788"/>
        <v/>
      </c>
      <c r="CN301" s="1341" t="str">
        <f t="shared" si="788"/>
        <v/>
      </c>
      <c r="CO301" s="1341" t="str">
        <f t="shared" si="788"/>
        <v/>
      </c>
      <c r="CP301" s="1341" t="str">
        <f t="shared" si="788"/>
        <v/>
      </c>
      <c r="CQ301" s="1341" t="str">
        <f t="shared" si="788"/>
        <v/>
      </c>
      <c r="CR301" s="1341" t="str">
        <f t="shared" si="788"/>
        <v/>
      </c>
      <c r="CS301" s="1340" t="str">
        <f t="shared" si="788"/>
        <v/>
      </c>
      <c r="CT301" s="1343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252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9" t="str">
        <f t="shared" si="788"/>
        <v/>
      </c>
      <c r="CE302" s="1340" t="str">
        <f t="shared" si="788"/>
        <v/>
      </c>
      <c r="CF302" s="1341" t="str">
        <f t="shared" si="788"/>
        <v/>
      </c>
      <c r="CG302" s="1341" t="str">
        <f t="shared" si="788"/>
        <v/>
      </c>
      <c r="CH302" s="1341" t="str">
        <f t="shared" si="788"/>
        <v/>
      </c>
      <c r="CI302" s="1341" t="str">
        <f t="shared" si="788"/>
        <v/>
      </c>
      <c r="CJ302" s="1341" t="str">
        <f t="shared" si="788"/>
        <v/>
      </c>
      <c r="CK302" s="1342" t="str">
        <f t="shared" si="788"/>
        <v/>
      </c>
      <c r="CL302" s="1342" t="str">
        <f t="shared" si="788"/>
        <v/>
      </c>
      <c r="CM302" s="1342" t="str">
        <f t="shared" si="788"/>
        <v/>
      </c>
      <c r="CN302" s="1341" t="str">
        <f t="shared" si="788"/>
        <v/>
      </c>
      <c r="CO302" s="1341" t="str">
        <f t="shared" si="788"/>
        <v/>
      </c>
      <c r="CP302" s="1341" t="str">
        <f t="shared" si="788"/>
        <v/>
      </c>
      <c r="CQ302" s="1341" t="str">
        <f t="shared" si="788"/>
        <v/>
      </c>
      <c r="CR302" s="1341" t="str">
        <f t="shared" si="788"/>
        <v/>
      </c>
      <c r="CS302" s="1340" t="str">
        <f t="shared" si="788"/>
        <v/>
      </c>
      <c r="CT302" s="1343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9">
        <f t="shared" si="788"/>
        <v>1530</v>
      </c>
      <c r="CE303" s="1340">
        <f t="shared" si="788"/>
        <v>1530</v>
      </c>
      <c r="CF303" s="1341">
        <f t="shared" si="788"/>
        <v>1530</v>
      </c>
      <c r="CG303" s="1341">
        <f t="shared" si="788"/>
        <v>1530</v>
      </c>
      <c r="CH303" s="1341">
        <f t="shared" si="788"/>
        <v>1530</v>
      </c>
      <c r="CI303" s="1341">
        <f t="shared" si="788"/>
        <v>1530</v>
      </c>
      <c r="CJ303" s="1341">
        <f t="shared" si="788"/>
        <v>1530</v>
      </c>
      <c r="CK303" s="1342">
        <f t="shared" si="788"/>
        <v>1530</v>
      </c>
      <c r="CL303" s="1342">
        <f t="shared" si="788"/>
        <v>1530</v>
      </c>
      <c r="CM303" s="1342">
        <f t="shared" si="788"/>
        <v>1530</v>
      </c>
      <c r="CN303" s="1341">
        <f t="shared" si="788"/>
        <v>1530</v>
      </c>
      <c r="CO303" s="1341">
        <f t="shared" si="788"/>
        <v>1530</v>
      </c>
      <c r="CP303" s="1341">
        <f t="shared" si="788"/>
        <v>1530</v>
      </c>
      <c r="CQ303" s="1341">
        <f t="shared" si="788"/>
        <v>1530</v>
      </c>
      <c r="CR303" s="1341">
        <f t="shared" si="788"/>
        <v>1530</v>
      </c>
      <c r="CS303" s="1340">
        <f t="shared" si="788"/>
        <v>1530</v>
      </c>
      <c r="CT303" s="1343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241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9" t="str">
        <f t="shared" si="788"/>
        <v/>
      </c>
      <c r="CE304" s="1340" t="str">
        <f t="shared" si="788"/>
        <v/>
      </c>
      <c r="CF304" s="1341" t="str">
        <f t="shared" si="788"/>
        <v/>
      </c>
      <c r="CG304" s="1341" t="str">
        <f t="shared" si="788"/>
        <v/>
      </c>
      <c r="CH304" s="1341" t="str">
        <f t="shared" si="788"/>
        <v/>
      </c>
      <c r="CI304" s="1341" t="str">
        <f t="shared" si="788"/>
        <v/>
      </c>
      <c r="CJ304" s="1341" t="str">
        <f t="shared" si="788"/>
        <v/>
      </c>
      <c r="CK304" s="1342" t="str">
        <f t="shared" si="788"/>
        <v/>
      </c>
      <c r="CL304" s="1342" t="str">
        <f t="shared" si="788"/>
        <v/>
      </c>
      <c r="CM304" s="1342" t="str">
        <f t="shared" si="788"/>
        <v/>
      </c>
      <c r="CN304" s="1341" t="str">
        <f t="shared" si="788"/>
        <v/>
      </c>
      <c r="CO304" s="1341" t="str">
        <f t="shared" si="788"/>
        <v/>
      </c>
      <c r="CP304" s="1341" t="str">
        <f t="shared" si="788"/>
        <v/>
      </c>
      <c r="CQ304" s="1341" t="str">
        <f t="shared" si="788"/>
        <v/>
      </c>
      <c r="CR304" s="1341" t="str">
        <f t="shared" si="788"/>
        <v/>
      </c>
      <c r="CS304" s="1340" t="str">
        <f t="shared" si="788"/>
        <v/>
      </c>
      <c r="CT304" s="1343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178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9" t="str">
        <f t="shared" si="788"/>
        <v/>
      </c>
      <c r="CE305" s="1340" t="str">
        <f t="shared" si="788"/>
        <v/>
      </c>
      <c r="CF305" s="1341" t="str">
        <f t="shared" si="788"/>
        <v/>
      </c>
      <c r="CG305" s="1341" t="str">
        <f t="shared" si="788"/>
        <v/>
      </c>
      <c r="CH305" s="1341" t="str">
        <f t="shared" si="788"/>
        <v/>
      </c>
      <c r="CI305" s="1341" t="str">
        <f t="shared" si="788"/>
        <v/>
      </c>
      <c r="CJ305" s="1341" t="str">
        <f t="shared" si="788"/>
        <v/>
      </c>
      <c r="CK305" s="1342" t="str">
        <f t="shared" si="788"/>
        <v/>
      </c>
      <c r="CL305" s="1342" t="str">
        <f t="shared" si="788"/>
        <v/>
      </c>
      <c r="CM305" s="1342" t="str">
        <f t="shared" si="788"/>
        <v/>
      </c>
      <c r="CN305" s="1341" t="str">
        <f t="shared" si="788"/>
        <v/>
      </c>
      <c r="CO305" s="1341" t="str">
        <f t="shared" si="788"/>
        <v/>
      </c>
      <c r="CP305" s="1341" t="str">
        <f t="shared" si="788"/>
        <v/>
      </c>
      <c r="CQ305" s="1341" t="str">
        <f t="shared" si="788"/>
        <v/>
      </c>
      <c r="CR305" s="1341" t="str">
        <f t="shared" si="788"/>
        <v/>
      </c>
      <c r="CS305" s="1340" t="str">
        <f t="shared" si="788"/>
        <v/>
      </c>
      <c r="CT305" s="1343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180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9" t="str">
        <f t="shared" si="788"/>
        <v/>
      </c>
      <c r="CE306" s="1340" t="str">
        <f t="shared" si="788"/>
        <v/>
      </c>
      <c r="CF306" s="1341" t="str">
        <f t="shared" si="788"/>
        <v/>
      </c>
      <c r="CG306" s="1341" t="str">
        <f t="shared" si="788"/>
        <v/>
      </c>
      <c r="CH306" s="1341" t="str">
        <f t="shared" si="788"/>
        <v/>
      </c>
      <c r="CI306" s="1341" t="str">
        <f t="shared" si="788"/>
        <v/>
      </c>
      <c r="CJ306" s="1341" t="str">
        <f t="shared" si="788"/>
        <v/>
      </c>
      <c r="CK306" s="1342" t="str">
        <f t="shared" si="788"/>
        <v/>
      </c>
      <c r="CL306" s="1342" t="str">
        <f t="shared" si="788"/>
        <v/>
      </c>
      <c r="CM306" s="1342" t="str">
        <f t="shared" si="788"/>
        <v/>
      </c>
      <c r="CN306" s="1341" t="str">
        <f t="shared" si="788"/>
        <v/>
      </c>
      <c r="CO306" s="1341" t="str">
        <f t="shared" si="788"/>
        <v/>
      </c>
      <c r="CP306" s="1341" t="str">
        <f t="shared" si="788"/>
        <v/>
      </c>
      <c r="CQ306" s="1341" t="str">
        <f t="shared" si="788"/>
        <v/>
      </c>
      <c r="CR306" s="1341" t="str">
        <f t="shared" si="788"/>
        <v/>
      </c>
      <c r="CS306" s="1340" t="str">
        <f t="shared" si="788"/>
        <v/>
      </c>
      <c r="CT306" s="1343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242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9" t="str">
        <f t="shared" si="788"/>
        <v/>
      </c>
      <c r="CE307" s="1340" t="str">
        <f t="shared" si="788"/>
        <v/>
      </c>
      <c r="CF307" s="1341" t="str">
        <f t="shared" si="788"/>
        <v/>
      </c>
      <c r="CG307" s="1341" t="str">
        <f t="shared" si="788"/>
        <v/>
      </c>
      <c r="CH307" s="1341" t="str">
        <f t="shared" si="788"/>
        <v/>
      </c>
      <c r="CI307" s="1341" t="str">
        <f t="shared" si="788"/>
        <v/>
      </c>
      <c r="CJ307" s="1341" t="str">
        <f t="shared" si="788"/>
        <v/>
      </c>
      <c r="CK307" s="1342" t="str">
        <f t="shared" si="788"/>
        <v/>
      </c>
      <c r="CL307" s="1342" t="str">
        <f t="shared" si="788"/>
        <v/>
      </c>
      <c r="CM307" s="1342" t="str">
        <f t="shared" si="788"/>
        <v/>
      </c>
      <c r="CN307" s="1341" t="str">
        <f t="shared" si="788"/>
        <v/>
      </c>
      <c r="CO307" s="1341" t="str">
        <f t="shared" si="788"/>
        <v/>
      </c>
      <c r="CP307" s="1341" t="str">
        <f t="shared" si="788"/>
        <v/>
      </c>
      <c r="CQ307" s="1341" t="str">
        <f t="shared" si="788"/>
        <v/>
      </c>
      <c r="CR307" s="1341" t="str">
        <f t="shared" si="788"/>
        <v/>
      </c>
      <c r="CS307" s="1340" t="str">
        <f t="shared" si="788"/>
        <v/>
      </c>
      <c r="CT307" s="1343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5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6" t="str">
        <f t="shared" si="825"/>
        <v/>
      </c>
      <c r="CG308" s="1346" t="str">
        <f t="shared" si="825"/>
        <v/>
      </c>
      <c r="CH308" s="1346" t="str">
        <f t="shared" si="825"/>
        <v/>
      </c>
      <c r="CI308" s="1346" t="str">
        <f t="shared" si="825"/>
        <v/>
      </c>
      <c r="CJ308" s="1346" t="str">
        <f t="shared" si="825"/>
        <v/>
      </c>
      <c r="CK308" s="1347" t="str">
        <f t="shared" si="825"/>
        <v/>
      </c>
      <c r="CL308" s="1347" t="str">
        <f t="shared" si="825"/>
        <v/>
      </c>
      <c r="CM308" s="1347" t="str">
        <f t="shared" si="825"/>
        <v/>
      </c>
      <c r="CN308" s="1346" t="str">
        <f t="shared" si="825"/>
        <v/>
      </c>
      <c r="CO308" s="1346" t="str">
        <f t="shared" si="825"/>
        <v/>
      </c>
      <c r="CP308" s="1346" t="str">
        <f t="shared" si="825"/>
        <v/>
      </c>
      <c r="CQ308" s="1346" t="str">
        <f t="shared" si="825"/>
        <v/>
      </c>
      <c r="CR308" s="1346" t="str">
        <f t="shared" si="825"/>
        <v/>
      </c>
      <c r="CS308" s="1345" t="str">
        <f t="shared" si="825"/>
        <v/>
      </c>
      <c r="CT308" s="1348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0" t="str">
        <f t="shared" si="825"/>
        <v/>
      </c>
      <c r="CF309" s="1341" t="str">
        <f t="shared" si="825"/>
        <v/>
      </c>
      <c r="CG309" s="1341" t="str">
        <f t="shared" si="825"/>
        <v/>
      </c>
      <c r="CH309" s="1341" t="str">
        <f t="shared" si="825"/>
        <v/>
      </c>
      <c r="CI309" s="1341" t="str">
        <f t="shared" si="825"/>
        <v/>
      </c>
      <c r="CJ309" s="1341" t="str">
        <f t="shared" si="825"/>
        <v/>
      </c>
      <c r="CK309" s="1342" t="str">
        <f t="shared" si="825"/>
        <v/>
      </c>
      <c r="CL309" s="1342" t="str">
        <f t="shared" si="825"/>
        <v/>
      </c>
      <c r="CM309" s="1342" t="str">
        <f t="shared" si="825"/>
        <v/>
      </c>
      <c r="CN309" s="1341" t="str">
        <f t="shared" si="825"/>
        <v/>
      </c>
      <c r="CO309" s="1341" t="str">
        <f t="shared" si="825"/>
        <v/>
      </c>
      <c r="CP309" s="1341" t="str">
        <f t="shared" si="825"/>
        <v/>
      </c>
      <c r="CQ309" s="1341" t="str">
        <f t="shared" si="825"/>
        <v/>
      </c>
      <c r="CR309" s="1341" t="str">
        <f t="shared" si="825"/>
        <v/>
      </c>
      <c r="CS309" s="1340" t="str">
        <f t="shared" si="825"/>
        <v/>
      </c>
      <c r="CT309" s="1343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250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82"/>
      <c r="CE310" s="1383"/>
      <c r="CF310" s="1383"/>
      <c r="CG310" s="1383"/>
      <c r="CH310" s="1383"/>
      <c r="CI310" s="1383"/>
      <c r="CJ310" s="1383"/>
      <c r="CK310" s="1383"/>
      <c r="CL310" s="1383"/>
      <c r="CM310" s="1383"/>
      <c r="CN310" s="1383"/>
      <c r="CO310" s="1383"/>
      <c r="CP310" s="1383"/>
      <c r="CQ310" s="1383"/>
      <c r="CR310" s="1383"/>
      <c r="CS310" s="1383"/>
      <c r="CT310" s="1365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9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0" t="str">
        <f t="shared" si="830"/>
        <v/>
      </c>
      <c r="CF311" s="1341" t="str">
        <f t="shared" si="830"/>
        <v/>
      </c>
      <c r="CG311" s="1341" t="str">
        <f t="shared" si="830"/>
        <v/>
      </c>
      <c r="CH311" s="1341" t="str">
        <f t="shared" si="830"/>
        <v/>
      </c>
      <c r="CI311" s="1341" t="str">
        <f t="shared" si="830"/>
        <v/>
      </c>
      <c r="CJ311" s="1341" t="str">
        <f t="shared" si="830"/>
        <v/>
      </c>
      <c r="CK311" s="1342" t="str">
        <f t="shared" si="830"/>
        <v/>
      </c>
      <c r="CL311" s="1342" t="str">
        <f t="shared" si="830"/>
        <v/>
      </c>
      <c r="CM311" s="1342" t="str">
        <f t="shared" si="830"/>
        <v/>
      </c>
      <c r="CN311" s="1341" t="str">
        <f t="shared" si="830"/>
        <v/>
      </c>
      <c r="CO311" s="1341" t="str">
        <f t="shared" si="830"/>
        <v/>
      </c>
      <c r="CP311" s="1341" t="str">
        <f t="shared" si="830"/>
        <v/>
      </c>
      <c r="CQ311" s="1341" t="str">
        <f t="shared" si="830"/>
        <v/>
      </c>
      <c r="CR311" s="1341" t="str">
        <f t="shared" si="830"/>
        <v/>
      </c>
      <c r="CS311" s="1340" t="str">
        <f t="shared" si="830"/>
        <v/>
      </c>
      <c r="CT311" s="1343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252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9" t="str">
        <f t="shared" si="830"/>
        <v/>
      </c>
      <c r="CE312" s="1340" t="str">
        <f t="shared" si="830"/>
        <v/>
      </c>
      <c r="CF312" s="1341" t="str">
        <f t="shared" si="830"/>
        <v/>
      </c>
      <c r="CG312" s="1341" t="str">
        <f t="shared" si="830"/>
        <v/>
      </c>
      <c r="CH312" s="1341" t="str">
        <f t="shared" si="830"/>
        <v/>
      </c>
      <c r="CI312" s="1341" t="str">
        <f t="shared" si="830"/>
        <v/>
      </c>
      <c r="CJ312" s="1341" t="str">
        <f t="shared" si="830"/>
        <v/>
      </c>
      <c r="CK312" s="1342" t="str">
        <f t="shared" si="830"/>
        <v/>
      </c>
      <c r="CL312" s="1342" t="str">
        <f t="shared" si="830"/>
        <v/>
      </c>
      <c r="CM312" s="1342" t="str">
        <f t="shared" si="830"/>
        <v/>
      </c>
      <c r="CN312" s="1341" t="str">
        <f t="shared" si="830"/>
        <v/>
      </c>
      <c r="CO312" s="1341" t="str">
        <f t="shared" si="830"/>
        <v/>
      </c>
      <c r="CP312" s="1341" t="str">
        <f t="shared" si="830"/>
        <v/>
      </c>
      <c r="CQ312" s="1341" t="str">
        <f t="shared" si="830"/>
        <v/>
      </c>
      <c r="CR312" s="1341" t="str">
        <f t="shared" si="830"/>
        <v/>
      </c>
      <c r="CS312" s="1340" t="str">
        <f t="shared" si="830"/>
        <v/>
      </c>
      <c r="CT312" s="1343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9">
        <f t="shared" si="830"/>
        <v>963</v>
      </c>
      <c r="CE313" s="1340">
        <f t="shared" si="830"/>
        <v>963</v>
      </c>
      <c r="CF313" s="1341">
        <f t="shared" si="830"/>
        <v>963</v>
      </c>
      <c r="CG313" s="1341">
        <f t="shared" si="830"/>
        <v>963</v>
      </c>
      <c r="CH313" s="1341">
        <f t="shared" si="830"/>
        <v>963</v>
      </c>
      <c r="CI313" s="1341">
        <f t="shared" si="830"/>
        <v>963</v>
      </c>
      <c r="CJ313" s="1341">
        <f t="shared" si="830"/>
        <v>963</v>
      </c>
      <c r="CK313" s="1342">
        <f t="shared" si="830"/>
        <v>963</v>
      </c>
      <c r="CL313" s="1342">
        <f t="shared" si="830"/>
        <v>963</v>
      </c>
      <c r="CM313" s="1342">
        <f t="shared" si="830"/>
        <v>963</v>
      </c>
      <c r="CN313" s="1341">
        <f t="shared" si="830"/>
        <v>963</v>
      </c>
      <c r="CO313" s="1341">
        <f t="shared" si="830"/>
        <v>963</v>
      </c>
      <c r="CP313" s="1341">
        <f t="shared" si="830"/>
        <v>963</v>
      </c>
      <c r="CQ313" s="1341">
        <f t="shared" si="830"/>
        <v>963</v>
      </c>
      <c r="CR313" s="1341">
        <f t="shared" si="830"/>
        <v>963</v>
      </c>
      <c r="CS313" s="1340">
        <f t="shared" si="830"/>
        <v>963</v>
      </c>
      <c r="CT313" s="1343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241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9" t="str">
        <f t="shared" si="830"/>
        <v/>
      </c>
      <c r="CE314" s="1340" t="str">
        <f t="shared" si="830"/>
        <v/>
      </c>
      <c r="CF314" s="1341" t="str">
        <f t="shared" si="830"/>
        <v/>
      </c>
      <c r="CG314" s="1341" t="str">
        <f t="shared" si="830"/>
        <v/>
      </c>
      <c r="CH314" s="1341" t="str">
        <f t="shared" si="830"/>
        <v/>
      </c>
      <c r="CI314" s="1341" t="str">
        <f t="shared" si="830"/>
        <v/>
      </c>
      <c r="CJ314" s="1341" t="str">
        <f t="shared" si="830"/>
        <v/>
      </c>
      <c r="CK314" s="1342" t="str">
        <f t="shared" si="830"/>
        <v/>
      </c>
      <c r="CL314" s="1342" t="str">
        <f t="shared" si="830"/>
        <v/>
      </c>
      <c r="CM314" s="1342" t="str">
        <f t="shared" si="830"/>
        <v/>
      </c>
      <c r="CN314" s="1341" t="str">
        <f t="shared" si="830"/>
        <v/>
      </c>
      <c r="CO314" s="1341" t="str">
        <f t="shared" si="830"/>
        <v/>
      </c>
      <c r="CP314" s="1341" t="str">
        <f t="shared" si="830"/>
        <v/>
      </c>
      <c r="CQ314" s="1341" t="str">
        <f t="shared" si="830"/>
        <v/>
      </c>
      <c r="CR314" s="1341" t="str">
        <f t="shared" si="830"/>
        <v/>
      </c>
      <c r="CS314" s="1340" t="str">
        <f t="shared" si="830"/>
        <v/>
      </c>
      <c r="CT314" s="1343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9" t="str">
        <f t="shared" si="830"/>
        <v/>
      </c>
      <c r="CE315" s="1340" t="str">
        <f t="shared" si="830"/>
        <v/>
      </c>
      <c r="CF315" s="1341" t="str">
        <f t="shared" si="830"/>
        <v/>
      </c>
      <c r="CG315" s="1341" t="str">
        <f t="shared" si="830"/>
        <v/>
      </c>
      <c r="CH315" s="1341" t="str">
        <f t="shared" si="830"/>
        <v/>
      </c>
      <c r="CI315" s="1341" t="str">
        <f t="shared" si="830"/>
        <v/>
      </c>
      <c r="CJ315" s="1341" t="str">
        <f t="shared" si="830"/>
        <v/>
      </c>
      <c r="CK315" s="1342" t="str">
        <f t="shared" si="830"/>
        <v/>
      </c>
      <c r="CL315" s="1342" t="str">
        <f t="shared" si="830"/>
        <v/>
      </c>
      <c r="CM315" s="1342" t="str">
        <f t="shared" si="830"/>
        <v/>
      </c>
      <c r="CN315" s="1341" t="str">
        <f t="shared" si="830"/>
        <v/>
      </c>
      <c r="CO315" s="1341" t="str">
        <f t="shared" si="830"/>
        <v/>
      </c>
      <c r="CP315" s="1341" t="str">
        <f t="shared" si="830"/>
        <v/>
      </c>
      <c r="CQ315" s="1341" t="str">
        <f t="shared" si="830"/>
        <v/>
      </c>
      <c r="CR315" s="1341" t="str">
        <f t="shared" si="830"/>
        <v/>
      </c>
      <c r="CS315" s="1340" t="str">
        <f t="shared" si="830"/>
        <v/>
      </c>
      <c r="CT315" s="1343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180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9" t="str">
        <f t="shared" si="830"/>
        <v/>
      </c>
      <c r="CE316" s="1340" t="str">
        <f t="shared" si="830"/>
        <v/>
      </c>
      <c r="CF316" s="1341" t="str">
        <f t="shared" si="830"/>
        <v/>
      </c>
      <c r="CG316" s="1341" t="str">
        <f t="shared" si="830"/>
        <v/>
      </c>
      <c r="CH316" s="1341" t="str">
        <f t="shared" si="830"/>
        <v/>
      </c>
      <c r="CI316" s="1341" t="str">
        <f t="shared" si="830"/>
        <v/>
      </c>
      <c r="CJ316" s="1341" t="str">
        <f t="shared" si="830"/>
        <v/>
      </c>
      <c r="CK316" s="1342" t="str">
        <f t="shared" si="830"/>
        <v/>
      </c>
      <c r="CL316" s="1342" t="str">
        <f t="shared" si="830"/>
        <v/>
      </c>
      <c r="CM316" s="1342" t="str">
        <f t="shared" si="830"/>
        <v/>
      </c>
      <c r="CN316" s="1341" t="str">
        <f t="shared" si="830"/>
        <v/>
      </c>
      <c r="CO316" s="1341" t="str">
        <f t="shared" si="830"/>
        <v/>
      </c>
      <c r="CP316" s="1341" t="str">
        <f t="shared" si="830"/>
        <v/>
      </c>
      <c r="CQ316" s="1341" t="str">
        <f t="shared" si="830"/>
        <v/>
      </c>
      <c r="CR316" s="1341" t="str">
        <f t="shared" si="830"/>
        <v/>
      </c>
      <c r="CS316" s="1340" t="str">
        <f t="shared" si="830"/>
        <v/>
      </c>
      <c r="CT316" s="1343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242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9" t="str">
        <f t="shared" si="830"/>
        <v/>
      </c>
      <c r="CE317" s="1340" t="str">
        <f t="shared" si="830"/>
        <v/>
      </c>
      <c r="CF317" s="1341" t="str">
        <f t="shared" si="830"/>
        <v/>
      </c>
      <c r="CG317" s="1341" t="str">
        <f t="shared" si="830"/>
        <v/>
      </c>
      <c r="CH317" s="1341" t="str">
        <f t="shared" si="830"/>
        <v/>
      </c>
      <c r="CI317" s="1341" t="str">
        <f t="shared" si="830"/>
        <v/>
      </c>
      <c r="CJ317" s="1341" t="str">
        <f t="shared" si="830"/>
        <v/>
      </c>
      <c r="CK317" s="1342" t="str">
        <f t="shared" si="830"/>
        <v/>
      </c>
      <c r="CL317" s="1342" t="str">
        <f t="shared" si="830"/>
        <v/>
      </c>
      <c r="CM317" s="1342" t="str">
        <f t="shared" si="830"/>
        <v/>
      </c>
      <c r="CN317" s="1341" t="str">
        <f t="shared" si="830"/>
        <v/>
      </c>
      <c r="CO317" s="1341" t="str">
        <f t="shared" si="830"/>
        <v/>
      </c>
      <c r="CP317" s="1341" t="str">
        <f t="shared" si="830"/>
        <v/>
      </c>
      <c r="CQ317" s="1341" t="str">
        <f t="shared" si="830"/>
        <v/>
      </c>
      <c r="CR317" s="1341" t="str">
        <f t="shared" si="830"/>
        <v/>
      </c>
      <c r="CS317" s="1340" t="str">
        <f t="shared" si="830"/>
        <v/>
      </c>
      <c r="CT317" s="1343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5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6" t="str">
        <f t="shared" si="867"/>
        <v/>
      </c>
      <c r="CG318" s="1346" t="str">
        <f t="shared" si="867"/>
        <v/>
      </c>
      <c r="CH318" s="1346" t="str">
        <f t="shared" si="867"/>
        <v/>
      </c>
      <c r="CI318" s="1346" t="str">
        <f t="shared" si="867"/>
        <v/>
      </c>
      <c r="CJ318" s="1346" t="str">
        <f t="shared" si="867"/>
        <v/>
      </c>
      <c r="CK318" s="1347" t="str">
        <f t="shared" si="867"/>
        <v/>
      </c>
      <c r="CL318" s="1347" t="str">
        <f t="shared" si="867"/>
        <v/>
      </c>
      <c r="CM318" s="1347" t="str">
        <f t="shared" si="867"/>
        <v/>
      </c>
      <c r="CN318" s="1346" t="str">
        <f t="shared" si="867"/>
        <v/>
      </c>
      <c r="CO318" s="1346" t="str">
        <f t="shared" si="867"/>
        <v/>
      </c>
      <c r="CP318" s="1346" t="str">
        <f t="shared" si="867"/>
        <v/>
      </c>
      <c r="CQ318" s="1346" t="str">
        <f t="shared" si="867"/>
        <v/>
      </c>
      <c r="CR318" s="1346" t="str">
        <f t="shared" si="867"/>
        <v/>
      </c>
      <c r="CS318" s="1345" t="str">
        <f t="shared" si="867"/>
        <v/>
      </c>
      <c r="CT318" s="1348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0" t="str">
        <f t="shared" si="867"/>
        <v/>
      </c>
      <c r="CF319" s="1341" t="str">
        <f t="shared" si="867"/>
        <v/>
      </c>
      <c r="CG319" s="1341" t="str">
        <f t="shared" si="867"/>
        <v/>
      </c>
      <c r="CH319" s="1341" t="str">
        <f t="shared" si="867"/>
        <v/>
      </c>
      <c r="CI319" s="1341" t="str">
        <f t="shared" si="867"/>
        <v/>
      </c>
      <c r="CJ319" s="1341" t="str">
        <f t="shared" si="867"/>
        <v/>
      </c>
      <c r="CK319" s="1342" t="str">
        <f t="shared" si="867"/>
        <v/>
      </c>
      <c r="CL319" s="1342" t="str">
        <f t="shared" si="867"/>
        <v/>
      </c>
      <c r="CM319" s="1342" t="str">
        <f t="shared" si="867"/>
        <v/>
      </c>
      <c r="CN319" s="1341" t="str">
        <f t="shared" si="867"/>
        <v/>
      </c>
      <c r="CO319" s="1341" t="str">
        <f t="shared" si="867"/>
        <v/>
      </c>
      <c r="CP319" s="1341" t="str">
        <f t="shared" si="867"/>
        <v/>
      </c>
      <c r="CQ319" s="1341" t="str">
        <f t="shared" si="867"/>
        <v/>
      </c>
      <c r="CR319" s="1341" t="str">
        <f t="shared" si="867"/>
        <v/>
      </c>
      <c r="CS319" s="1340" t="str">
        <f t="shared" si="867"/>
        <v/>
      </c>
      <c r="CT319" s="1343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250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82"/>
      <c r="CE320" s="1383"/>
      <c r="CF320" s="1383"/>
      <c r="CG320" s="1383"/>
      <c r="CH320" s="1383"/>
      <c r="CI320" s="1383"/>
      <c r="CJ320" s="1383"/>
      <c r="CK320" s="1383"/>
      <c r="CL320" s="1383"/>
      <c r="CM320" s="1383"/>
      <c r="CN320" s="1383"/>
      <c r="CO320" s="1383"/>
      <c r="CP320" s="1383"/>
      <c r="CQ320" s="1383"/>
      <c r="CR320" s="1383"/>
      <c r="CS320" s="1383"/>
      <c r="CT320" s="1365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9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0" t="str">
        <f t="shared" si="872"/>
        <v/>
      </c>
      <c r="CF321" s="1341" t="str">
        <f t="shared" si="872"/>
        <v/>
      </c>
      <c r="CG321" s="1341" t="str">
        <f t="shared" si="872"/>
        <v/>
      </c>
      <c r="CH321" s="1341" t="str">
        <f t="shared" si="872"/>
        <v/>
      </c>
      <c r="CI321" s="1341" t="str">
        <f t="shared" si="872"/>
        <v/>
      </c>
      <c r="CJ321" s="1341" t="str">
        <f t="shared" si="872"/>
        <v/>
      </c>
      <c r="CK321" s="1342" t="str">
        <f t="shared" si="872"/>
        <v/>
      </c>
      <c r="CL321" s="1342" t="str">
        <f t="shared" si="872"/>
        <v/>
      </c>
      <c r="CM321" s="1342" t="str">
        <f t="shared" si="872"/>
        <v/>
      </c>
      <c r="CN321" s="1341" t="str">
        <f t="shared" si="872"/>
        <v/>
      </c>
      <c r="CO321" s="1341" t="str">
        <f t="shared" si="872"/>
        <v/>
      </c>
      <c r="CP321" s="1341" t="str">
        <f t="shared" si="872"/>
        <v/>
      </c>
      <c r="CQ321" s="1341" t="str">
        <f t="shared" si="872"/>
        <v/>
      </c>
      <c r="CR321" s="1341" t="str">
        <f t="shared" si="872"/>
        <v/>
      </c>
      <c r="CS321" s="1340" t="str">
        <f t="shared" si="872"/>
        <v/>
      </c>
      <c r="CT321" s="1343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252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9" t="str">
        <f t="shared" si="872"/>
        <v/>
      </c>
      <c r="CE322" s="1340" t="str">
        <f t="shared" si="872"/>
        <v/>
      </c>
      <c r="CF322" s="1341" t="str">
        <f t="shared" si="872"/>
        <v/>
      </c>
      <c r="CG322" s="1341" t="str">
        <f t="shared" si="872"/>
        <v/>
      </c>
      <c r="CH322" s="1341" t="str">
        <f t="shared" si="872"/>
        <v/>
      </c>
      <c r="CI322" s="1341" t="str">
        <f t="shared" si="872"/>
        <v/>
      </c>
      <c r="CJ322" s="1341" t="str">
        <f t="shared" si="872"/>
        <v/>
      </c>
      <c r="CK322" s="1342" t="str">
        <f t="shared" si="872"/>
        <v/>
      </c>
      <c r="CL322" s="1342" t="str">
        <f t="shared" si="872"/>
        <v/>
      </c>
      <c r="CM322" s="1342" t="str">
        <f t="shared" si="872"/>
        <v/>
      </c>
      <c r="CN322" s="1341" t="str">
        <f t="shared" si="872"/>
        <v/>
      </c>
      <c r="CO322" s="1341" t="str">
        <f t="shared" si="872"/>
        <v/>
      </c>
      <c r="CP322" s="1341" t="str">
        <f t="shared" si="872"/>
        <v/>
      </c>
      <c r="CQ322" s="1341" t="str">
        <f t="shared" si="872"/>
        <v/>
      </c>
      <c r="CR322" s="1341" t="str">
        <f t="shared" si="872"/>
        <v/>
      </c>
      <c r="CS322" s="1340" t="str">
        <f t="shared" si="872"/>
        <v/>
      </c>
      <c r="CT322" s="1343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9">
        <f t="shared" si="872"/>
        <v>750</v>
      </c>
      <c r="CE323" s="1340">
        <f t="shared" si="872"/>
        <v>750</v>
      </c>
      <c r="CF323" s="1341">
        <f t="shared" si="872"/>
        <v>750</v>
      </c>
      <c r="CG323" s="1341">
        <f t="shared" si="872"/>
        <v>750</v>
      </c>
      <c r="CH323" s="1341">
        <f t="shared" si="872"/>
        <v>750</v>
      </c>
      <c r="CI323" s="1341">
        <f t="shared" si="872"/>
        <v>750</v>
      </c>
      <c r="CJ323" s="1341">
        <f t="shared" si="872"/>
        <v>750</v>
      </c>
      <c r="CK323" s="1342">
        <f t="shared" si="872"/>
        <v>750</v>
      </c>
      <c r="CL323" s="1342">
        <f t="shared" si="872"/>
        <v>750</v>
      </c>
      <c r="CM323" s="1342">
        <f t="shared" si="872"/>
        <v>750</v>
      </c>
      <c r="CN323" s="1341">
        <f t="shared" si="872"/>
        <v>750</v>
      </c>
      <c r="CO323" s="1341">
        <f t="shared" si="872"/>
        <v>750</v>
      </c>
      <c r="CP323" s="1341">
        <f t="shared" si="872"/>
        <v>750</v>
      </c>
      <c r="CQ323" s="1341">
        <f t="shared" si="872"/>
        <v>750</v>
      </c>
      <c r="CR323" s="1341">
        <f t="shared" si="872"/>
        <v>750</v>
      </c>
      <c r="CS323" s="1340">
        <f t="shared" si="872"/>
        <v>750</v>
      </c>
      <c r="CT323" s="1343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241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9" t="str">
        <f t="shared" si="872"/>
        <v/>
      </c>
      <c r="CE324" s="1340" t="str">
        <f t="shared" si="872"/>
        <v/>
      </c>
      <c r="CF324" s="1341" t="str">
        <f t="shared" si="872"/>
        <v/>
      </c>
      <c r="CG324" s="1341" t="str">
        <f t="shared" si="872"/>
        <v/>
      </c>
      <c r="CH324" s="1341" t="str">
        <f t="shared" si="872"/>
        <v/>
      </c>
      <c r="CI324" s="1341" t="str">
        <f t="shared" si="872"/>
        <v/>
      </c>
      <c r="CJ324" s="1341" t="str">
        <f t="shared" si="872"/>
        <v/>
      </c>
      <c r="CK324" s="1342" t="str">
        <f t="shared" si="872"/>
        <v/>
      </c>
      <c r="CL324" s="1342" t="str">
        <f t="shared" si="872"/>
        <v/>
      </c>
      <c r="CM324" s="1342" t="str">
        <f t="shared" si="872"/>
        <v/>
      </c>
      <c r="CN324" s="1341" t="str">
        <f t="shared" si="872"/>
        <v/>
      </c>
      <c r="CO324" s="1341" t="str">
        <f t="shared" si="872"/>
        <v/>
      </c>
      <c r="CP324" s="1341" t="str">
        <f t="shared" si="872"/>
        <v/>
      </c>
      <c r="CQ324" s="1341" t="str">
        <f t="shared" si="872"/>
        <v/>
      </c>
      <c r="CR324" s="1341" t="str">
        <f t="shared" si="872"/>
        <v/>
      </c>
      <c r="CS324" s="1340" t="str">
        <f t="shared" si="872"/>
        <v/>
      </c>
      <c r="CT324" s="1343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9" t="str">
        <f t="shared" si="872"/>
        <v/>
      </c>
      <c r="CE325" s="1340" t="str">
        <f t="shared" si="872"/>
        <v/>
      </c>
      <c r="CF325" s="1341" t="str">
        <f t="shared" si="872"/>
        <v/>
      </c>
      <c r="CG325" s="1341" t="str">
        <f t="shared" si="872"/>
        <v/>
      </c>
      <c r="CH325" s="1341" t="str">
        <f t="shared" si="872"/>
        <v/>
      </c>
      <c r="CI325" s="1341" t="str">
        <f t="shared" si="872"/>
        <v/>
      </c>
      <c r="CJ325" s="1341" t="str">
        <f t="shared" si="872"/>
        <v/>
      </c>
      <c r="CK325" s="1342" t="str">
        <f t="shared" si="872"/>
        <v/>
      </c>
      <c r="CL325" s="1342" t="str">
        <f t="shared" si="872"/>
        <v/>
      </c>
      <c r="CM325" s="1342" t="str">
        <f t="shared" si="872"/>
        <v/>
      </c>
      <c r="CN325" s="1341" t="str">
        <f t="shared" si="872"/>
        <v/>
      </c>
      <c r="CO325" s="1341" t="str">
        <f t="shared" si="872"/>
        <v/>
      </c>
      <c r="CP325" s="1341" t="str">
        <f t="shared" si="872"/>
        <v/>
      </c>
      <c r="CQ325" s="1341" t="str">
        <f t="shared" si="872"/>
        <v/>
      </c>
      <c r="CR325" s="1341" t="str">
        <f t="shared" si="872"/>
        <v/>
      </c>
      <c r="CS325" s="1340" t="str">
        <f t="shared" si="872"/>
        <v/>
      </c>
      <c r="CT325" s="1343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180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9" t="str">
        <f t="shared" si="872"/>
        <v/>
      </c>
      <c r="CE326" s="1340" t="str">
        <f t="shared" si="872"/>
        <v/>
      </c>
      <c r="CF326" s="1341" t="str">
        <f t="shared" si="872"/>
        <v/>
      </c>
      <c r="CG326" s="1341" t="str">
        <f t="shared" si="872"/>
        <v/>
      </c>
      <c r="CH326" s="1341" t="str">
        <f t="shared" si="872"/>
        <v/>
      </c>
      <c r="CI326" s="1341" t="str">
        <f t="shared" si="872"/>
        <v/>
      </c>
      <c r="CJ326" s="1341" t="str">
        <f t="shared" si="872"/>
        <v/>
      </c>
      <c r="CK326" s="1342" t="str">
        <f t="shared" si="872"/>
        <v/>
      </c>
      <c r="CL326" s="1342" t="str">
        <f t="shared" si="872"/>
        <v/>
      </c>
      <c r="CM326" s="1342" t="str">
        <f t="shared" si="872"/>
        <v/>
      </c>
      <c r="CN326" s="1341" t="str">
        <f t="shared" si="872"/>
        <v/>
      </c>
      <c r="CO326" s="1341" t="str">
        <f t="shared" si="872"/>
        <v/>
      </c>
      <c r="CP326" s="1341" t="str">
        <f t="shared" si="872"/>
        <v/>
      </c>
      <c r="CQ326" s="1341" t="str">
        <f t="shared" si="872"/>
        <v/>
      </c>
      <c r="CR326" s="1341" t="str">
        <f t="shared" si="872"/>
        <v/>
      </c>
      <c r="CS326" s="1340" t="str">
        <f t="shared" si="872"/>
        <v/>
      </c>
      <c r="CT326" s="1343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242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9" t="str">
        <f t="shared" si="872"/>
        <v/>
      </c>
      <c r="CE327" s="1340" t="str">
        <f t="shared" si="872"/>
        <v/>
      </c>
      <c r="CF327" s="1341" t="str">
        <f t="shared" si="872"/>
        <v/>
      </c>
      <c r="CG327" s="1341" t="str">
        <f t="shared" si="872"/>
        <v/>
      </c>
      <c r="CH327" s="1341" t="str">
        <f t="shared" si="872"/>
        <v/>
      </c>
      <c r="CI327" s="1341" t="str">
        <f t="shared" si="872"/>
        <v/>
      </c>
      <c r="CJ327" s="1341" t="str">
        <f t="shared" si="872"/>
        <v/>
      </c>
      <c r="CK327" s="1342" t="str">
        <f t="shared" si="872"/>
        <v/>
      </c>
      <c r="CL327" s="1342" t="str">
        <f t="shared" si="872"/>
        <v/>
      </c>
      <c r="CM327" s="1342" t="str">
        <f t="shared" si="872"/>
        <v/>
      </c>
      <c r="CN327" s="1341" t="str">
        <f t="shared" si="872"/>
        <v/>
      </c>
      <c r="CO327" s="1341" t="str">
        <f t="shared" si="872"/>
        <v/>
      </c>
      <c r="CP327" s="1341" t="str">
        <f t="shared" si="872"/>
        <v/>
      </c>
      <c r="CQ327" s="1341" t="str">
        <f t="shared" si="872"/>
        <v/>
      </c>
      <c r="CR327" s="1341" t="str">
        <f t="shared" si="872"/>
        <v/>
      </c>
      <c r="CS327" s="1340" t="str">
        <f t="shared" si="872"/>
        <v/>
      </c>
      <c r="CT327" s="1343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5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6" t="str">
        <f t="shared" si="911"/>
        <v/>
      </c>
      <c r="CG328" s="1346" t="str">
        <f t="shared" si="911"/>
        <v/>
      </c>
      <c r="CH328" s="1346" t="str">
        <f t="shared" si="911"/>
        <v/>
      </c>
      <c r="CI328" s="1346" t="str">
        <f t="shared" si="911"/>
        <v/>
      </c>
      <c r="CJ328" s="1346" t="str">
        <f t="shared" si="911"/>
        <v/>
      </c>
      <c r="CK328" s="1347" t="str">
        <f t="shared" si="911"/>
        <v/>
      </c>
      <c r="CL328" s="1347" t="str">
        <f t="shared" si="911"/>
        <v/>
      </c>
      <c r="CM328" s="1347" t="str">
        <f t="shared" si="911"/>
        <v/>
      </c>
      <c r="CN328" s="1346" t="str">
        <f t="shared" si="911"/>
        <v/>
      </c>
      <c r="CO328" s="1346" t="str">
        <f t="shared" si="911"/>
        <v/>
      </c>
      <c r="CP328" s="1346" t="str">
        <f t="shared" si="911"/>
        <v/>
      </c>
      <c r="CQ328" s="1346" t="str">
        <f t="shared" si="911"/>
        <v/>
      </c>
      <c r="CR328" s="1346" t="str">
        <f t="shared" si="911"/>
        <v/>
      </c>
      <c r="CS328" s="1345" t="str">
        <f t="shared" si="911"/>
        <v/>
      </c>
      <c r="CT328" s="1348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977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0" t="str">
        <f t="shared" si="911"/>
        <v/>
      </c>
      <c r="CF329" s="1341" t="str">
        <f t="shared" si="911"/>
        <v/>
      </c>
      <c r="CG329" s="1341" t="str">
        <f t="shared" si="911"/>
        <v/>
      </c>
      <c r="CH329" s="1341" t="str">
        <f t="shared" si="911"/>
        <v/>
      </c>
      <c r="CI329" s="1341" t="str">
        <f t="shared" si="911"/>
        <v/>
      </c>
      <c r="CJ329" s="1341">
        <f t="shared" si="911"/>
        <v>10</v>
      </c>
      <c r="CK329" s="1342">
        <f t="shared" si="911"/>
        <v>10</v>
      </c>
      <c r="CL329" s="1342">
        <f t="shared" si="911"/>
        <v>15</v>
      </c>
      <c r="CM329" s="1342">
        <f t="shared" si="911"/>
        <v>25</v>
      </c>
      <c r="CN329" s="1341">
        <f t="shared" si="911"/>
        <v>60</v>
      </c>
      <c r="CO329" s="1341" t="str">
        <f t="shared" si="911"/>
        <v/>
      </c>
      <c r="CP329" s="1341" t="str">
        <f t="shared" si="911"/>
        <v/>
      </c>
      <c r="CQ329" s="1341" t="str">
        <f t="shared" si="911"/>
        <v/>
      </c>
      <c r="CR329" s="1341" t="str">
        <f t="shared" si="911"/>
        <v/>
      </c>
      <c r="CS329" s="1340" t="str">
        <f t="shared" si="911"/>
        <v/>
      </c>
      <c r="CT329" s="1343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250</v>
      </c>
      <c r="B330" s="727"/>
      <c r="C330" s="727"/>
      <c r="D330" s="727"/>
      <c r="E330" s="727"/>
      <c r="F330" s="727"/>
      <c r="G330" s="727"/>
      <c r="H330" s="727" t="s">
        <v>270</v>
      </c>
      <c r="I330" s="727" t="s">
        <v>270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270</v>
      </c>
      <c r="Y330" s="727"/>
      <c r="Z330" s="727" t="s">
        <v>270</v>
      </c>
      <c r="AA330" s="727" t="s">
        <v>270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270</v>
      </c>
      <c r="AQ330" s="727"/>
      <c r="AR330" s="727" t="s">
        <v>270</v>
      </c>
      <c r="AS330" s="727" t="s">
        <v>270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270</v>
      </c>
      <c r="BF330" s="727" t="s">
        <v>270</v>
      </c>
      <c r="BG330" s="727"/>
      <c r="BH330" s="727" t="s">
        <v>270</v>
      </c>
      <c r="BI330" s="727"/>
      <c r="BJ330" s="727" t="s">
        <v>270</v>
      </c>
      <c r="BK330" s="727" t="s">
        <v>270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270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82"/>
      <c r="CE330" s="1383"/>
      <c r="CF330" s="1383"/>
      <c r="CG330" s="1383"/>
      <c r="CH330" s="1383"/>
      <c r="CI330" s="1383"/>
      <c r="CJ330" s="1383"/>
      <c r="CK330" s="1383"/>
      <c r="CL330" s="1383"/>
      <c r="CM330" s="1383"/>
      <c r="CN330" s="1383"/>
      <c r="CO330" s="1383"/>
      <c r="CP330" s="1383"/>
      <c r="CQ330" s="1383"/>
      <c r="CR330" s="1383"/>
      <c r="CS330" s="1383"/>
      <c r="CT330" s="1365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251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9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0" t="str">
        <f t="shared" si="916"/>
        <v/>
      </c>
      <c r="CF331" s="1341" t="str">
        <f t="shared" si="916"/>
        <v/>
      </c>
      <c r="CG331" s="1341" t="str">
        <f t="shared" si="916"/>
        <v/>
      </c>
      <c r="CH331" s="1341" t="str">
        <f t="shared" si="916"/>
        <v/>
      </c>
      <c r="CI331" s="1341" t="str">
        <f t="shared" si="916"/>
        <v/>
      </c>
      <c r="CJ331" s="1341">
        <f t="shared" si="916"/>
        <v>50</v>
      </c>
      <c r="CK331" s="1342">
        <f t="shared" si="916"/>
        <v>50</v>
      </c>
      <c r="CL331" s="1342">
        <f t="shared" si="916"/>
        <v>50</v>
      </c>
      <c r="CM331" s="1342">
        <f t="shared" si="916"/>
        <v>50</v>
      </c>
      <c r="CN331" s="1341">
        <f t="shared" si="916"/>
        <v>50</v>
      </c>
      <c r="CO331" s="1341" t="str">
        <f t="shared" si="916"/>
        <v/>
      </c>
      <c r="CP331" s="1341" t="str">
        <f t="shared" si="916"/>
        <v/>
      </c>
      <c r="CQ331" s="1341" t="str">
        <f t="shared" si="916"/>
        <v/>
      </c>
      <c r="CR331" s="1341" t="str">
        <f t="shared" si="916"/>
        <v/>
      </c>
      <c r="CS331" s="1340" t="str">
        <f t="shared" si="916"/>
        <v/>
      </c>
      <c r="CT331" s="1343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252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9" t="str">
        <f t="shared" si="916"/>
        <v/>
      </c>
      <c r="CE332" s="1340" t="str">
        <f t="shared" si="916"/>
        <v/>
      </c>
      <c r="CF332" s="1341" t="str">
        <f t="shared" si="916"/>
        <v/>
      </c>
      <c r="CG332" s="1341" t="str">
        <f t="shared" si="916"/>
        <v/>
      </c>
      <c r="CH332" s="1341" t="str">
        <f t="shared" si="916"/>
        <v/>
      </c>
      <c r="CI332" s="1341" t="str">
        <f t="shared" si="916"/>
        <v/>
      </c>
      <c r="CJ332" s="1341">
        <f t="shared" si="916"/>
        <v>500</v>
      </c>
      <c r="CK332" s="1342">
        <f t="shared" si="916"/>
        <v>500</v>
      </c>
      <c r="CL332" s="1342">
        <f t="shared" si="916"/>
        <v>750</v>
      </c>
      <c r="CM332" s="1342">
        <f t="shared" si="916"/>
        <v>1250</v>
      </c>
      <c r="CN332" s="1341">
        <f t="shared" si="916"/>
        <v>3000</v>
      </c>
      <c r="CO332" s="1341" t="str">
        <f t="shared" si="916"/>
        <v/>
      </c>
      <c r="CP332" s="1341" t="str">
        <f t="shared" si="916"/>
        <v/>
      </c>
      <c r="CQ332" s="1341" t="str">
        <f t="shared" si="916"/>
        <v/>
      </c>
      <c r="CR332" s="1341" t="str">
        <f t="shared" si="916"/>
        <v/>
      </c>
      <c r="CS332" s="1340" t="str">
        <f t="shared" si="916"/>
        <v/>
      </c>
      <c r="CT332" s="1343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9" t="str">
        <f t="shared" si="916"/>
        <v/>
      </c>
      <c r="CE333" s="1340" t="str">
        <f t="shared" si="916"/>
        <v/>
      </c>
      <c r="CF333" s="1341" t="str">
        <f t="shared" si="916"/>
        <v/>
      </c>
      <c r="CG333" s="1341" t="str">
        <f t="shared" si="916"/>
        <v/>
      </c>
      <c r="CH333" s="1341" t="str">
        <f t="shared" si="916"/>
        <v/>
      </c>
      <c r="CI333" s="1341" t="str">
        <f t="shared" si="916"/>
        <v/>
      </c>
      <c r="CJ333" s="1341">
        <f t="shared" si="916"/>
        <v>1140</v>
      </c>
      <c r="CK333" s="1342">
        <f t="shared" si="916"/>
        <v>1140</v>
      </c>
      <c r="CL333" s="1342">
        <f t="shared" si="916"/>
        <v>1140</v>
      </c>
      <c r="CM333" s="1342">
        <f t="shared" si="916"/>
        <v>1140</v>
      </c>
      <c r="CN333" s="1341">
        <f t="shared" si="916"/>
        <v>1140</v>
      </c>
      <c r="CO333" s="1341" t="str">
        <f t="shared" si="916"/>
        <v/>
      </c>
      <c r="CP333" s="1341" t="str">
        <f t="shared" si="916"/>
        <v/>
      </c>
      <c r="CQ333" s="1341" t="str">
        <f t="shared" si="916"/>
        <v/>
      </c>
      <c r="CR333" s="1341" t="str">
        <f t="shared" si="916"/>
        <v/>
      </c>
      <c r="CS333" s="1340" t="str">
        <f t="shared" si="916"/>
        <v/>
      </c>
      <c r="CT333" s="1343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241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9" t="str">
        <f t="shared" si="916"/>
        <v/>
      </c>
      <c r="CE334" s="1340" t="str">
        <f t="shared" si="916"/>
        <v/>
      </c>
      <c r="CF334" s="1341" t="str">
        <f t="shared" si="916"/>
        <v/>
      </c>
      <c r="CG334" s="1341" t="str">
        <f t="shared" si="916"/>
        <v/>
      </c>
      <c r="CH334" s="1341" t="str">
        <f t="shared" si="916"/>
        <v/>
      </c>
      <c r="CI334" s="1341" t="str">
        <f t="shared" si="916"/>
        <v/>
      </c>
      <c r="CJ334" s="1341">
        <f t="shared" si="916"/>
        <v>0</v>
      </c>
      <c r="CK334" s="1342">
        <f t="shared" si="916"/>
        <v>0</v>
      </c>
      <c r="CL334" s="1342">
        <f t="shared" si="916"/>
        <v>0</v>
      </c>
      <c r="CM334" s="1342">
        <f t="shared" si="916"/>
        <v>0</v>
      </c>
      <c r="CN334" s="1341">
        <f t="shared" si="916"/>
        <v>1900</v>
      </c>
      <c r="CO334" s="1341" t="str">
        <f t="shared" si="916"/>
        <v/>
      </c>
      <c r="CP334" s="1341" t="str">
        <f t="shared" si="916"/>
        <v/>
      </c>
      <c r="CQ334" s="1341" t="str">
        <f t="shared" si="916"/>
        <v/>
      </c>
      <c r="CR334" s="1341" t="str">
        <f t="shared" si="916"/>
        <v/>
      </c>
      <c r="CS334" s="1340" t="str">
        <f t="shared" si="916"/>
        <v/>
      </c>
      <c r="CT334" s="1343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178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9" t="str">
        <f t="shared" si="916"/>
        <v/>
      </c>
      <c r="CE335" s="1340" t="str">
        <f t="shared" si="916"/>
        <v/>
      </c>
      <c r="CF335" s="1341" t="str">
        <f t="shared" si="916"/>
        <v/>
      </c>
      <c r="CG335" s="1341" t="str">
        <f t="shared" si="916"/>
        <v/>
      </c>
      <c r="CH335" s="1341" t="str">
        <f t="shared" si="916"/>
        <v/>
      </c>
      <c r="CI335" s="1341" t="str">
        <f t="shared" si="916"/>
        <v/>
      </c>
      <c r="CJ335" s="1341" t="str">
        <f t="shared" si="916"/>
        <v/>
      </c>
      <c r="CK335" s="1342" t="str">
        <f t="shared" si="916"/>
        <v/>
      </c>
      <c r="CL335" s="1342">
        <f t="shared" si="916"/>
        <v>0.4</v>
      </c>
      <c r="CM335" s="1342" t="str">
        <f t="shared" si="916"/>
        <v/>
      </c>
      <c r="CN335" s="1341" t="str">
        <f t="shared" si="916"/>
        <v/>
      </c>
      <c r="CO335" s="1341" t="str">
        <f t="shared" si="916"/>
        <v/>
      </c>
      <c r="CP335" s="1341" t="str">
        <f t="shared" si="916"/>
        <v/>
      </c>
      <c r="CQ335" s="1341" t="str">
        <f t="shared" si="916"/>
        <v/>
      </c>
      <c r="CR335" s="1341" t="str">
        <f t="shared" si="916"/>
        <v/>
      </c>
      <c r="CS335" s="1340" t="str">
        <f t="shared" si="916"/>
        <v/>
      </c>
      <c r="CT335" s="1343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180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9" t="str">
        <f t="shared" si="916"/>
        <v/>
      </c>
      <c r="CE336" s="1340" t="str">
        <f t="shared" si="916"/>
        <v/>
      </c>
      <c r="CF336" s="1341" t="str">
        <f t="shared" si="916"/>
        <v/>
      </c>
      <c r="CG336" s="1341" t="str">
        <f t="shared" si="916"/>
        <v/>
      </c>
      <c r="CH336" s="1341" t="str">
        <f t="shared" si="916"/>
        <v/>
      </c>
      <c r="CI336" s="1341" t="str">
        <f t="shared" si="916"/>
        <v/>
      </c>
      <c r="CJ336" s="1341">
        <f t="shared" si="916"/>
        <v>0</v>
      </c>
      <c r="CK336" s="1342">
        <f t="shared" si="916"/>
        <v>0</v>
      </c>
      <c r="CL336" s="1342">
        <f t="shared" si="916"/>
        <v>0</v>
      </c>
      <c r="CM336" s="1342">
        <f t="shared" si="916"/>
        <v>0</v>
      </c>
      <c r="CN336" s="1341">
        <f t="shared" si="916"/>
        <v>760</v>
      </c>
      <c r="CO336" s="1341" t="str">
        <f t="shared" si="916"/>
        <v/>
      </c>
      <c r="CP336" s="1341" t="str">
        <f t="shared" si="916"/>
        <v/>
      </c>
      <c r="CQ336" s="1341" t="str">
        <f t="shared" si="916"/>
        <v/>
      </c>
      <c r="CR336" s="1341" t="str">
        <f t="shared" si="916"/>
        <v/>
      </c>
      <c r="CS336" s="1340" t="str">
        <f t="shared" si="916"/>
        <v/>
      </c>
      <c r="CT336" s="1343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242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9" t="str">
        <f t="shared" si="916"/>
        <v/>
      </c>
      <c r="CE337" s="1340" t="str">
        <f t="shared" si="916"/>
        <v/>
      </c>
      <c r="CF337" s="1341" t="str">
        <f t="shared" si="916"/>
        <v/>
      </c>
      <c r="CG337" s="1341" t="str">
        <f t="shared" si="916"/>
        <v/>
      </c>
      <c r="CH337" s="1341" t="str">
        <f t="shared" si="916"/>
        <v/>
      </c>
      <c r="CI337" s="1341" t="str">
        <f t="shared" si="916"/>
        <v/>
      </c>
      <c r="CJ337" s="1341">
        <f t="shared" si="916"/>
        <v>0</v>
      </c>
      <c r="CK337" s="1342">
        <f t="shared" si="916"/>
        <v>0</v>
      </c>
      <c r="CL337" s="1342">
        <f t="shared" si="916"/>
        <v>0</v>
      </c>
      <c r="CM337" s="1342">
        <f t="shared" si="916"/>
        <v>0</v>
      </c>
      <c r="CN337" s="1341">
        <f t="shared" si="916"/>
        <v>0</v>
      </c>
      <c r="CO337" s="1341" t="str">
        <f t="shared" si="916"/>
        <v/>
      </c>
      <c r="CP337" s="1341" t="str">
        <f t="shared" si="916"/>
        <v/>
      </c>
      <c r="CQ337" s="1341" t="str">
        <f t="shared" si="916"/>
        <v/>
      </c>
      <c r="CR337" s="1341" t="str">
        <f t="shared" si="916"/>
        <v/>
      </c>
      <c r="CS337" s="1340" t="str">
        <f t="shared" si="916"/>
        <v/>
      </c>
      <c r="CT337" s="1343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5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6" t="str">
        <f t="shared" si="951"/>
        <v/>
      </c>
      <c r="CG338" s="1346" t="str">
        <f t="shared" si="951"/>
        <v/>
      </c>
      <c r="CH338" s="1346" t="str">
        <f t="shared" si="951"/>
        <v/>
      </c>
      <c r="CI338" s="1346" t="str">
        <f t="shared" si="951"/>
        <v/>
      </c>
      <c r="CJ338" s="1346">
        <f t="shared" si="951"/>
        <v>8.2626657969123718E-2</v>
      </c>
      <c r="CK338" s="1347">
        <f t="shared" si="951"/>
        <v>9.2954990215264183E-2</v>
      </c>
      <c r="CL338" s="1347">
        <f t="shared" si="951"/>
        <v>0.10140544387119729</v>
      </c>
      <c r="CM338" s="1347">
        <f t="shared" si="951"/>
        <v>0.154924983692107</v>
      </c>
      <c r="CN338" s="1346">
        <f t="shared" si="951"/>
        <v>0.16360078277886497</v>
      </c>
      <c r="CO338" s="1346" t="str">
        <f t="shared" si="951"/>
        <v/>
      </c>
      <c r="CP338" s="1346" t="str">
        <f t="shared" si="951"/>
        <v/>
      </c>
      <c r="CQ338" s="1346" t="str">
        <f t="shared" si="951"/>
        <v/>
      </c>
      <c r="CR338" s="1346" t="str">
        <f t="shared" si="951"/>
        <v/>
      </c>
      <c r="CS338" s="1345" t="str">
        <f t="shared" si="951"/>
        <v/>
      </c>
      <c r="CT338" s="1348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256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0" t="str">
        <f t="shared" si="951"/>
        <v/>
      </c>
      <c r="CF339" s="1341" t="str">
        <f t="shared" si="951"/>
        <v/>
      </c>
      <c r="CG339" s="1341" t="str">
        <f t="shared" si="951"/>
        <v/>
      </c>
      <c r="CH339" s="1341" t="str">
        <f t="shared" si="951"/>
        <v/>
      </c>
      <c r="CI339" s="1341">
        <f t="shared" si="951"/>
        <v>3</v>
      </c>
      <c r="CJ339" s="1341">
        <f t="shared" si="951"/>
        <v>20</v>
      </c>
      <c r="CK339" s="1342">
        <f t="shared" si="951"/>
        <v>20</v>
      </c>
      <c r="CL339" s="1342">
        <f t="shared" si="951"/>
        <v>32</v>
      </c>
      <c r="CM339" s="1342">
        <f t="shared" si="951"/>
        <v>40</v>
      </c>
      <c r="CN339" s="1341">
        <f t="shared" si="951"/>
        <v>50</v>
      </c>
      <c r="CO339" s="1341">
        <f t="shared" si="951"/>
        <v>50</v>
      </c>
      <c r="CP339" s="1341" t="str">
        <f t="shared" si="951"/>
        <v/>
      </c>
      <c r="CQ339" s="1341" t="str">
        <f t="shared" si="951"/>
        <v/>
      </c>
      <c r="CR339" s="1341" t="str">
        <f t="shared" si="951"/>
        <v/>
      </c>
      <c r="CS339" s="1340" t="str">
        <f t="shared" si="951"/>
        <v/>
      </c>
      <c r="CT339" s="1343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250</v>
      </c>
      <c r="B340" s="162"/>
      <c r="C340" s="162"/>
      <c r="D340" s="162" t="s">
        <v>270</v>
      </c>
      <c r="E340" s="162"/>
      <c r="F340" s="162"/>
      <c r="G340" s="162"/>
      <c r="H340" s="162" t="s">
        <v>270</v>
      </c>
      <c r="I340" s="162" t="s">
        <v>270</v>
      </c>
      <c r="J340" s="162" t="s">
        <v>270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809</v>
      </c>
      <c r="U340" s="162" t="s">
        <v>270</v>
      </c>
      <c r="V340" s="162" t="s">
        <v>270</v>
      </c>
      <c r="W340" s="162"/>
      <c r="X340" s="162"/>
      <c r="Y340" s="162"/>
      <c r="Z340" s="162" t="s">
        <v>270</v>
      </c>
      <c r="AA340" s="162" t="s">
        <v>270</v>
      </c>
      <c r="AB340" s="162" t="s">
        <v>270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809</v>
      </c>
      <c r="AM340" s="162" t="s">
        <v>270</v>
      </c>
      <c r="AN340" s="162" t="s">
        <v>270</v>
      </c>
      <c r="AO340" s="162"/>
      <c r="AP340" s="162"/>
      <c r="AQ340" s="162" t="s">
        <v>270</v>
      </c>
      <c r="AR340" s="162" t="s">
        <v>270</v>
      </c>
      <c r="AS340" s="162" t="s">
        <v>270</v>
      </c>
      <c r="AT340" s="162" t="s">
        <v>270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270</v>
      </c>
      <c r="BE340" s="162" t="s">
        <v>270</v>
      </c>
      <c r="BF340" s="162" t="s">
        <v>270</v>
      </c>
      <c r="BG340" s="162"/>
      <c r="BH340" s="162"/>
      <c r="BI340" s="162" t="s">
        <v>270</v>
      </c>
      <c r="BJ340" s="162" t="s">
        <v>270</v>
      </c>
      <c r="BK340" s="162" t="s">
        <v>270</v>
      </c>
      <c r="BL340" s="162" t="s">
        <v>270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82"/>
      <c r="CE340" s="1383"/>
      <c r="CF340" s="1383"/>
      <c r="CG340" s="1383"/>
      <c r="CH340" s="1383"/>
      <c r="CI340" s="1383"/>
      <c r="CJ340" s="1383"/>
      <c r="CK340" s="1383"/>
      <c r="CL340" s="1383"/>
      <c r="CM340" s="1383"/>
      <c r="CN340" s="1383"/>
      <c r="CO340" s="1383"/>
      <c r="CP340" s="1383"/>
      <c r="CQ340" s="1383"/>
      <c r="CR340" s="1383"/>
      <c r="CS340" s="1383"/>
      <c r="CT340" s="1365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251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9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0" t="str">
        <f t="shared" si="956"/>
        <v/>
      </c>
      <c r="CF341" s="1341" t="str">
        <f t="shared" si="956"/>
        <v/>
      </c>
      <c r="CG341" s="1341" t="str">
        <f t="shared" si="956"/>
        <v/>
      </c>
      <c r="CH341" s="1341" t="str">
        <f t="shared" si="956"/>
        <v/>
      </c>
      <c r="CI341" s="1341">
        <f t="shared" si="956"/>
        <v>20</v>
      </c>
      <c r="CJ341" s="1341">
        <f t="shared" si="956"/>
        <v>20</v>
      </c>
      <c r="CK341" s="1342">
        <f t="shared" si="956"/>
        <v>20</v>
      </c>
      <c r="CL341" s="1342">
        <f t="shared" si="956"/>
        <v>20</v>
      </c>
      <c r="CM341" s="1342">
        <f t="shared" si="956"/>
        <v>20</v>
      </c>
      <c r="CN341" s="1341">
        <f t="shared" si="956"/>
        <v>20</v>
      </c>
      <c r="CO341" s="1341">
        <f t="shared" si="956"/>
        <v>20</v>
      </c>
      <c r="CP341" s="1341" t="str">
        <f t="shared" si="956"/>
        <v/>
      </c>
      <c r="CQ341" s="1341" t="str">
        <f t="shared" si="956"/>
        <v/>
      </c>
      <c r="CR341" s="1341" t="str">
        <f t="shared" si="956"/>
        <v/>
      </c>
      <c r="CS341" s="1340" t="str">
        <f t="shared" si="956"/>
        <v/>
      </c>
      <c r="CT341" s="1343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252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9" t="str">
        <f t="shared" si="956"/>
        <v/>
      </c>
      <c r="CE342" s="1340" t="str">
        <f t="shared" si="956"/>
        <v/>
      </c>
      <c r="CF342" s="1341" t="str">
        <f t="shared" si="956"/>
        <v/>
      </c>
      <c r="CG342" s="1341" t="str">
        <f t="shared" si="956"/>
        <v/>
      </c>
      <c r="CH342" s="1341" t="str">
        <f t="shared" si="956"/>
        <v/>
      </c>
      <c r="CI342" s="1341">
        <f t="shared" si="956"/>
        <v>60</v>
      </c>
      <c r="CJ342" s="1341">
        <f t="shared" si="956"/>
        <v>400</v>
      </c>
      <c r="CK342" s="1342">
        <f t="shared" si="956"/>
        <v>400</v>
      </c>
      <c r="CL342" s="1342">
        <f t="shared" si="956"/>
        <v>640</v>
      </c>
      <c r="CM342" s="1342">
        <f t="shared" si="956"/>
        <v>800</v>
      </c>
      <c r="CN342" s="1341">
        <f t="shared" si="956"/>
        <v>1000</v>
      </c>
      <c r="CO342" s="1341">
        <f t="shared" si="956"/>
        <v>1000</v>
      </c>
      <c r="CP342" s="1341" t="str">
        <f t="shared" si="956"/>
        <v/>
      </c>
      <c r="CQ342" s="1341" t="str">
        <f t="shared" si="956"/>
        <v/>
      </c>
      <c r="CR342" s="1341" t="str">
        <f t="shared" si="956"/>
        <v/>
      </c>
      <c r="CS342" s="1340" t="str">
        <f t="shared" si="956"/>
        <v/>
      </c>
      <c r="CT342" s="1343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9">
        <f t="shared" si="956"/>
        <v>5790</v>
      </c>
      <c r="CE343" s="1340">
        <f t="shared" si="956"/>
        <v>5790</v>
      </c>
      <c r="CF343" s="1341">
        <f t="shared" si="956"/>
        <v>5790</v>
      </c>
      <c r="CG343" s="1341">
        <f t="shared" si="956"/>
        <v>5790</v>
      </c>
      <c r="CH343" s="1341">
        <f t="shared" si="956"/>
        <v>5790</v>
      </c>
      <c r="CI343" s="1341">
        <f t="shared" si="956"/>
        <v>5790</v>
      </c>
      <c r="CJ343" s="1341">
        <f t="shared" si="956"/>
        <v>5790</v>
      </c>
      <c r="CK343" s="1342">
        <f t="shared" si="956"/>
        <v>5790</v>
      </c>
      <c r="CL343" s="1342">
        <f t="shared" si="956"/>
        <v>5790</v>
      </c>
      <c r="CM343" s="1342">
        <f t="shared" si="956"/>
        <v>5790</v>
      </c>
      <c r="CN343" s="1341">
        <f t="shared" si="956"/>
        <v>5790</v>
      </c>
      <c r="CO343" s="1341">
        <f t="shared" si="956"/>
        <v>5790</v>
      </c>
      <c r="CP343" s="1341">
        <f t="shared" si="956"/>
        <v>5790</v>
      </c>
      <c r="CQ343" s="1341">
        <f t="shared" si="956"/>
        <v>5790</v>
      </c>
      <c r="CR343" s="1341">
        <f t="shared" si="956"/>
        <v>5790</v>
      </c>
      <c r="CS343" s="1340">
        <f t="shared" si="956"/>
        <v>5790</v>
      </c>
      <c r="CT343" s="1343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241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9" t="str">
        <f t="shared" si="956"/>
        <v/>
      </c>
      <c r="CE344" s="1340" t="str">
        <f t="shared" si="956"/>
        <v/>
      </c>
      <c r="CF344" s="1341" t="str">
        <f t="shared" si="956"/>
        <v/>
      </c>
      <c r="CG344" s="1341" t="str">
        <f t="shared" si="956"/>
        <v/>
      </c>
      <c r="CH344" s="1341" t="str">
        <f t="shared" si="956"/>
        <v/>
      </c>
      <c r="CI344" s="1341">
        <f t="shared" si="956"/>
        <v>0</v>
      </c>
      <c r="CJ344" s="1341">
        <f t="shared" si="956"/>
        <v>100</v>
      </c>
      <c r="CK344" s="1342">
        <f t="shared" si="956"/>
        <v>140</v>
      </c>
      <c r="CL344" s="1342">
        <f t="shared" si="956"/>
        <v>400</v>
      </c>
      <c r="CM344" s="1342">
        <f t="shared" si="956"/>
        <v>600</v>
      </c>
      <c r="CN344" s="1341">
        <f t="shared" si="956"/>
        <v>800</v>
      </c>
      <c r="CO344" s="1341">
        <f t="shared" si="956"/>
        <v>940</v>
      </c>
      <c r="CP344" s="1341" t="str">
        <f t="shared" si="956"/>
        <v/>
      </c>
      <c r="CQ344" s="1341" t="str">
        <f t="shared" si="956"/>
        <v/>
      </c>
      <c r="CR344" s="1341" t="str">
        <f t="shared" si="956"/>
        <v/>
      </c>
      <c r="CS344" s="1340" t="str">
        <f t="shared" si="956"/>
        <v/>
      </c>
      <c r="CT344" s="1343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178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9" t="str">
        <f t="shared" si="956"/>
        <v/>
      </c>
      <c r="CE345" s="1340" t="str">
        <f t="shared" si="956"/>
        <v/>
      </c>
      <c r="CF345" s="1341" t="str">
        <f t="shared" si="956"/>
        <v/>
      </c>
      <c r="CG345" s="1341" t="str">
        <f t="shared" si="956"/>
        <v/>
      </c>
      <c r="CH345" s="1341" t="str">
        <f t="shared" si="956"/>
        <v/>
      </c>
      <c r="CI345" s="1341" t="str">
        <f t="shared" si="956"/>
        <v/>
      </c>
      <c r="CJ345" s="1341">
        <f t="shared" si="956"/>
        <v>2</v>
      </c>
      <c r="CK345" s="1342">
        <f t="shared" si="956"/>
        <v>2.5</v>
      </c>
      <c r="CL345" s="1342">
        <f t="shared" si="956"/>
        <v>2.5</v>
      </c>
      <c r="CM345" s="1342">
        <f t="shared" si="956"/>
        <v>2.5</v>
      </c>
      <c r="CN345" s="1341">
        <f t="shared" si="956"/>
        <v>2.5</v>
      </c>
      <c r="CO345" s="1341">
        <f t="shared" si="956"/>
        <v>2.5</v>
      </c>
      <c r="CP345" s="1341" t="str">
        <f t="shared" si="956"/>
        <v/>
      </c>
      <c r="CQ345" s="1341" t="str">
        <f t="shared" si="956"/>
        <v/>
      </c>
      <c r="CR345" s="1341" t="str">
        <f t="shared" si="956"/>
        <v/>
      </c>
      <c r="CS345" s="1340" t="str">
        <f t="shared" si="956"/>
        <v/>
      </c>
      <c r="CT345" s="1343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180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9" t="str">
        <f t="shared" si="956"/>
        <v/>
      </c>
      <c r="CE346" s="1340" t="str">
        <f t="shared" si="956"/>
        <v/>
      </c>
      <c r="CF346" s="1341" t="str">
        <f t="shared" si="956"/>
        <v/>
      </c>
      <c r="CG346" s="1341" t="str">
        <f t="shared" si="956"/>
        <v/>
      </c>
      <c r="CH346" s="1341" t="str">
        <f t="shared" si="956"/>
        <v/>
      </c>
      <c r="CI346" s="1341">
        <f t="shared" si="956"/>
        <v>0</v>
      </c>
      <c r="CJ346" s="1341">
        <f t="shared" si="956"/>
        <v>250</v>
      </c>
      <c r="CK346" s="1342">
        <f t="shared" si="956"/>
        <v>350</v>
      </c>
      <c r="CL346" s="1342">
        <f t="shared" si="956"/>
        <v>1000</v>
      </c>
      <c r="CM346" s="1342">
        <f t="shared" si="956"/>
        <v>1500</v>
      </c>
      <c r="CN346" s="1341">
        <f t="shared" si="956"/>
        <v>1600</v>
      </c>
      <c r="CO346" s="1341">
        <f t="shared" si="956"/>
        <v>2350</v>
      </c>
      <c r="CP346" s="1341" t="str">
        <f t="shared" si="956"/>
        <v/>
      </c>
      <c r="CQ346" s="1341" t="str">
        <f t="shared" si="956"/>
        <v/>
      </c>
      <c r="CR346" s="1341" t="str">
        <f t="shared" si="956"/>
        <v/>
      </c>
      <c r="CS346" s="1340" t="str">
        <f t="shared" si="956"/>
        <v/>
      </c>
      <c r="CT346" s="1343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242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9" t="str">
        <f t="shared" si="956"/>
        <v/>
      </c>
      <c r="CE347" s="1340" t="str">
        <f t="shared" si="956"/>
        <v/>
      </c>
      <c r="CF347" s="1341" t="str">
        <f t="shared" si="956"/>
        <v/>
      </c>
      <c r="CG347" s="1341" t="str">
        <f t="shared" si="956"/>
        <v/>
      </c>
      <c r="CH347" s="1341" t="str">
        <f t="shared" si="956"/>
        <v/>
      </c>
      <c r="CI347" s="1341">
        <f t="shared" si="956"/>
        <v>0</v>
      </c>
      <c r="CJ347" s="1341">
        <f t="shared" si="956"/>
        <v>40</v>
      </c>
      <c r="CK347" s="1342">
        <f t="shared" si="956"/>
        <v>40</v>
      </c>
      <c r="CL347" s="1342">
        <f t="shared" si="956"/>
        <v>40</v>
      </c>
      <c r="CM347" s="1342">
        <f t="shared" si="956"/>
        <v>40</v>
      </c>
      <c r="CN347" s="1341">
        <f t="shared" si="956"/>
        <v>70</v>
      </c>
      <c r="CO347" s="1341">
        <f t="shared" si="956"/>
        <v>130</v>
      </c>
      <c r="CP347" s="1341" t="str">
        <f t="shared" si="956"/>
        <v/>
      </c>
      <c r="CQ347" s="1341" t="str">
        <f t="shared" si="956"/>
        <v/>
      </c>
      <c r="CR347" s="1341" t="str">
        <f t="shared" si="956"/>
        <v/>
      </c>
      <c r="CS347" s="1340" t="str">
        <f t="shared" si="956"/>
        <v/>
      </c>
      <c r="CT347" s="1343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5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6" t="str">
        <f t="shared" si="995"/>
        <v/>
      </c>
      <c r="CG348" s="1346" t="str">
        <f t="shared" si="995"/>
        <v/>
      </c>
      <c r="CH348" s="1346" t="str">
        <f t="shared" si="995"/>
        <v/>
      </c>
      <c r="CI348" s="1346">
        <f t="shared" si="995"/>
        <v>1.8884540117416831E-2</v>
      </c>
      <c r="CJ348" s="1346">
        <f t="shared" si="995"/>
        <v>3.7769080234833663E-2</v>
      </c>
      <c r="CK348" s="1347">
        <f t="shared" si="995"/>
        <v>9.2324418351815624E-2</v>
      </c>
      <c r="CL348" s="1347">
        <f t="shared" si="995"/>
        <v>0.14028515515795362</v>
      </c>
      <c r="CM348" s="1347">
        <f t="shared" si="995"/>
        <v>0.16366601435094585</v>
      </c>
      <c r="CN348" s="1346">
        <f t="shared" si="995"/>
        <v>0.16618395303326808</v>
      </c>
      <c r="CO348" s="1346">
        <f t="shared" si="995"/>
        <v>0.20143509458577952</v>
      </c>
      <c r="CP348" s="1346" t="str">
        <f t="shared" si="995"/>
        <v/>
      </c>
      <c r="CQ348" s="1346" t="str">
        <f t="shared" si="995"/>
        <v/>
      </c>
      <c r="CR348" s="1346" t="str">
        <f t="shared" si="995"/>
        <v/>
      </c>
      <c r="CS348" s="1345" t="str">
        <f t="shared" si="995"/>
        <v/>
      </c>
      <c r="CT348" s="1348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0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1" t="str">
        <f t="shared" si="996"/>
        <v/>
      </c>
      <c r="CG349" s="1341" t="str">
        <f t="shared" si="996"/>
        <v/>
      </c>
      <c r="CH349" s="1341" t="str">
        <f t="shared" si="996"/>
        <v/>
      </c>
      <c r="CI349" s="1341" t="str">
        <f t="shared" si="996"/>
        <v/>
      </c>
      <c r="CJ349" s="1341" t="str">
        <f t="shared" si="996"/>
        <v/>
      </c>
      <c r="CK349" s="1342" t="str">
        <f t="shared" si="996"/>
        <v/>
      </c>
      <c r="CL349" s="1342" t="str">
        <f t="shared" si="996"/>
        <v/>
      </c>
      <c r="CM349" s="1342" t="str">
        <f t="shared" si="996"/>
        <v/>
      </c>
      <c r="CN349" s="1341" t="str">
        <f t="shared" si="996"/>
        <v/>
      </c>
      <c r="CO349" s="1341" t="str">
        <f t="shared" si="996"/>
        <v/>
      </c>
      <c r="CP349" s="1341" t="str">
        <f t="shared" si="996"/>
        <v/>
      </c>
      <c r="CQ349" s="1341" t="str">
        <f t="shared" si="996"/>
        <v/>
      </c>
      <c r="CR349" s="1341" t="str">
        <f t="shared" si="996"/>
        <v/>
      </c>
      <c r="CS349" s="1340" t="str">
        <f t="shared" si="996"/>
        <v/>
      </c>
      <c r="CT349" s="1343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250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82"/>
      <c r="CE350" s="1383"/>
      <c r="CF350" s="1383"/>
      <c r="CG350" s="1383"/>
      <c r="CH350" s="1383"/>
      <c r="CI350" s="1383"/>
      <c r="CJ350" s="1383"/>
      <c r="CK350" s="1383"/>
      <c r="CL350" s="1383"/>
      <c r="CM350" s="1383"/>
      <c r="CN350" s="1383"/>
      <c r="CO350" s="1383"/>
      <c r="CP350" s="1383"/>
      <c r="CQ350" s="1383"/>
      <c r="CR350" s="1383"/>
      <c r="CS350" s="1383"/>
      <c r="CT350" s="1365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9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0" t="str">
        <f t="shared" si="1001"/>
        <v/>
      </c>
      <c r="CF351" s="1341" t="str">
        <f t="shared" si="1001"/>
        <v/>
      </c>
      <c r="CG351" s="1341" t="str">
        <f t="shared" si="1001"/>
        <v/>
      </c>
      <c r="CH351" s="1341" t="str">
        <f t="shared" si="1001"/>
        <v/>
      </c>
      <c r="CI351" s="1341" t="str">
        <f t="shared" si="1001"/>
        <v/>
      </c>
      <c r="CJ351" s="1341" t="str">
        <f t="shared" si="1001"/>
        <v/>
      </c>
      <c r="CK351" s="1342" t="str">
        <f t="shared" si="1001"/>
        <v/>
      </c>
      <c r="CL351" s="1342" t="str">
        <f t="shared" si="1001"/>
        <v/>
      </c>
      <c r="CM351" s="1342" t="str">
        <f t="shared" si="1001"/>
        <v/>
      </c>
      <c r="CN351" s="1341" t="str">
        <f t="shared" si="1001"/>
        <v/>
      </c>
      <c r="CO351" s="1341" t="str">
        <f t="shared" si="1001"/>
        <v/>
      </c>
      <c r="CP351" s="1341" t="str">
        <f t="shared" si="1001"/>
        <v/>
      </c>
      <c r="CQ351" s="1341" t="str">
        <f t="shared" si="1001"/>
        <v/>
      </c>
      <c r="CR351" s="1341" t="str">
        <f t="shared" si="1001"/>
        <v/>
      </c>
      <c r="CS351" s="1340" t="str">
        <f t="shared" si="1001"/>
        <v/>
      </c>
      <c r="CT351" s="1343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252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9" t="str">
        <f t="shared" si="1001"/>
        <v/>
      </c>
      <c r="CE352" s="1340" t="str">
        <f t="shared" si="1001"/>
        <v/>
      </c>
      <c r="CF352" s="1341" t="str">
        <f t="shared" si="1001"/>
        <v/>
      </c>
      <c r="CG352" s="1341" t="str">
        <f t="shared" si="1001"/>
        <v/>
      </c>
      <c r="CH352" s="1341" t="str">
        <f t="shared" si="1001"/>
        <v/>
      </c>
      <c r="CI352" s="1341" t="str">
        <f t="shared" si="1001"/>
        <v/>
      </c>
      <c r="CJ352" s="1341" t="str">
        <f t="shared" si="1001"/>
        <v/>
      </c>
      <c r="CK352" s="1342" t="str">
        <f t="shared" si="1001"/>
        <v/>
      </c>
      <c r="CL352" s="1342" t="str">
        <f t="shared" si="1001"/>
        <v/>
      </c>
      <c r="CM352" s="1342" t="str">
        <f t="shared" si="1001"/>
        <v/>
      </c>
      <c r="CN352" s="1341" t="str">
        <f t="shared" si="1001"/>
        <v/>
      </c>
      <c r="CO352" s="1341" t="str">
        <f t="shared" si="1001"/>
        <v/>
      </c>
      <c r="CP352" s="1341" t="str">
        <f t="shared" si="1001"/>
        <v/>
      </c>
      <c r="CQ352" s="1341" t="str">
        <f t="shared" si="1001"/>
        <v/>
      </c>
      <c r="CR352" s="1341" t="str">
        <f t="shared" si="1001"/>
        <v/>
      </c>
      <c r="CS352" s="1340" t="str">
        <f t="shared" si="1001"/>
        <v/>
      </c>
      <c r="CT352" s="1343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9">
        <f t="shared" si="1001"/>
        <v>3670</v>
      </c>
      <c r="CE353" s="1340">
        <f t="shared" si="1001"/>
        <v>3670</v>
      </c>
      <c r="CF353" s="1341">
        <f t="shared" si="1001"/>
        <v>3670</v>
      </c>
      <c r="CG353" s="1341">
        <f t="shared" si="1001"/>
        <v>3670</v>
      </c>
      <c r="CH353" s="1341">
        <f t="shared" si="1001"/>
        <v>3670</v>
      </c>
      <c r="CI353" s="1341">
        <f t="shared" si="1001"/>
        <v>3670</v>
      </c>
      <c r="CJ353" s="1341">
        <f t="shared" si="1001"/>
        <v>3670</v>
      </c>
      <c r="CK353" s="1342">
        <f t="shared" si="1001"/>
        <v>3670</v>
      </c>
      <c r="CL353" s="1342">
        <f t="shared" si="1001"/>
        <v>3670</v>
      </c>
      <c r="CM353" s="1342">
        <f t="shared" si="1001"/>
        <v>3670</v>
      </c>
      <c r="CN353" s="1341">
        <f t="shared" si="1001"/>
        <v>3670</v>
      </c>
      <c r="CO353" s="1341">
        <f t="shared" si="1001"/>
        <v>3670</v>
      </c>
      <c r="CP353" s="1341">
        <f t="shared" si="1001"/>
        <v>3670</v>
      </c>
      <c r="CQ353" s="1341">
        <f t="shared" si="1001"/>
        <v>3670</v>
      </c>
      <c r="CR353" s="1341">
        <f t="shared" si="1001"/>
        <v>3670</v>
      </c>
      <c r="CS353" s="1340">
        <f t="shared" si="1001"/>
        <v>3670</v>
      </c>
      <c r="CT353" s="1343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241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9" t="str">
        <f t="shared" si="1001"/>
        <v/>
      </c>
      <c r="CE354" s="1340" t="str">
        <f t="shared" si="1001"/>
        <v/>
      </c>
      <c r="CF354" s="1341" t="str">
        <f t="shared" si="1001"/>
        <v/>
      </c>
      <c r="CG354" s="1341" t="str">
        <f t="shared" si="1001"/>
        <v/>
      </c>
      <c r="CH354" s="1341" t="str">
        <f t="shared" si="1001"/>
        <v/>
      </c>
      <c r="CI354" s="1341" t="str">
        <f t="shared" si="1001"/>
        <v/>
      </c>
      <c r="CJ354" s="1341" t="str">
        <f t="shared" si="1001"/>
        <v/>
      </c>
      <c r="CK354" s="1342" t="str">
        <f t="shared" si="1001"/>
        <v/>
      </c>
      <c r="CL354" s="1342" t="str">
        <f t="shared" si="1001"/>
        <v/>
      </c>
      <c r="CM354" s="1342" t="str">
        <f t="shared" si="1001"/>
        <v/>
      </c>
      <c r="CN354" s="1341" t="str">
        <f t="shared" si="1001"/>
        <v/>
      </c>
      <c r="CO354" s="1341" t="str">
        <f t="shared" si="1001"/>
        <v/>
      </c>
      <c r="CP354" s="1341" t="str">
        <f t="shared" si="1001"/>
        <v/>
      </c>
      <c r="CQ354" s="1341" t="str">
        <f t="shared" si="1001"/>
        <v/>
      </c>
      <c r="CR354" s="1341" t="str">
        <f t="shared" si="1001"/>
        <v/>
      </c>
      <c r="CS354" s="1340" t="str">
        <f t="shared" si="1001"/>
        <v/>
      </c>
      <c r="CT354" s="1343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9" t="str">
        <f t="shared" si="1001"/>
        <v/>
      </c>
      <c r="CE355" s="1340" t="str">
        <f t="shared" si="1001"/>
        <v/>
      </c>
      <c r="CF355" s="1341" t="str">
        <f t="shared" si="1001"/>
        <v/>
      </c>
      <c r="CG355" s="1341" t="str">
        <f t="shared" si="1001"/>
        <v/>
      </c>
      <c r="CH355" s="1341" t="str">
        <f t="shared" si="1001"/>
        <v/>
      </c>
      <c r="CI355" s="1341" t="str">
        <f t="shared" si="1001"/>
        <v/>
      </c>
      <c r="CJ355" s="1341" t="str">
        <f t="shared" si="1001"/>
        <v/>
      </c>
      <c r="CK355" s="1342" t="str">
        <f t="shared" si="1001"/>
        <v/>
      </c>
      <c r="CL355" s="1342" t="str">
        <f t="shared" si="1001"/>
        <v/>
      </c>
      <c r="CM355" s="1342" t="str">
        <f t="shared" si="1001"/>
        <v/>
      </c>
      <c r="CN355" s="1341" t="str">
        <f t="shared" si="1001"/>
        <v/>
      </c>
      <c r="CO355" s="1341" t="str">
        <f t="shared" si="1001"/>
        <v/>
      </c>
      <c r="CP355" s="1341" t="str">
        <f t="shared" si="1001"/>
        <v/>
      </c>
      <c r="CQ355" s="1341" t="str">
        <f t="shared" si="1001"/>
        <v/>
      </c>
      <c r="CR355" s="1341" t="str">
        <f t="shared" si="1001"/>
        <v/>
      </c>
      <c r="CS355" s="1340" t="str">
        <f t="shared" si="1001"/>
        <v/>
      </c>
      <c r="CT355" s="1343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180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9" t="str">
        <f t="shared" si="1001"/>
        <v/>
      </c>
      <c r="CE356" s="1340" t="str">
        <f t="shared" si="1001"/>
        <v/>
      </c>
      <c r="CF356" s="1341" t="str">
        <f t="shared" si="1001"/>
        <v/>
      </c>
      <c r="CG356" s="1341" t="str">
        <f t="shared" si="1001"/>
        <v/>
      </c>
      <c r="CH356" s="1341" t="str">
        <f t="shared" si="1001"/>
        <v/>
      </c>
      <c r="CI356" s="1341" t="str">
        <f t="shared" si="1001"/>
        <v/>
      </c>
      <c r="CJ356" s="1341" t="str">
        <f t="shared" si="1001"/>
        <v/>
      </c>
      <c r="CK356" s="1342" t="str">
        <f t="shared" si="1001"/>
        <v/>
      </c>
      <c r="CL356" s="1342" t="str">
        <f t="shared" si="1001"/>
        <v/>
      </c>
      <c r="CM356" s="1342" t="str">
        <f t="shared" si="1001"/>
        <v/>
      </c>
      <c r="CN356" s="1341" t="str">
        <f t="shared" si="1001"/>
        <v/>
      </c>
      <c r="CO356" s="1341" t="str">
        <f t="shared" si="1001"/>
        <v/>
      </c>
      <c r="CP356" s="1341" t="str">
        <f t="shared" si="1001"/>
        <v/>
      </c>
      <c r="CQ356" s="1341" t="str">
        <f t="shared" si="1001"/>
        <v/>
      </c>
      <c r="CR356" s="1341" t="str">
        <f t="shared" si="1001"/>
        <v/>
      </c>
      <c r="CS356" s="1340" t="str">
        <f t="shared" si="1001"/>
        <v/>
      </c>
      <c r="CT356" s="1343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242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9" t="str">
        <f t="shared" si="1001"/>
        <v/>
      </c>
      <c r="CE357" s="1340" t="str">
        <f t="shared" si="1001"/>
        <v/>
      </c>
      <c r="CF357" s="1341" t="str">
        <f t="shared" si="1001"/>
        <v/>
      </c>
      <c r="CG357" s="1341" t="str">
        <f t="shared" si="1001"/>
        <v/>
      </c>
      <c r="CH357" s="1341" t="str">
        <f t="shared" si="1001"/>
        <v/>
      </c>
      <c r="CI357" s="1341" t="str">
        <f t="shared" si="1001"/>
        <v/>
      </c>
      <c r="CJ357" s="1341" t="str">
        <f t="shared" si="1001"/>
        <v/>
      </c>
      <c r="CK357" s="1342" t="str">
        <f t="shared" si="1001"/>
        <v/>
      </c>
      <c r="CL357" s="1342" t="str">
        <f t="shared" si="1001"/>
        <v/>
      </c>
      <c r="CM357" s="1342" t="str">
        <f t="shared" si="1001"/>
        <v/>
      </c>
      <c r="CN357" s="1341" t="str">
        <f t="shared" si="1001"/>
        <v/>
      </c>
      <c r="CO357" s="1341" t="str">
        <f t="shared" si="1001"/>
        <v/>
      </c>
      <c r="CP357" s="1341" t="str">
        <f t="shared" si="1001"/>
        <v/>
      </c>
      <c r="CQ357" s="1341" t="str">
        <f t="shared" si="1001"/>
        <v/>
      </c>
      <c r="CR357" s="1341" t="str">
        <f t="shared" si="1001"/>
        <v/>
      </c>
      <c r="CS357" s="1340" t="str">
        <f t="shared" si="1001"/>
        <v/>
      </c>
      <c r="CT357" s="1343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5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6" t="str">
        <f t="shared" si="1040"/>
        <v/>
      </c>
      <c r="CG358" s="1346" t="str">
        <f t="shared" si="1040"/>
        <v/>
      </c>
      <c r="CH358" s="1346" t="str">
        <f t="shared" si="1040"/>
        <v/>
      </c>
      <c r="CI358" s="1346" t="str">
        <f t="shared" si="1040"/>
        <v/>
      </c>
      <c r="CJ358" s="1346" t="str">
        <f t="shared" si="1040"/>
        <v/>
      </c>
      <c r="CK358" s="1347" t="str">
        <f t="shared" si="1040"/>
        <v/>
      </c>
      <c r="CL358" s="1347" t="str">
        <f t="shared" si="1040"/>
        <v/>
      </c>
      <c r="CM358" s="1347" t="str">
        <f t="shared" si="1040"/>
        <v/>
      </c>
      <c r="CN358" s="1346" t="str">
        <f t="shared" si="1040"/>
        <v/>
      </c>
      <c r="CO358" s="1346" t="str">
        <f t="shared" si="1040"/>
        <v/>
      </c>
      <c r="CP358" s="1346" t="str">
        <f t="shared" si="1040"/>
        <v/>
      </c>
      <c r="CQ358" s="1346" t="str">
        <f t="shared" si="1040"/>
        <v/>
      </c>
      <c r="CR358" s="1346" t="str">
        <f t="shared" si="1040"/>
        <v/>
      </c>
      <c r="CS358" s="1345" t="str">
        <f t="shared" si="1040"/>
        <v/>
      </c>
      <c r="CT358" s="1348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978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4"/>
      <c r="CE359" s="1384"/>
      <c r="CF359" s="1384"/>
      <c r="CG359" s="1384"/>
      <c r="CH359" s="1384"/>
      <c r="CI359" s="1384"/>
      <c r="CJ359" s="1384"/>
      <c r="CK359" s="1384"/>
      <c r="CL359" s="1384"/>
      <c r="CM359" s="1384"/>
      <c r="CN359" s="1384"/>
      <c r="CO359" s="1384"/>
      <c r="CP359" s="1384"/>
      <c r="CQ359" s="1384"/>
      <c r="CR359" s="1384"/>
      <c r="CS359" s="1384"/>
      <c r="CT359" s="1385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258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9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0" t="str">
        <f t="shared" si="1041"/>
        <v/>
      </c>
      <c r="CF360" s="1341" t="str">
        <f t="shared" si="1041"/>
        <v/>
      </c>
      <c r="CG360" s="1341" t="str">
        <f t="shared" si="1041"/>
        <v/>
      </c>
      <c r="CH360" s="1341" t="str">
        <f t="shared" si="1041"/>
        <v/>
      </c>
      <c r="CI360" s="1341">
        <f t="shared" si="1041"/>
        <v>40</v>
      </c>
      <c r="CJ360" s="1341">
        <f t="shared" si="1041"/>
        <v>40</v>
      </c>
      <c r="CK360" s="1342">
        <f t="shared" si="1041"/>
        <v>55</v>
      </c>
      <c r="CL360" s="1342">
        <f t="shared" si="1041"/>
        <v>55</v>
      </c>
      <c r="CM360" s="1342">
        <f t="shared" si="1041"/>
        <v>60</v>
      </c>
      <c r="CN360" s="1341">
        <f t="shared" si="1041"/>
        <v>65</v>
      </c>
      <c r="CO360" s="1341">
        <f t="shared" si="1041"/>
        <v>65</v>
      </c>
      <c r="CP360" s="1341">
        <f t="shared" si="1041"/>
        <v>90</v>
      </c>
      <c r="CQ360" s="1341" t="str">
        <f t="shared" si="1041"/>
        <v/>
      </c>
      <c r="CR360" s="1341" t="str">
        <f t="shared" si="1041"/>
        <v/>
      </c>
      <c r="CS360" s="1340" t="str">
        <f t="shared" si="1041"/>
        <v/>
      </c>
      <c r="CT360" s="1343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250</v>
      </c>
      <c r="B361" s="162"/>
      <c r="C361" s="227" t="s">
        <v>270</v>
      </c>
      <c r="D361" s="227" t="s">
        <v>270</v>
      </c>
      <c r="E361" s="162"/>
      <c r="F361" s="227" t="s">
        <v>270</v>
      </c>
      <c r="G361" s="227" t="s">
        <v>270</v>
      </c>
      <c r="H361" s="162"/>
      <c r="I361" s="227" t="s">
        <v>270</v>
      </c>
      <c r="J361" s="227" t="s">
        <v>270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270</v>
      </c>
      <c r="V361" s="227" t="s">
        <v>270</v>
      </c>
      <c r="W361" s="227" t="s">
        <v>270</v>
      </c>
      <c r="X361" s="227" t="s">
        <v>270</v>
      </c>
      <c r="Y361" s="227" t="s">
        <v>270</v>
      </c>
      <c r="Z361" s="227"/>
      <c r="AA361" s="227" t="s">
        <v>270</v>
      </c>
      <c r="AB361" s="227" t="s">
        <v>270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270</v>
      </c>
      <c r="AM361" s="227" t="s">
        <v>270</v>
      </c>
      <c r="AN361" s="227" t="s">
        <v>270</v>
      </c>
      <c r="AO361" s="227" t="s">
        <v>270</v>
      </c>
      <c r="AP361" s="227" t="s">
        <v>270</v>
      </c>
      <c r="AQ361" s="227" t="s">
        <v>270</v>
      </c>
      <c r="AR361" s="227"/>
      <c r="AS361" s="227" t="s">
        <v>270</v>
      </c>
      <c r="AT361" s="227" t="s">
        <v>270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270</v>
      </c>
      <c r="BE361" s="227" t="s">
        <v>270</v>
      </c>
      <c r="BF361" s="227" t="s">
        <v>270</v>
      </c>
      <c r="BG361" s="227" t="s">
        <v>270</v>
      </c>
      <c r="BH361" s="227" t="s">
        <v>270</v>
      </c>
      <c r="BI361" s="227" t="s">
        <v>270</v>
      </c>
      <c r="BJ361" s="227"/>
      <c r="BK361" s="227" t="s">
        <v>270</v>
      </c>
      <c r="BL361" s="227" t="s">
        <v>270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82"/>
      <c r="CE361" s="1383"/>
      <c r="CF361" s="1383"/>
      <c r="CG361" s="1383"/>
      <c r="CH361" s="1383"/>
      <c r="CI361" s="1383"/>
      <c r="CJ361" s="1383"/>
      <c r="CK361" s="1383"/>
      <c r="CL361" s="1383"/>
      <c r="CM361" s="1383"/>
      <c r="CN361" s="1383"/>
      <c r="CO361" s="1383"/>
      <c r="CP361" s="1383"/>
      <c r="CQ361" s="1383"/>
      <c r="CR361" s="1383"/>
      <c r="CS361" s="1383"/>
      <c r="CT361" s="1365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251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9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0" t="str">
        <f t="shared" si="1047"/>
        <v/>
      </c>
      <c r="CF362" s="1341" t="str">
        <f t="shared" si="1047"/>
        <v/>
      </c>
      <c r="CG362" s="1341" t="str">
        <f t="shared" si="1047"/>
        <v/>
      </c>
      <c r="CH362" s="1341" t="str">
        <f t="shared" si="1047"/>
        <v/>
      </c>
      <c r="CI362" s="1341">
        <f t="shared" si="1047"/>
        <v>50</v>
      </c>
      <c r="CJ362" s="1341">
        <f t="shared" si="1047"/>
        <v>50</v>
      </c>
      <c r="CK362" s="1342">
        <f t="shared" si="1047"/>
        <v>50</v>
      </c>
      <c r="CL362" s="1342">
        <f t="shared" si="1047"/>
        <v>50</v>
      </c>
      <c r="CM362" s="1342">
        <f t="shared" si="1047"/>
        <v>50</v>
      </c>
      <c r="CN362" s="1341">
        <f t="shared" si="1047"/>
        <v>50</v>
      </c>
      <c r="CO362" s="1341">
        <f t="shared" si="1047"/>
        <v>50</v>
      </c>
      <c r="CP362" s="1341">
        <f t="shared" si="1047"/>
        <v>50</v>
      </c>
      <c r="CQ362" s="1341" t="str">
        <f t="shared" si="1047"/>
        <v/>
      </c>
      <c r="CR362" s="1341" t="str">
        <f t="shared" si="1047"/>
        <v/>
      </c>
      <c r="CS362" s="1340" t="str">
        <f t="shared" si="1047"/>
        <v/>
      </c>
      <c r="CT362" s="1343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252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9" t="str">
        <f t="shared" si="1047"/>
        <v/>
      </c>
      <c r="CE363" s="1340" t="str">
        <f t="shared" si="1047"/>
        <v/>
      </c>
      <c r="CF363" s="1341" t="str">
        <f t="shared" si="1047"/>
        <v/>
      </c>
      <c r="CG363" s="1341" t="str">
        <f t="shared" si="1047"/>
        <v/>
      </c>
      <c r="CH363" s="1341" t="str">
        <f t="shared" si="1047"/>
        <v/>
      </c>
      <c r="CI363" s="1341">
        <f t="shared" si="1047"/>
        <v>2000</v>
      </c>
      <c r="CJ363" s="1341">
        <f t="shared" si="1047"/>
        <v>2000</v>
      </c>
      <c r="CK363" s="1342">
        <f t="shared" si="1047"/>
        <v>2750</v>
      </c>
      <c r="CL363" s="1342">
        <f t="shared" si="1047"/>
        <v>2750</v>
      </c>
      <c r="CM363" s="1342">
        <f t="shared" si="1047"/>
        <v>3000</v>
      </c>
      <c r="CN363" s="1341">
        <f t="shared" si="1047"/>
        <v>3250</v>
      </c>
      <c r="CO363" s="1341">
        <f t="shared" si="1047"/>
        <v>3250</v>
      </c>
      <c r="CP363" s="1341">
        <f t="shared" si="1047"/>
        <v>4500</v>
      </c>
      <c r="CQ363" s="1341" t="str">
        <f t="shared" si="1047"/>
        <v/>
      </c>
      <c r="CR363" s="1341" t="str">
        <f t="shared" si="1047"/>
        <v/>
      </c>
      <c r="CS363" s="1340" t="str">
        <f t="shared" si="1047"/>
        <v/>
      </c>
      <c r="CT363" s="1343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9">
        <f t="shared" si="1047"/>
        <v>3420</v>
      </c>
      <c r="CE364" s="1340">
        <f t="shared" si="1047"/>
        <v>3420</v>
      </c>
      <c r="CF364" s="1341">
        <f t="shared" si="1047"/>
        <v>3420</v>
      </c>
      <c r="CG364" s="1341">
        <f t="shared" si="1047"/>
        <v>3420</v>
      </c>
      <c r="CH364" s="1341">
        <f t="shared" si="1047"/>
        <v>3420</v>
      </c>
      <c r="CI364" s="1341">
        <f t="shared" si="1047"/>
        <v>3420</v>
      </c>
      <c r="CJ364" s="1341">
        <f t="shared" si="1047"/>
        <v>3420</v>
      </c>
      <c r="CK364" s="1342">
        <f t="shared" si="1047"/>
        <v>3420</v>
      </c>
      <c r="CL364" s="1342">
        <f t="shared" si="1047"/>
        <v>3420</v>
      </c>
      <c r="CM364" s="1342">
        <f t="shared" si="1047"/>
        <v>3420</v>
      </c>
      <c r="CN364" s="1341">
        <f t="shared" si="1047"/>
        <v>3420</v>
      </c>
      <c r="CO364" s="1341">
        <f t="shared" si="1047"/>
        <v>3420</v>
      </c>
      <c r="CP364" s="1341">
        <f t="shared" si="1047"/>
        <v>3420</v>
      </c>
      <c r="CQ364" s="1341">
        <f t="shared" si="1047"/>
        <v>3420</v>
      </c>
      <c r="CR364" s="1341">
        <f t="shared" si="1047"/>
        <v>3420</v>
      </c>
      <c r="CS364" s="1340">
        <f t="shared" si="1047"/>
        <v>3420</v>
      </c>
      <c r="CT364" s="1343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241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9" t="str">
        <f t="shared" si="1047"/>
        <v/>
      </c>
      <c r="CE365" s="1340" t="str">
        <f t="shared" si="1047"/>
        <v/>
      </c>
      <c r="CF365" s="1341" t="str">
        <f t="shared" si="1047"/>
        <v/>
      </c>
      <c r="CG365" s="1341" t="str">
        <f t="shared" si="1047"/>
        <v/>
      </c>
      <c r="CH365" s="1341" t="str">
        <f t="shared" si="1047"/>
        <v/>
      </c>
      <c r="CI365" s="1341">
        <f t="shared" si="1047"/>
        <v>500</v>
      </c>
      <c r="CJ365" s="1341">
        <f t="shared" si="1047"/>
        <v>1500</v>
      </c>
      <c r="CK365" s="1342">
        <f t="shared" si="1047"/>
        <v>1500</v>
      </c>
      <c r="CL365" s="1342">
        <f t="shared" si="1047"/>
        <v>2250</v>
      </c>
      <c r="CM365" s="1342">
        <f t="shared" si="1047"/>
        <v>2400</v>
      </c>
      <c r="CN365" s="1341">
        <f t="shared" si="1047"/>
        <v>2500</v>
      </c>
      <c r="CO365" s="1341">
        <f t="shared" si="1047"/>
        <v>2500</v>
      </c>
      <c r="CP365" s="1341">
        <f t="shared" si="1047"/>
        <v>4000</v>
      </c>
      <c r="CQ365" s="1341" t="str">
        <f t="shared" si="1047"/>
        <v/>
      </c>
      <c r="CR365" s="1341" t="str">
        <f t="shared" si="1047"/>
        <v/>
      </c>
      <c r="CS365" s="1340" t="str">
        <f t="shared" si="1047"/>
        <v/>
      </c>
      <c r="CT365" s="1343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178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9" t="str">
        <f t="shared" si="1047"/>
        <v/>
      </c>
      <c r="CE366" s="1340" t="str">
        <f t="shared" si="1047"/>
        <v/>
      </c>
      <c r="CF366" s="1341" t="str">
        <f t="shared" si="1047"/>
        <v/>
      </c>
      <c r="CG366" s="1341" t="str">
        <f t="shared" si="1047"/>
        <v/>
      </c>
      <c r="CH366" s="1341" t="str">
        <f t="shared" si="1047"/>
        <v/>
      </c>
      <c r="CI366" s="1341">
        <f t="shared" si="1047"/>
        <v>1</v>
      </c>
      <c r="CJ366" s="1341">
        <f t="shared" si="1047"/>
        <v>1</v>
      </c>
      <c r="CK366" s="1342">
        <f t="shared" si="1047"/>
        <v>1</v>
      </c>
      <c r="CL366" s="1342">
        <f t="shared" si="1047"/>
        <v>1</v>
      </c>
      <c r="CM366" s="1342">
        <f t="shared" si="1047"/>
        <v>1.2</v>
      </c>
      <c r="CN366" s="1341">
        <f t="shared" si="1047"/>
        <v>1.2</v>
      </c>
      <c r="CO366" s="1341">
        <f t="shared" si="1047"/>
        <v>1.2</v>
      </c>
      <c r="CP366" s="1341">
        <f t="shared" si="1047"/>
        <v>1.2</v>
      </c>
      <c r="CQ366" s="1341" t="str">
        <f t="shared" si="1047"/>
        <v/>
      </c>
      <c r="CR366" s="1341" t="str">
        <f t="shared" si="1047"/>
        <v/>
      </c>
      <c r="CS366" s="1340" t="str">
        <f t="shared" si="1047"/>
        <v/>
      </c>
      <c r="CT366" s="1343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180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9" t="str">
        <f t="shared" si="1047"/>
        <v/>
      </c>
      <c r="CE367" s="1340" t="str">
        <f t="shared" si="1047"/>
        <v/>
      </c>
      <c r="CF367" s="1341" t="str">
        <f t="shared" si="1047"/>
        <v/>
      </c>
      <c r="CG367" s="1341" t="str">
        <f t="shared" si="1047"/>
        <v/>
      </c>
      <c r="CH367" s="1341" t="str">
        <f t="shared" si="1047"/>
        <v/>
      </c>
      <c r="CI367" s="1341">
        <f t="shared" si="1047"/>
        <v>500</v>
      </c>
      <c r="CJ367" s="1341">
        <f t="shared" si="1047"/>
        <v>1500</v>
      </c>
      <c r="CK367" s="1342">
        <f t="shared" si="1047"/>
        <v>1800</v>
      </c>
      <c r="CL367" s="1342">
        <f t="shared" si="1047"/>
        <v>2500</v>
      </c>
      <c r="CM367" s="1342">
        <f t="shared" si="1047"/>
        <v>2500</v>
      </c>
      <c r="CN367" s="1341">
        <f t="shared" si="1047"/>
        <v>2700</v>
      </c>
      <c r="CO367" s="1341">
        <f t="shared" si="1047"/>
        <v>2880</v>
      </c>
      <c r="CP367" s="1341">
        <f t="shared" si="1047"/>
        <v>4800</v>
      </c>
      <c r="CQ367" s="1341" t="str">
        <f t="shared" si="1047"/>
        <v/>
      </c>
      <c r="CR367" s="1341" t="str">
        <f t="shared" si="1047"/>
        <v/>
      </c>
      <c r="CS367" s="1340" t="str">
        <f t="shared" si="1047"/>
        <v/>
      </c>
      <c r="CT367" s="1343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242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9" t="str">
        <f t="shared" si="1047"/>
        <v/>
      </c>
      <c r="CE368" s="1340" t="str">
        <f t="shared" si="1047"/>
        <v/>
      </c>
      <c r="CF368" s="1341" t="str">
        <f t="shared" si="1047"/>
        <v/>
      </c>
      <c r="CG368" s="1341" t="str">
        <f t="shared" si="1047"/>
        <v/>
      </c>
      <c r="CH368" s="1341" t="str">
        <f t="shared" si="1047"/>
        <v/>
      </c>
      <c r="CI368" s="1341">
        <f t="shared" si="1047"/>
        <v>0</v>
      </c>
      <c r="CJ368" s="1341">
        <f t="shared" si="1047"/>
        <v>0</v>
      </c>
      <c r="CK368" s="1342">
        <f t="shared" si="1047"/>
        <v>0</v>
      </c>
      <c r="CL368" s="1342">
        <f t="shared" si="1047"/>
        <v>0</v>
      </c>
      <c r="CM368" s="1342">
        <f t="shared" si="1047"/>
        <v>0</v>
      </c>
      <c r="CN368" s="1341">
        <f t="shared" si="1047"/>
        <v>0</v>
      </c>
      <c r="CO368" s="1341">
        <f t="shared" si="1047"/>
        <v>0</v>
      </c>
      <c r="CP368" s="1341">
        <f t="shared" si="1047"/>
        <v>250</v>
      </c>
      <c r="CQ368" s="1341" t="str">
        <f t="shared" si="1047"/>
        <v/>
      </c>
      <c r="CR368" s="1341" t="str">
        <f t="shared" si="1047"/>
        <v/>
      </c>
      <c r="CS368" s="1340" t="str">
        <f t="shared" si="1047"/>
        <v/>
      </c>
      <c r="CT368" s="1343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5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6" t="str">
        <f t="shared" si="1090"/>
        <v/>
      </c>
      <c r="CG369" s="1346" t="str">
        <f t="shared" si="1090"/>
        <v/>
      </c>
      <c r="CH369" s="1346" t="str">
        <f t="shared" si="1090"/>
        <v/>
      </c>
      <c r="CI369" s="1346">
        <f t="shared" si="1090"/>
        <v>0.18590998043052837</v>
      </c>
      <c r="CJ369" s="1346">
        <f t="shared" si="1090"/>
        <v>0.24787997390737115</v>
      </c>
      <c r="CK369" s="1347">
        <f t="shared" si="1090"/>
        <v>0.31870282359519148</v>
      </c>
      <c r="CL369" s="1347">
        <f t="shared" si="1090"/>
        <v>0.33463796477495111</v>
      </c>
      <c r="CM369" s="1347">
        <f t="shared" si="1090"/>
        <v>0.37181996086105673</v>
      </c>
      <c r="CN369" s="1346">
        <f t="shared" si="1090"/>
        <v>0.3824433883142298</v>
      </c>
      <c r="CO369" s="1346">
        <f t="shared" si="1090"/>
        <v>0.55772994129158515</v>
      </c>
      <c r="CP369" s="1346">
        <f t="shared" si="1090"/>
        <v>0.6084326632271837</v>
      </c>
      <c r="CQ369" s="1346" t="str">
        <f t="shared" si="1090"/>
        <v/>
      </c>
      <c r="CR369" s="1346" t="str">
        <f t="shared" si="1090"/>
        <v/>
      </c>
      <c r="CS369" s="1345" t="str">
        <f t="shared" si="1090"/>
        <v/>
      </c>
      <c r="CT369" s="1348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662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4"/>
      <c r="CE370" s="1384"/>
      <c r="CF370" s="1384"/>
      <c r="CG370" s="1384"/>
      <c r="CH370" s="1384"/>
      <c r="CI370" s="1384"/>
      <c r="CJ370" s="1384"/>
      <c r="CK370" s="1384"/>
      <c r="CL370" s="1384"/>
      <c r="CM370" s="1384"/>
      <c r="CN370" s="1384"/>
      <c r="CO370" s="1384"/>
      <c r="CP370" s="1384"/>
      <c r="CQ370" s="1384"/>
      <c r="CR370" s="1384"/>
      <c r="CS370" s="1384"/>
      <c r="CT370" s="1385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258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9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0" t="str">
        <f t="shared" si="1091"/>
        <v/>
      </c>
      <c r="CF371" s="1341" t="str">
        <f t="shared" si="1091"/>
        <v/>
      </c>
      <c r="CG371" s="1341" t="str">
        <f t="shared" si="1091"/>
        <v/>
      </c>
      <c r="CH371" s="1341" t="str">
        <f t="shared" si="1091"/>
        <v/>
      </c>
      <c r="CI371" s="1341" t="str">
        <f t="shared" si="1091"/>
        <v/>
      </c>
      <c r="CJ371" s="1341" t="str">
        <f t="shared" si="1091"/>
        <v/>
      </c>
      <c r="CK371" s="1342" t="str">
        <f t="shared" si="1091"/>
        <v/>
      </c>
      <c r="CL371" s="1342">
        <f t="shared" si="1091"/>
        <v>5</v>
      </c>
      <c r="CM371" s="1342" t="str">
        <f t="shared" si="1091"/>
        <v/>
      </c>
      <c r="CN371" s="1341" t="str">
        <f t="shared" si="1091"/>
        <v/>
      </c>
      <c r="CO371" s="1341" t="str">
        <f t="shared" si="1091"/>
        <v/>
      </c>
      <c r="CP371" s="1341" t="str">
        <f t="shared" si="1091"/>
        <v/>
      </c>
      <c r="CQ371" s="1341" t="str">
        <f t="shared" si="1091"/>
        <v/>
      </c>
      <c r="CR371" s="1341" t="str">
        <f t="shared" si="1091"/>
        <v/>
      </c>
      <c r="CS371" s="1340" t="str">
        <f t="shared" si="1091"/>
        <v/>
      </c>
      <c r="CT371" s="1343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250</v>
      </c>
      <c r="B372" s="162"/>
      <c r="C372" s="162"/>
      <c r="D372" s="162"/>
      <c r="E372" s="162"/>
      <c r="F372" s="162"/>
      <c r="G372" s="162"/>
      <c r="H372" s="162"/>
      <c r="I372" s="162" t="s">
        <v>270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270</v>
      </c>
      <c r="AA372" s="162" t="s">
        <v>270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270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270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82"/>
      <c r="CE372" s="1383"/>
      <c r="CF372" s="1383"/>
      <c r="CG372" s="1383"/>
      <c r="CH372" s="1383"/>
      <c r="CI372" s="1383"/>
      <c r="CJ372" s="1383"/>
      <c r="CK372" s="1383"/>
      <c r="CL372" s="1383"/>
      <c r="CM372" s="1383"/>
      <c r="CN372" s="1383"/>
      <c r="CO372" s="1383"/>
      <c r="CP372" s="1383"/>
      <c r="CQ372" s="1383"/>
      <c r="CR372" s="1383"/>
      <c r="CS372" s="1383"/>
      <c r="CT372" s="1365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251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9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0" t="str">
        <f t="shared" si="1097"/>
        <v/>
      </c>
      <c r="CF373" s="1341" t="str">
        <f t="shared" si="1097"/>
        <v/>
      </c>
      <c r="CG373" s="1341" t="str">
        <f t="shared" si="1097"/>
        <v/>
      </c>
      <c r="CH373" s="1341" t="str">
        <f t="shared" si="1097"/>
        <v/>
      </c>
      <c r="CI373" s="1341" t="str">
        <f t="shared" si="1097"/>
        <v/>
      </c>
      <c r="CJ373" s="1341" t="str">
        <f t="shared" si="1097"/>
        <v/>
      </c>
      <c r="CK373" s="1342" t="str">
        <f t="shared" si="1097"/>
        <v/>
      </c>
      <c r="CL373" s="1342">
        <f t="shared" si="1097"/>
        <v>25</v>
      </c>
      <c r="CM373" s="1342" t="str">
        <f t="shared" si="1097"/>
        <v/>
      </c>
      <c r="CN373" s="1341" t="str">
        <f t="shared" si="1097"/>
        <v/>
      </c>
      <c r="CO373" s="1341" t="str">
        <f t="shared" si="1097"/>
        <v/>
      </c>
      <c r="CP373" s="1341" t="str">
        <f t="shared" si="1097"/>
        <v/>
      </c>
      <c r="CQ373" s="1341" t="str">
        <f t="shared" si="1097"/>
        <v/>
      </c>
      <c r="CR373" s="1341" t="str">
        <f t="shared" si="1097"/>
        <v/>
      </c>
      <c r="CS373" s="1340" t="str">
        <f t="shared" si="1097"/>
        <v/>
      </c>
      <c r="CT373" s="1343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252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9" t="str">
        <f t="shared" si="1097"/>
        <v/>
      </c>
      <c r="CE374" s="1340" t="str">
        <f t="shared" si="1097"/>
        <v/>
      </c>
      <c r="CF374" s="1341" t="str">
        <f t="shared" si="1097"/>
        <v/>
      </c>
      <c r="CG374" s="1341" t="str">
        <f t="shared" si="1097"/>
        <v/>
      </c>
      <c r="CH374" s="1341" t="str">
        <f t="shared" si="1097"/>
        <v/>
      </c>
      <c r="CI374" s="1341" t="str">
        <f t="shared" si="1097"/>
        <v/>
      </c>
      <c r="CJ374" s="1341" t="str">
        <f t="shared" si="1097"/>
        <v/>
      </c>
      <c r="CK374" s="1342" t="str">
        <f t="shared" si="1097"/>
        <v/>
      </c>
      <c r="CL374" s="1342">
        <f t="shared" si="1097"/>
        <v>125</v>
      </c>
      <c r="CM374" s="1342" t="str">
        <f t="shared" si="1097"/>
        <v/>
      </c>
      <c r="CN374" s="1341" t="str">
        <f t="shared" si="1097"/>
        <v/>
      </c>
      <c r="CO374" s="1341" t="str">
        <f t="shared" si="1097"/>
        <v/>
      </c>
      <c r="CP374" s="1341" t="str">
        <f t="shared" si="1097"/>
        <v/>
      </c>
      <c r="CQ374" s="1341" t="str">
        <f t="shared" si="1097"/>
        <v/>
      </c>
      <c r="CR374" s="1341" t="str">
        <f t="shared" si="1097"/>
        <v/>
      </c>
      <c r="CS374" s="1340" t="str">
        <f t="shared" si="1097"/>
        <v/>
      </c>
      <c r="CT374" s="1343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9">
        <f t="shared" si="1097"/>
        <v>0</v>
      </c>
      <c r="CE375" s="1340">
        <f t="shared" si="1097"/>
        <v>1090</v>
      </c>
      <c r="CF375" s="1341">
        <f t="shared" si="1097"/>
        <v>1090</v>
      </c>
      <c r="CG375" s="1341">
        <f t="shared" si="1097"/>
        <v>1090</v>
      </c>
      <c r="CH375" s="1341">
        <f t="shared" si="1097"/>
        <v>1090</v>
      </c>
      <c r="CI375" s="1341">
        <f t="shared" si="1097"/>
        <v>1090</v>
      </c>
      <c r="CJ375" s="1341">
        <f t="shared" si="1097"/>
        <v>1090</v>
      </c>
      <c r="CK375" s="1342">
        <f t="shared" si="1097"/>
        <v>1090</v>
      </c>
      <c r="CL375" s="1342">
        <f t="shared" si="1097"/>
        <v>1090</v>
      </c>
      <c r="CM375" s="1342">
        <f t="shared" si="1097"/>
        <v>1090</v>
      </c>
      <c r="CN375" s="1341">
        <f t="shared" si="1097"/>
        <v>1090</v>
      </c>
      <c r="CO375" s="1341">
        <f t="shared" si="1097"/>
        <v>1090</v>
      </c>
      <c r="CP375" s="1341">
        <f t="shared" si="1097"/>
        <v>1090</v>
      </c>
      <c r="CQ375" s="1341">
        <f t="shared" si="1097"/>
        <v>1090</v>
      </c>
      <c r="CR375" s="1341">
        <f t="shared" si="1097"/>
        <v>1090</v>
      </c>
      <c r="CS375" s="1340">
        <f t="shared" si="1097"/>
        <v>1090</v>
      </c>
      <c r="CT375" s="1343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241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9" t="str">
        <f t="shared" si="1097"/>
        <v/>
      </c>
      <c r="CE376" s="1340" t="str">
        <f t="shared" si="1097"/>
        <v/>
      </c>
      <c r="CF376" s="1341" t="str">
        <f t="shared" si="1097"/>
        <v/>
      </c>
      <c r="CG376" s="1341" t="str">
        <f t="shared" si="1097"/>
        <v/>
      </c>
      <c r="CH376" s="1341" t="str">
        <f t="shared" si="1097"/>
        <v/>
      </c>
      <c r="CI376" s="1341" t="str">
        <f t="shared" si="1097"/>
        <v/>
      </c>
      <c r="CJ376" s="1341" t="str">
        <f t="shared" si="1097"/>
        <v/>
      </c>
      <c r="CK376" s="1342" t="str">
        <f t="shared" si="1097"/>
        <v/>
      </c>
      <c r="CL376" s="1342">
        <f t="shared" si="1097"/>
        <v>0</v>
      </c>
      <c r="CM376" s="1342" t="str">
        <f t="shared" si="1097"/>
        <v/>
      </c>
      <c r="CN376" s="1341" t="str">
        <f t="shared" si="1097"/>
        <v/>
      </c>
      <c r="CO376" s="1341" t="str">
        <f t="shared" si="1097"/>
        <v/>
      </c>
      <c r="CP376" s="1341" t="str">
        <f t="shared" si="1097"/>
        <v/>
      </c>
      <c r="CQ376" s="1341" t="str">
        <f t="shared" si="1097"/>
        <v/>
      </c>
      <c r="CR376" s="1341" t="str">
        <f t="shared" si="1097"/>
        <v/>
      </c>
      <c r="CS376" s="1340" t="str">
        <f t="shared" si="1097"/>
        <v/>
      </c>
      <c r="CT376" s="1343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9" t="str">
        <f t="shared" si="1097"/>
        <v/>
      </c>
      <c r="CE377" s="1340" t="str">
        <f t="shared" si="1097"/>
        <v/>
      </c>
      <c r="CF377" s="1341" t="str">
        <f t="shared" si="1097"/>
        <v/>
      </c>
      <c r="CG377" s="1341" t="str">
        <f t="shared" si="1097"/>
        <v/>
      </c>
      <c r="CH377" s="1341" t="str">
        <f t="shared" si="1097"/>
        <v/>
      </c>
      <c r="CI377" s="1341" t="str">
        <f t="shared" si="1097"/>
        <v/>
      </c>
      <c r="CJ377" s="1341" t="str">
        <f t="shared" si="1097"/>
        <v/>
      </c>
      <c r="CK377" s="1342" t="str">
        <f t="shared" si="1097"/>
        <v/>
      </c>
      <c r="CL377" s="1342" t="str">
        <f t="shared" si="1097"/>
        <v/>
      </c>
      <c r="CM377" s="1342" t="str">
        <f t="shared" si="1097"/>
        <v/>
      </c>
      <c r="CN377" s="1341" t="str">
        <f t="shared" si="1097"/>
        <v/>
      </c>
      <c r="CO377" s="1341" t="str">
        <f t="shared" si="1097"/>
        <v/>
      </c>
      <c r="CP377" s="1341" t="str">
        <f t="shared" si="1097"/>
        <v/>
      </c>
      <c r="CQ377" s="1341" t="str">
        <f t="shared" si="1097"/>
        <v/>
      </c>
      <c r="CR377" s="1341" t="str">
        <f t="shared" si="1097"/>
        <v/>
      </c>
      <c r="CS377" s="1340" t="str">
        <f t="shared" si="1097"/>
        <v/>
      </c>
      <c r="CT377" s="1343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180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9" t="str">
        <f t="shared" si="1097"/>
        <v/>
      </c>
      <c r="CE378" s="1340" t="str">
        <f t="shared" si="1097"/>
        <v/>
      </c>
      <c r="CF378" s="1341" t="str">
        <f t="shared" si="1097"/>
        <v/>
      </c>
      <c r="CG378" s="1341" t="str">
        <f t="shared" si="1097"/>
        <v/>
      </c>
      <c r="CH378" s="1341" t="str">
        <f t="shared" si="1097"/>
        <v/>
      </c>
      <c r="CI378" s="1341" t="str">
        <f t="shared" si="1097"/>
        <v/>
      </c>
      <c r="CJ378" s="1341" t="str">
        <f t="shared" si="1097"/>
        <v/>
      </c>
      <c r="CK378" s="1342" t="str">
        <f t="shared" si="1097"/>
        <v/>
      </c>
      <c r="CL378" s="1342">
        <f t="shared" si="1097"/>
        <v>0</v>
      </c>
      <c r="CM378" s="1342" t="str">
        <f t="shared" si="1097"/>
        <v/>
      </c>
      <c r="CN378" s="1341" t="str">
        <f t="shared" si="1097"/>
        <v/>
      </c>
      <c r="CO378" s="1341" t="str">
        <f t="shared" si="1097"/>
        <v/>
      </c>
      <c r="CP378" s="1341" t="str">
        <f t="shared" si="1097"/>
        <v/>
      </c>
      <c r="CQ378" s="1341" t="str">
        <f t="shared" si="1097"/>
        <v/>
      </c>
      <c r="CR378" s="1341" t="str">
        <f t="shared" si="1097"/>
        <v/>
      </c>
      <c r="CS378" s="1340" t="str">
        <f t="shared" si="1097"/>
        <v/>
      </c>
      <c r="CT378" s="1343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242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9" t="str">
        <f t="shared" si="1097"/>
        <v/>
      </c>
      <c r="CE379" s="1340" t="str">
        <f t="shared" si="1097"/>
        <v/>
      </c>
      <c r="CF379" s="1341" t="str">
        <f t="shared" si="1097"/>
        <v/>
      </c>
      <c r="CG379" s="1341" t="str">
        <f t="shared" si="1097"/>
        <v/>
      </c>
      <c r="CH379" s="1341" t="str">
        <f t="shared" si="1097"/>
        <v/>
      </c>
      <c r="CI379" s="1341" t="str">
        <f t="shared" si="1097"/>
        <v/>
      </c>
      <c r="CJ379" s="1341" t="str">
        <f t="shared" si="1097"/>
        <v/>
      </c>
      <c r="CK379" s="1342" t="str">
        <f t="shared" si="1097"/>
        <v/>
      </c>
      <c r="CL379" s="1342">
        <f t="shared" si="1097"/>
        <v>0</v>
      </c>
      <c r="CM379" s="1342" t="str">
        <f t="shared" si="1097"/>
        <v/>
      </c>
      <c r="CN379" s="1341" t="str">
        <f t="shared" si="1097"/>
        <v/>
      </c>
      <c r="CO379" s="1341" t="str">
        <f t="shared" si="1097"/>
        <v/>
      </c>
      <c r="CP379" s="1341" t="str">
        <f t="shared" si="1097"/>
        <v/>
      </c>
      <c r="CQ379" s="1341" t="str">
        <f t="shared" si="1097"/>
        <v/>
      </c>
      <c r="CR379" s="1341" t="str">
        <f t="shared" si="1097"/>
        <v/>
      </c>
      <c r="CS379" s="1340" t="str">
        <f t="shared" si="1097"/>
        <v/>
      </c>
      <c r="CT379" s="1343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5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6" t="str">
        <f t="shared" si="1132"/>
        <v/>
      </c>
      <c r="CG380" s="1346" t="str">
        <f t="shared" si="1132"/>
        <v/>
      </c>
      <c r="CH380" s="1346" t="str">
        <f t="shared" si="1132"/>
        <v/>
      </c>
      <c r="CI380" s="1346" t="str">
        <f t="shared" si="1132"/>
        <v/>
      </c>
      <c r="CJ380" s="1346" t="str">
        <f t="shared" si="1132"/>
        <v/>
      </c>
      <c r="CK380" s="1347" t="str">
        <f t="shared" si="1132"/>
        <v/>
      </c>
      <c r="CL380" s="1347">
        <f t="shared" si="1132"/>
        <v>1.7775603392041747E-2</v>
      </c>
      <c r="CM380" s="1347" t="str">
        <f t="shared" si="1132"/>
        <v/>
      </c>
      <c r="CN380" s="1346" t="str">
        <f t="shared" si="1132"/>
        <v/>
      </c>
      <c r="CO380" s="1346" t="str">
        <f t="shared" si="1132"/>
        <v/>
      </c>
      <c r="CP380" s="1346" t="str">
        <f t="shared" si="1132"/>
        <v/>
      </c>
      <c r="CQ380" s="1346" t="str">
        <f t="shared" si="1132"/>
        <v/>
      </c>
      <c r="CR380" s="1346" t="str">
        <f t="shared" si="1132"/>
        <v/>
      </c>
      <c r="CS380" s="1345" t="str">
        <f t="shared" si="1132"/>
        <v/>
      </c>
      <c r="CT380" s="1348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4"/>
      <c r="CE381" s="1384"/>
      <c r="CF381" s="1384"/>
      <c r="CG381" s="1384"/>
      <c r="CH381" s="1384"/>
      <c r="CI381" s="1384"/>
      <c r="CJ381" s="1384"/>
      <c r="CK381" s="1384"/>
      <c r="CL381" s="1384"/>
      <c r="CM381" s="1384"/>
      <c r="CN381" s="1384"/>
      <c r="CO381" s="1384"/>
      <c r="CP381" s="1384"/>
      <c r="CQ381" s="1384"/>
      <c r="CR381" s="1384"/>
      <c r="CS381" s="1384"/>
      <c r="CT381" s="1385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250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82"/>
      <c r="CE382" s="1383"/>
      <c r="CF382" s="1383"/>
      <c r="CG382" s="1383"/>
      <c r="CH382" s="1383"/>
      <c r="CI382" s="1383"/>
      <c r="CJ382" s="1383"/>
      <c r="CK382" s="1383"/>
      <c r="CL382" s="1383"/>
      <c r="CM382" s="1383"/>
      <c r="CN382" s="1383"/>
      <c r="CO382" s="1383"/>
      <c r="CP382" s="1383"/>
      <c r="CQ382" s="1383"/>
      <c r="CR382" s="1383"/>
      <c r="CS382" s="1383"/>
      <c r="CT382" s="1365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251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9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0" t="str">
        <f t="shared" si="1137"/>
        <v/>
      </c>
      <c r="CF383" s="1341" t="str">
        <f t="shared" si="1137"/>
        <v/>
      </c>
      <c r="CG383" s="1341" t="str">
        <f t="shared" si="1137"/>
        <v/>
      </c>
      <c r="CH383" s="1341" t="str">
        <f t="shared" si="1137"/>
        <v/>
      </c>
      <c r="CI383" s="1341" t="str">
        <f t="shared" si="1137"/>
        <v/>
      </c>
      <c r="CJ383" s="1341" t="str">
        <f t="shared" si="1137"/>
        <v/>
      </c>
      <c r="CK383" s="1342" t="str">
        <f t="shared" si="1137"/>
        <v/>
      </c>
      <c r="CL383" s="1342" t="str">
        <f t="shared" si="1137"/>
        <v/>
      </c>
      <c r="CM383" s="1342" t="str">
        <f t="shared" si="1137"/>
        <v/>
      </c>
      <c r="CN383" s="1341" t="str">
        <f t="shared" si="1137"/>
        <v/>
      </c>
      <c r="CO383" s="1341" t="str">
        <f t="shared" si="1137"/>
        <v/>
      </c>
      <c r="CP383" s="1341" t="str">
        <f t="shared" si="1137"/>
        <v/>
      </c>
      <c r="CQ383" s="1341" t="str">
        <f t="shared" si="1137"/>
        <v/>
      </c>
      <c r="CR383" s="1341" t="str">
        <f t="shared" si="1137"/>
        <v/>
      </c>
      <c r="CS383" s="1340" t="str">
        <f t="shared" si="1137"/>
        <v/>
      </c>
      <c r="CT383" s="1343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259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9" t="str">
        <f t="shared" si="1137"/>
        <v/>
      </c>
      <c r="CE384" s="1340" t="str">
        <f t="shared" si="1137"/>
        <v/>
      </c>
      <c r="CF384" s="1341" t="str">
        <f t="shared" si="1137"/>
        <v/>
      </c>
      <c r="CG384" s="1341" t="str">
        <f t="shared" si="1137"/>
        <v/>
      </c>
      <c r="CH384" s="1341" t="str">
        <f t="shared" si="1137"/>
        <v/>
      </c>
      <c r="CI384" s="1341" t="str">
        <f t="shared" si="1137"/>
        <v/>
      </c>
      <c r="CJ384" s="1341" t="str">
        <f t="shared" si="1137"/>
        <v/>
      </c>
      <c r="CK384" s="1342" t="str">
        <f t="shared" si="1137"/>
        <v/>
      </c>
      <c r="CL384" s="1342" t="str">
        <f t="shared" si="1137"/>
        <v/>
      </c>
      <c r="CM384" s="1342" t="str">
        <f t="shared" si="1137"/>
        <v/>
      </c>
      <c r="CN384" s="1341" t="str">
        <f t="shared" si="1137"/>
        <v/>
      </c>
      <c r="CO384" s="1341" t="str">
        <f t="shared" si="1137"/>
        <v/>
      </c>
      <c r="CP384" s="1341" t="str">
        <f t="shared" si="1137"/>
        <v/>
      </c>
      <c r="CQ384" s="1341" t="str">
        <f t="shared" si="1137"/>
        <v/>
      </c>
      <c r="CR384" s="1341" t="str">
        <f t="shared" si="1137"/>
        <v/>
      </c>
      <c r="CS384" s="1340" t="str">
        <f t="shared" si="1137"/>
        <v/>
      </c>
      <c r="CT384" s="1343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9" t="str">
        <f t="shared" si="1137"/>
        <v/>
      </c>
      <c r="CE385" s="1340" t="str">
        <f t="shared" si="1137"/>
        <v/>
      </c>
      <c r="CF385" s="1341" t="str">
        <f t="shared" si="1137"/>
        <v/>
      </c>
      <c r="CG385" s="1341" t="str">
        <f t="shared" si="1137"/>
        <v/>
      </c>
      <c r="CH385" s="1341" t="str">
        <f t="shared" si="1137"/>
        <v/>
      </c>
      <c r="CI385" s="1341" t="str">
        <f t="shared" si="1137"/>
        <v/>
      </c>
      <c r="CJ385" s="1341" t="str">
        <f t="shared" si="1137"/>
        <v/>
      </c>
      <c r="CK385" s="1342" t="str">
        <f t="shared" si="1137"/>
        <v/>
      </c>
      <c r="CL385" s="1342" t="str">
        <f t="shared" si="1137"/>
        <v/>
      </c>
      <c r="CM385" s="1342" t="str">
        <f t="shared" si="1137"/>
        <v/>
      </c>
      <c r="CN385" s="1341" t="str">
        <f t="shared" si="1137"/>
        <v/>
      </c>
      <c r="CO385" s="1341" t="str">
        <f t="shared" si="1137"/>
        <v/>
      </c>
      <c r="CP385" s="1341" t="str">
        <f t="shared" si="1137"/>
        <v/>
      </c>
      <c r="CQ385" s="1341" t="str">
        <f t="shared" si="1137"/>
        <v/>
      </c>
      <c r="CR385" s="1341" t="str">
        <f t="shared" si="1137"/>
        <v/>
      </c>
      <c r="CS385" s="1340" t="str">
        <f t="shared" si="1137"/>
        <v/>
      </c>
      <c r="CT385" s="1343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241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9" t="str">
        <f t="shared" si="1137"/>
        <v/>
      </c>
      <c r="CE386" s="1340" t="str">
        <f t="shared" si="1137"/>
        <v/>
      </c>
      <c r="CF386" s="1341" t="str">
        <f t="shared" si="1137"/>
        <v/>
      </c>
      <c r="CG386" s="1341" t="str">
        <f t="shared" si="1137"/>
        <v/>
      </c>
      <c r="CH386" s="1341" t="str">
        <f t="shared" si="1137"/>
        <v/>
      </c>
      <c r="CI386" s="1341" t="str">
        <f t="shared" si="1137"/>
        <v/>
      </c>
      <c r="CJ386" s="1341" t="str">
        <f t="shared" si="1137"/>
        <v/>
      </c>
      <c r="CK386" s="1342" t="str">
        <f t="shared" si="1137"/>
        <v/>
      </c>
      <c r="CL386" s="1342" t="str">
        <f t="shared" si="1137"/>
        <v/>
      </c>
      <c r="CM386" s="1342" t="str">
        <f t="shared" si="1137"/>
        <v/>
      </c>
      <c r="CN386" s="1341" t="str">
        <f t="shared" si="1137"/>
        <v/>
      </c>
      <c r="CO386" s="1341" t="str">
        <f t="shared" si="1137"/>
        <v/>
      </c>
      <c r="CP386" s="1341" t="str">
        <f t="shared" si="1137"/>
        <v/>
      </c>
      <c r="CQ386" s="1341" t="str">
        <f t="shared" si="1137"/>
        <v/>
      </c>
      <c r="CR386" s="1341" t="str">
        <f t="shared" si="1137"/>
        <v/>
      </c>
      <c r="CS386" s="1340" t="str">
        <f t="shared" si="1137"/>
        <v/>
      </c>
      <c r="CT386" s="1343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178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9" t="str">
        <f t="shared" si="1137"/>
        <v/>
      </c>
      <c r="CE387" s="1340" t="str">
        <f t="shared" si="1137"/>
        <v/>
      </c>
      <c r="CF387" s="1341" t="str">
        <f t="shared" si="1137"/>
        <v/>
      </c>
      <c r="CG387" s="1341" t="str">
        <f t="shared" si="1137"/>
        <v/>
      </c>
      <c r="CH387" s="1341" t="str">
        <f t="shared" si="1137"/>
        <v/>
      </c>
      <c r="CI387" s="1341" t="str">
        <f t="shared" si="1137"/>
        <v/>
      </c>
      <c r="CJ387" s="1341" t="str">
        <f t="shared" si="1137"/>
        <v/>
      </c>
      <c r="CK387" s="1342" t="str">
        <f t="shared" si="1137"/>
        <v/>
      </c>
      <c r="CL387" s="1342" t="str">
        <f t="shared" si="1137"/>
        <v/>
      </c>
      <c r="CM387" s="1342" t="str">
        <f t="shared" si="1137"/>
        <v/>
      </c>
      <c r="CN387" s="1341" t="str">
        <f t="shared" si="1137"/>
        <v/>
      </c>
      <c r="CO387" s="1341" t="str">
        <f t="shared" si="1137"/>
        <v/>
      </c>
      <c r="CP387" s="1341" t="str">
        <f t="shared" si="1137"/>
        <v/>
      </c>
      <c r="CQ387" s="1341" t="str">
        <f t="shared" si="1137"/>
        <v/>
      </c>
      <c r="CR387" s="1341" t="str">
        <f t="shared" si="1137"/>
        <v/>
      </c>
      <c r="CS387" s="1340" t="str">
        <f t="shared" si="1137"/>
        <v/>
      </c>
      <c r="CT387" s="1343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180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9" t="str">
        <f t="shared" si="1137"/>
        <v/>
      </c>
      <c r="CE388" s="1340" t="str">
        <f t="shared" si="1137"/>
        <v/>
      </c>
      <c r="CF388" s="1341" t="str">
        <f t="shared" si="1137"/>
        <v/>
      </c>
      <c r="CG388" s="1341" t="str">
        <f t="shared" si="1137"/>
        <v/>
      </c>
      <c r="CH388" s="1341" t="str">
        <f t="shared" si="1137"/>
        <v/>
      </c>
      <c r="CI388" s="1341" t="str">
        <f t="shared" si="1137"/>
        <v/>
      </c>
      <c r="CJ388" s="1341" t="str">
        <f t="shared" si="1137"/>
        <v/>
      </c>
      <c r="CK388" s="1342" t="str">
        <f t="shared" si="1137"/>
        <v/>
      </c>
      <c r="CL388" s="1342" t="str">
        <f t="shared" si="1137"/>
        <v/>
      </c>
      <c r="CM388" s="1342" t="str">
        <f t="shared" si="1137"/>
        <v/>
      </c>
      <c r="CN388" s="1341" t="str">
        <f t="shared" si="1137"/>
        <v/>
      </c>
      <c r="CO388" s="1341" t="str">
        <f t="shared" si="1137"/>
        <v/>
      </c>
      <c r="CP388" s="1341" t="str">
        <f t="shared" si="1137"/>
        <v/>
      </c>
      <c r="CQ388" s="1341" t="str">
        <f t="shared" si="1137"/>
        <v/>
      </c>
      <c r="CR388" s="1341" t="str">
        <f t="shared" si="1137"/>
        <v/>
      </c>
      <c r="CS388" s="1340" t="str">
        <f t="shared" si="1137"/>
        <v/>
      </c>
      <c r="CT388" s="1343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242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9" t="str">
        <f t="shared" si="1137"/>
        <v/>
      </c>
      <c r="CE389" s="1340" t="str">
        <f t="shared" si="1137"/>
        <v/>
      </c>
      <c r="CF389" s="1341" t="str">
        <f t="shared" si="1137"/>
        <v/>
      </c>
      <c r="CG389" s="1341" t="str">
        <f t="shared" si="1137"/>
        <v/>
      </c>
      <c r="CH389" s="1341" t="str">
        <f t="shared" si="1137"/>
        <v/>
      </c>
      <c r="CI389" s="1341" t="str">
        <f t="shared" si="1137"/>
        <v/>
      </c>
      <c r="CJ389" s="1341" t="str">
        <f t="shared" si="1137"/>
        <v/>
      </c>
      <c r="CK389" s="1342" t="str">
        <f t="shared" si="1137"/>
        <v/>
      </c>
      <c r="CL389" s="1342" t="str">
        <f t="shared" si="1137"/>
        <v/>
      </c>
      <c r="CM389" s="1342" t="str">
        <f t="shared" si="1137"/>
        <v/>
      </c>
      <c r="CN389" s="1341" t="str">
        <f t="shared" si="1137"/>
        <v/>
      </c>
      <c r="CO389" s="1341" t="str">
        <f t="shared" si="1137"/>
        <v/>
      </c>
      <c r="CP389" s="1341" t="str">
        <f t="shared" si="1137"/>
        <v/>
      </c>
      <c r="CQ389" s="1341" t="str">
        <f t="shared" si="1137"/>
        <v/>
      </c>
      <c r="CR389" s="1341" t="str">
        <f t="shared" si="1137"/>
        <v/>
      </c>
      <c r="CS389" s="1340" t="str">
        <f t="shared" si="1137"/>
        <v/>
      </c>
      <c r="CT389" s="1343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4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5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6" t="str">
        <f t="shared" si="1173"/>
        <v/>
      </c>
      <c r="CG390" s="1346" t="str">
        <f t="shared" si="1173"/>
        <v/>
      </c>
      <c r="CH390" s="1346" t="str">
        <f t="shared" si="1173"/>
        <v/>
      </c>
      <c r="CI390" s="1346" t="str">
        <f t="shared" si="1173"/>
        <v/>
      </c>
      <c r="CJ390" s="1346" t="str">
        <f t="shared" si="1173"/>
        <v/>
      </c>
      <c r="CK390" s="1347" t="str">
        <f t="shared" si="1173"/>
        <v/>
      </c>
      <c r="CL390" s="1347" t="str">
        <f t="shared" si="1173"/>
        <v/>
      </c>
      <c r="CM390" s="1347" t="str">
        <f t="shared" si="1173"/>
        <v/>
      </c>
      <c r="CN390" s="1346" t="str">
        <f t="shared" si="1173"/>
        <v/>
      </c>
      <c r="CO390" s="1346" t="str">
        <f t="shared" si="1173"/>
        <v/>
      </c>
      <c r="CP390" s="1346" t="str">
        <f t="shared" si="1173"/>
        <v/>
      </c>
      <c r="CQ390" s="1346" t="str">
        <f t="shared" si="1173"/>
        <v/>
      </c>
      <c r="CR390" s="1346" t="str">
        <f t="shared" si="1173"/>
        <v/>
      </c>
      <c r="CS390" s="1345" t="str">
        <f t="shared" si="1173"/>
        <v/>
      </c>
      <c r="CT390" s="1348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260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9" t="str">
        <f t="shared" si="1172"/>
        <v/>
      </c>
      <c r="CE391" s="1340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1" t="str">
        <f t="shared" si="1174"/>
        <v/>
      </c>
      <c r="CG391" s="1341" t="str">
        <f t="shared" si="1174"/>
        <v/>
      </c>
      <c r="CH391" s="1341" t="str">
        <f t="shared" si="1174"/>
        <v/>
      </c>
      <c r="CI391" s="1341" t="str">
        <f t="shared" si="1174"/>
        <v/>
      </c>
      <c r="CJ391" s="1341" t="str">
        <f t="shared" si="1174"/>
        <v/>
      </c>
      <c r="CK391" s="1342">
        <f t="shared" si="1174"/>
        <v>1800</v>
      </c>
      <c r="CL391" s="1342">
        <f t="shared" si="1174"/>
        <v>2000</v>
      </c>
      <c r="CM391" s="1342">
        <f t="shared" si="1174"/>
        <v>2100</v>
      </c>
      <c r="CN391" s="1341" t="str">
        <f t="shared" si="1174"/>
        <v/>
      </c>
      <c r="CO391" s="1341" t="str">
        <f t="shared" si="1174"/>
        <v/>
      </c>
      <c r="CP391" s="1341" t="str">
        <f t="shared" si="1174"/>
        <v/>
      </c>
      <c r="CQ391" s="1341" t="str">
        <f t="shared" si="1174"/>
        <v/>
      </c>
      <c r="CR391" s="1341" t="str">
        <f t="shared" si="1174"/>
        <v/>
      </c>
      <c r="CS391" s="1340" t="str">
        <f t="shared" si="1174"/>
        <v/>
      </c>
      <c r="CT391" s="1343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178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9" t="str">
        <f t="shared" si="1172"/>
        <v/>
      </c>
      <c r="CE392" s="1340" t="str">
        <f t="shared" si="1175"/>
        <v/>
      </c>
      <c r="CF392" s="1341" t="str">
        <f t="shared" si="1175"/>
        <v/>
      </c>
      <c r="CG392" s="1341" t="str">
        <f t="shared" si="1175"/>
        <v/>
      </c>
      <c r="CH392" s="1341" t="str">
        <f t="shared" si="1175"/>
        <v/>
      </c>
      <c r="CI392" s="1341" t="str">
        <f t="shared" si="1175"/>
        <v/>
      </c>
      <c r="CJ392" s="1341" t="str">
        <f t="shared" si="1175"/>
        <v/>
      </c>
      <c r="CK392" s="1342">
        <f t="shared" si="1175"/>
        <v>5</v>
      </c>
      <c r="CL392" s="1342">
        <f t="shared" si="1175"/>
        <v>6</v>
      </c>
      <c r="CM392" s="1342">
        <f t="shared" si="1175"/>
        <v>12</v>
      </c>
      <c r="CN392" s="1341" t="str">
        <f t="shared" si="1175"/>
        <v/>
      </c>
      <c r="CO392" s="1341" t="str">
        <f t="shared" si="1175"/>
        <v/>
      </c>
      <c r="CP392" s="1341" t="str">
        <f t="shared" si="1175"/>
        <v/>
      </c>
      <c r="CQ392" s="1341" t="str">
        <f t="shared" si="1175"/>
        <v/>
      </c>
      <c r="CR392" s="1341" t="str">
        <f t="shared" si="1175"/>
        <v/>
      </c>
      <c r="CS392" s="1340" t="str">
        <f t="shared" si="1175"/>
        <v/>
      </c>
      <c r="CT392" s="1343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180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9" t="str">
        <f t="shared" si="1172"/>
        <v/>
      </c>
      <c r="CE393" s="1340" t="str">
        <f t="shared" si="1175"/>
        <v/>
      </c>
      <c r="CF393" s="1341" t="str">
        <f t="shared" si="1175"/>
        <v/>
      </c>
      <c r="CG393" s="1341" t="str">
        <f t="shared" si="1175"/>
        <v/>
      </c>
      <c r="CH393" s="1341" t="str">
        <f t="shared" si="1175"/>
        <v/>
      </c>
      <c r="CI393" s="1341" t="str">
        <f t="shared" si="1175"/>
        <v/>
      </c>
      <c r="CJ393" s="1341" t="str">
        <f t="shared" si="1175"/>
        <v/>
      </c>
      <c r="CK393" s="1342">
        <f t="shared" si="1175"/>
        <v>10000</v>
      </c>
      <c r="CL393" s="1342">
        <f t="shared" si="1175"/>
        <v>10800</v>
      </c>
      <c r="CM393" s="1342">
        <f t="shared" si="1175"/>
        <v>25200</v>
      </c>
      <c r="CN393" s="1341" t="str">
        <f t="shared" si="1175"/>
        <v/>
      </c>
      <c r="CO393" s="1341" t="str">
        <f t="shared" si="1175"/>
        <v/>
      </c>
      <c r="CP393" s="1341" t="str">
        <f t="shared" si="1175"/>
        <v/>
      </c>
      <c r="CQ393" s="1341" t="str">
        <f t="shared" si="1175"/>
        <v/>
      </c>
      <c r="CR393" s="1341" t="str">
        <f t="shared" si="1175"/>
        <v/>
      </c>
      <c r="CS393" s="1340" t="str">
        <f t="shared" si="1175"/>
        <v/>
      </c>
      <c r="CT393" s="1343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261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9" t="str">
        <f t="shared" si="1172"/>
        <v/>
      </c>
      <c r="CE394" s="1340" t="str">
        <f t="shared" si="1175"/>
        <v/>
      </c>
      <c r="CF394" s="1341" t="str">
        <f t="shared" si="1175"/>
        <v/>
      </c>
      <c r="CG394" s="1341" t="str">
        <f t="shared" si="1175"/>
        <v/>
      </c>
      <c r="CH394" s="1341" t="str">
        <f t="shared" si="1175"/>
        <v/>
      </c>
      <c r="CI394" s="1341" t="str">
        <f t="shared" si="1175"/>
        <v/>
      </c>
      <c r="CJ394" s="1341" t="str">
        <f t="shared" si="1175"/>
        <v/>
      </c>
      <c r="CK394" s="1342" t="str">
        <f t="shared" si="1175"/>
        <v/>
      </c>
      <c r="CL394" s="1342" t="str">
        <f t="shared" si="1175"/>
        <v/>
      </c>
      <c r="CM394" s="1342" t="str">
        <f t="shared" si="1175"/>
        <v/>
      </c>
      <c r="CN394" s="1341" t="str">
        <f t="shared" si="1175"/>
        <v/>
      </c>
      <c r="CO394" s="1341" t="str">
        <f t="shared" si="1175"/>
        <v/>
      </c>
      <c r="CP394" s="1341" t="str">
        <f t="shared" si="1175"/>
        <v/>
      </c>
      <c r="CQ394" s="1341" t="str">
        <f t="shared" si="1175"/>
        <v/>
      </c>
      <c r="CR394" s="1341" t="str">
        <f t="shared" si="1175"/>
        <v/>
      </c>
      <c r="CS394" s="1340" t="str">
        <f t="shared" si="1175"/>
        <v/>
      </c>
      <c r="CT394" s="1343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178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9" t="str">
        <f t="shared" si="1172"/>
        <v/>
      </c>
      <c r="CE395" s="1340" t="str">
        <f t="shared" si="1175"/>
        <v/>
      </c>
      <c r="CF395" s="1341" t="str">
        <f t="shared" si="1175"/>
        <v/>
      </c>
      <c r="CG395" s="1341" t="str">
        <f t="shared" si="1175"/>
        <v/>
      </c>
      <c r="CH395" s="1341" t="str">
        <f t="shared" si="1175"/>
        <v/>
      </c>
      <c r="CI395" s="1341" t="str">
        <f t="shared" si="1175"/>
        <v/>
      </c>
      <c r="CJ395" s="1341" t="str">
        <f t="shared" si="1175"/>
        <v/>
      </c>
      <c r="CK395" s="1342" t="str">
        <f t="shared" si="1175"/>
        <v/>
      </c>
      <c r="CL395" s="1342" t="str">
        <f t="shared" si="1175"/>
        <v/>
      </c>
      <c r="CM395" s="1342" t="str">
        <f t="shared" si="1175"/>
        <v/>
      </c>
      <c r="CN395" s="1341" t="str">
        <f t="shared" si="1175"/>
        <v/>
      </c>
      <c r="CO395" s="1341" t="str">
        <f t="shared" si="1175"/>
        <v/>
      </c>
      <c r="CP395" s="1341" t="str">
        <f t="shared" si="1175"/>
        <v/>
      </c>
      <c r="CQ395" s="1341" t="str">
        <f t="shared" si="1175"/>
        <v/>
      </c>
      <c r="CR395" s="1341" t="str">
        <f t="shared" si="1175"/>
        <v/>
      </c>
      <c r="CS395" s="1340" t="str">
        <f t="shared" si="1175"/>
        <v/>
      </c>
      <c r="CT395" s="1343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180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9" t="str">
        <f t="shared" si="1172"/>
        <v/>
      </c>
      <c r="CE396" s="1340" t="str">
        <f t="shared" si="1175"/>
        <v/>
      </c>
      <c r="CF396" s="1341" t="str">
        <f t="shared" si="1175"/>
        <v/>
      </c>
      <c r="CG396" s="1341" t="str">
        <f t="shared" si="1175"/>
        <v/>
      </c>
      <c r="CH396" s="1341" t="str">
        <f t="shared" si="1175"/>
        <v/>
      </c>
      <c r="CI396" s="1341" t="str">
        <f t="shared" si="1175"/>
        <v/>
      </c>
      <c r="CJ396" s="1341" t="str">
        <f t="shared" si="1175"/>
        <v/>
      </c>
      <c r="CK396" s="1342" t="str">
        <f t="shared" si="1175"/>
        <v/>
      </c>
      <c r="CL396" s="1342" t="str">
        <f t="shared" si="1175"/>
        <v/>
      </c>
      <c r="CM396" s="1342" t="str">
        <f t="shared" si="1175"/>
        <v/>
      </c>
      <c r="CN396" s="1341" t="str">
        <f t="shared" si="1175"/>
        <v/>
      </c>
      <c r="CO396" s="1341" t="str">
        <f t="shared" si="1175"/>
        <v/>
      </c>
      <c r="CP396" s="1341" t="str">
        <f t="shared" si="1175"/>
        <v/>
      </c>
      <c r="CQ396" s="1341" t="str">
        <f t="shared" si="1175"/>
        <v/>
      </c>
      <c r="CR396" s="1341" t="str">
        <f t="shared" si="1175"/>
        <v/>
      </c>
      <c r="CS396" s="1340" t="str">
        <f t="shared" si="1175"/>
        <v/>
      </c>
      <c r="CT396" s="1343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261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9" t="str">
        <f t="shared" si="1172"/>
        <v/>
      </c>
      <c r="CE397" s="1340" t="str">
        <f t="shared" si="1175"/>
        <v/>
      </c>
      <c r="CF397" s="1341" t="str">
        <f t="shared" si="1175"/>
        <v/>
      </c>
      <c r="CG397" s="1341" t="str">
        <f t="shared" si="1175"/>
        <v/>
      </c>
      <c r="CH397" s="1341" t="str">
        <f t="shared" si="1175"/>
        <v/>
      </c>
      <c r="CI397" s="1341" t="str">
        <f t="shared" si="1175"/>
        <v/>
      </c>
      <c r="CJ397" s="1341" t="str">
        <f t="shared" si="1175"/>
        <v/>
      </c>
      <c r="CK397" s="1342" t="str">
        <f t="shared" si="1175"/>
        <v/>
      </c>
      <c r="CL397" s="1342" t="str">
        <f t="shared" si="1175"/>
        <v/>
      </c>
      <c r="CM397" s="1342" t="str">
        <f t="shared" si="1175"/>
        <v/>
      </c>
      <c r="CN397" s="1341" t="str">
        <f t="shared" si="1175"/>
        <v/>
      </c>
      <c r="CO397" s="1341" t="str">
        <f t="shared" si="1175"/>
        <v/>
      </c>
      <c r="CP397" s="1341" t="str">
        <f t="shared" si="1175"/>
        <v/>
      </c>
      <c r="CQ397" s="1341" t="str">
        <f t="shared" si="1175"/>
        <v/>
      </c>
      <c r="CR397" s="1341" t="str">
        <f t="shared" si="1175"/>
        <v/>
      </c>
      <c r="CS397" s="1340" t="str">
        <f t="shared" si="1175"/>
        <v/>
      </c>
      <c r="CT397" s="1343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178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9" t="str">
        <f t="shared" si="1172"/>
        <v/>
      </c>
      <c r="CE398" s="1340" t="str">
        <f t="shared" si="1175"/>
        <v/>
      </c>
      <c r="CF398" s="1341" t="str">
        <f t="shared" si="1175"/>
        <v/>
      </c>
      <c r="CG398" s="1341" t="str">
        <f t="shared" si="1175"/>
        <v/>
      </c>
      <c r="CH398" s="1341" t="str">
        <f t="shared" si="1175"/>
        <v/>
      </c>
      <c r="CI398" s="1341" t="str">
        <f t="shared" si="1175"/>
        <v/>
      </c>
      <c r="CJ398" s="1341" t="str">
        <f t="shared" si="1175"/>
        <v/>
      </c>
      <c r="CK398" s="1342" t="str">
        <f t="shared" si="1175"/>
        <v/>
      </c>
      <c r="CL398" s="1342" t="str">
        <f t="shared" si="1175"/>
        <v/>
      </c>
      <c r="CM398" s="1342" t="str">
        <f t="shared" si="1175"/>
        <v/>
      </c>
      <c r="CN398" s="1341" t="str">
        <f t="shared" si="1175"/>
        <v/>
      </c>
      <c r="CO398" s="1341" t="str">
        <f t="shared" si="1175"/>
        <v/>
      </c>
      <c r="CP398" s="1341" t="str">
        <f t="shared" si="1175"/>
        <v/>
      </c>
      <c r="CQ398" s="1341" t="str">
        <f t="shared" si="1175"/>
        <v/>
      </c>
      <c r="CR398" s="1341" t="str">
        <f t="shared" si="1175"/>
        <v/>
      </c>
      <c r="CS398" s="1340" t="str">
        <f t="shared" si="1175"/>
        <v/>
      </c>
      <c r="CT398" s="1343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180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9" t="str">
        <f t="shared" si="1172"/>
        <v/>
      </c>
      <c r="CE399" s="1340" t="str">
        <f t="shared" si="1175"/>
        <v/>
      </c>
      <c r="CF399" s="1341" t="str">
        <f t="shared" si="1175"/>
        <v/>
      </c>
      <c r="CG399" s="1341" t="str">
        <f t="shared" si="1175"/>
        <v/>
      </c>
      <c r="CH399" s="1341" t="str">
        <f t="shared" si="1175"/>
        <v/>
      </c>
      <c r="CI399" s="1341" t="str">
        <f t="shared" si="1175"/>
        <v/>
      </c>
      <c r="CJ399" s="1341" t="str">
        <f t="shared" si="1175"/>
        <v/>
      </c>
      <c r="CK399" s="1342" t="str">
        <f t="shared" si="1175"/>
        <v/>
      </c>
      <c r="CL399" s="1342" t="str">
        <f t="shared" si="1175"/>
        <v/>
      </c>
      <c r="CM399" s="1342" t="str">
        <f t="shared" si="1175"/>
        <v/>
      </c>
      <c r="CN399" s="1341" t="str">
        <f t="shared" si="1175"/>
        <v/>
      </c>
      <c r="CO399" s="1341" t="str">
        <f t="shared" si="1175"/>
        <v/>
      </c>
      <c r="CP399" s="1341" t="str">
        <f t="shared" si="1175"/>
        <v/>
      </c>
      <c r="CQ399" s="1341" t="str">
        <f t="shared" si="1175"/>
        <v/>
      </c>
      <c r="CR399" s="1341" t="str">
        <f t="shared" si="1175"/>
        <v/>
      </c>
      <c r="CS399" s="1340" t="str">
        <f t="shared" si="1175"/>
        <v/>
      </c>
      <c r="CT399" s="1343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261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9" t="str">
        <f t="shared" si="1172"/>
        <v/>
      </c>
      <c r="CE400" s="1340" t="str">
        <f t="shared" si="1175"/>
        <v/>
      </c>
      <c r="CF400" s="1341" t="str">
        <f t="shared" si="1175"/>
        <v/>
      </c>
      <c r="CG400" s="1341" t="str">
        <f t="shared" si="1175"/>
        <v/>
      </c>
      <c r="CH400" s="1341" t="str">
        <f t="shared" si="1175"/>
        <v/>
      </c>
      <c r="CI400" s="1341" t="str">
        <f t="shared" si="1175"/>
        <v/>
      </c>
      <c r="CJ400" s="1341" t="str">
        <f t="shared" si="1175"/>
        <v/>
      </c>
      <c r="CK400" s="1342" t="str">
        <f t="shared" si="1175"/>
        <v/>
      </c>
      <c r="CL400" s="1342" t="str">
        <f t="shared" si="1175"/>
        <v/>
      </c>
      <c r="CM400" s="1342" t="str">
        <f t="shared" si="1175"/>
        <v/>
      </c>
      <c r="CN400" s="1341" t="str">
        <f t="shared" si="1175"/>
        <v/>
      </c>
      <c r="CO400" s="1341" t="str">
        <f t="shared" si="1175"/>
        <v/>
      </c>
      <c r="CP400" s="1341" t="str">
        <f t="shared" si="1175"/>
        <v/>
      </c>
      <c r="CQ400" s="1341" t="str">
        <f t="shared" si="1175"/>
        <v/>
      </c>
      <c r="CR400" s="1341" t="str">
        <f t="shared" si="1175"/>
        <v/>
      </c>
      <c r="CS400" s="1340" t="str">
        <f t="shared" si="1175"/>
        <v/>
      </c>
      <c r="CT400" s="1343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178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9" t="str">
        <f t="shared" si="1172"/>
        <v/>
      </c>
      <c r="CE401" s="1340" t="str">
        <f t="shared" si="1175"/>
        <v/>
      </c>
      <c r="CF401" s="1341" t="str">
        <f t="shared" si="1175"/>
        <v/>
      </c>
      <c r="CG401" s="1341" t="str">
        <f t="shared" si="1175"/>
        <v/>
      </c>
      <c r="CH401" s="1341" t="str">
        <f t="shared" si="1175"/>
        <v/>
      </c>
      <c r="CI401" s="1341" t="str">
        <f t="shared" si="1175"/>
        <v/>
      </c>
      <c r="CJ401" s="1341" t="str">
        <f t="shared" si="1175"/>
        <v/>
      </c>
      <c r="CK401" s="1342" t="str">
        <f t="shared" si="1175"/>
        <v/>
      </c>
      <c r="CL401" s="1342" t="str">
        <f t="shared" si="1175"/>
        <v/>
      </c>
      <c r="CM401" s="1342" t="str">
        <f t="shared" si="1175"/>
        <v/>
      </c>
      <c r="CN401" s="1341" t="str">
        <f t="shared" si="1175"/>
        <v/>
      </c>
      <c r="CO401" s="1341" t="str">
        <f t="shared" si="1175"/>
        <v/>
      </c>
      <c r="CP401" s="1341" t="str">
        <f t="shared" si="1175"/>
        <v/>
      </c>
      <c r="CQ401" s="1341" t="str">
        <f t="shared" si="1175"/>
        <v/>
      </c>
      <c r="CR401" s="1341" t="str">
        <f t="shared" si="1175"/>
        <v/>
      </c>
      <c r="CS401" s="1340" t="str">
        <f t="shared" si="1175"/>
        <v/>
      </c>
      <c r="CT401" s="1343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180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9" t="str">
        <f t="shared" si="1172"/>
        <v/>
      </c>
      <c r="CE402" s="1340" t="str">
        <f t="shared" si="1175"/>
        <v/>
      </c>
      <c r="CF402" s="1341" t="str">
        <f t="shared" si="1175"/>
        <v/>
      </c>
      <c r="CG402" s="1341" t="str">
        <f t="shared" si="1175"/>
        <v/>
      </c>
      <c r="CH402" s="1341" t="str">
        <f t="shared" si="1175"/>
        <v/>
      </c>
      <c r="CI402" s="1341" t="str">
        <f t="shared" si="1175"/>
        <v/>
      </c>
      <c r="CJ402" s="1341" t="str">
        <f t="shared" si="1175"/>
        <v/>
      </c>
      <c r="CK402" s="1342" t="str">
        <f t="shared" si="1175"/>
        <v/>
      </c>
      <c r="CL402" s="1342" t="str">
        <f t="shared" si="1175"/>
        <v/>
      </c>
      <c r="CM402" s="1342" t="str">
        <f t="shared" si="1175"/>
        <v/>
      </c>
      <c r="CN402" s="1341" t="str">
        <f t="shared" si="1175"/>
        <v/>
      </c>
      <c r="CO402" s="1341" t="str">
        <f t="shared" si="1175"/>
        <v/>
      </c>
      <c r="CP402" s="1341" t="str">
        <f t="shared" si="1175"/>
        <v/>
      </c>
      <c r="CQ402" s="1341" t="str">
        <f t="shared" si="1175"/>
        <v/>
      </c>
      <c r="CR402" s="1341" t="str">
        <f t="shared" si="1175"/>
        <v/>
      </c>
      <c r="CS402" s="1340" t="str">
        <f t="shared" si="1175"/>
        <v/>
      </c>
      <c r="CT402" s="1343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261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9" t="str">
        <f t="shared" si="1172"/>
        <v/>
      </c>
      <c r="CE403" s="1340" t="str">
        <f t="shared" si="1175"/>
        <v/>
      </c>
      <c r="CF403" s="1341" t="str">
        <f t="shared" si="1175"/>
        <v/>
      </c>
      <c r="CG403" s="1341" t="str">
        <f t="shared" si="1175"/>
        <v/>
      </c>
      <c r="CH403" s="1341" t="str">
        <f t="shared" si="1175"/>
        <v/>
      </c>
      <c r="CI403" s="1341" t="str">
        <f t="shared" si="1175"/>
        <v/>
      </c>
      <c r="CJ403" s="1341" t="str">
        <f t="shared" si="1175"/>
        <v/>
      </c>
      <c r="CK403" s="1342" t="str">
        <f t="shared" si="1175"/>
        <v/>
      </c>
      <c r="CL403" s="1342" t="str">
        <f t="shared" si="1175"/>
        <v/>
      </c>
      <c r="CM403" s="1342" t="str">
        <f t="shared" si="1175"/>
        <v/>
      </c>
      <c r="CN403" s="1341" t="str">
        <f t="shared" si="1175"/>
        <v/>
      </c>
      <c r="CO403" s="1341" t="str">
        <f t="shared" si="1175"/>
        <v/>
      </c>
      <c r="CP403" s="1341" t="str">
        <f t="shared" si="1175"/>
        <v/>
      </c>
      <c r="CQ403" s="1341" t="str">
        <f t="shared" si="1175"/>
        <v/>
      </c>
      <c r="CR403" s="1341" t="str">
        <f t="shared" si="1175"/>
        <v/>
      </c>
      <c r="CS403" s="1340" t="str">
        <f t="shared" si="1175"/>
        <v/>
      </c>
      <c r="CT403" s="1343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9" t="str">
        <f t="shared" si="1172"/>
        <v/>
      </c>
      <c r="CE404" s="1340" t="str">
        <f t="shared" si="1175"/>
        <v/>
      </c>
      <c r="CF404" s="1341" t="str">
        <f t="shared" si="1175"/>
        <v/>
      </c>
      <c r="CG404" s="1341" t="str">
        <f t="shared" si="1175"/>
        <v/>
      </c>
      <c r="CH404" s="1341" t="str">
        <f t="shared" si="1175"/>
        <v/>
      </c>
      <c r="CI404" s="1341" t="str">
        <f t="shared" si="1175"/>
        <v/>
      </c>
      <c r="CJ404" s="1341" t="str">
        <f t="shared" si="1175"/>
        <v/>
      </c>
      <c r="CK404" s="1342" t="str">
        <f t="shared" si="1175"/>
        <v/>
      </c>
      <c r="CL404" s="1342" t="str">
        <f t="shared" si="1175"/>
        <v/>
      </c>
      <c r="CM404" s="1342" t="str">
        <f t="shared" si="1175"/>
        <v/>
      </c>
      <c r="CN404" s="1341" t="str">
        <f t="shared" si="1175"/>
        <v/>
      </c>
      <c r="CO404" s="1341" t="str">
        <f t="shared" si="1175"/>
        <v/>
      </c>
      <c r="CP404" s="1341" t="str">
        <f t="shared" si="1175"/>
        <v/>
      </c>
      <c r="CQ404" s="1341" t="str">
        <f t="shared" si="1175"/>
        <v/>
      </c>
      <c r="CR404" s="1341" t="str">
        <f t="shared" si="1175"/>
        <v/>
      </c>
      <c r="CS404" s="1340" t="str">
        <f t="shared" si="1175"/>
        <v/>
      </c>
      <c r="CT404" s="1343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180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9" t="str">
        <f t="shared" si="1172"/>
        <v/>
      </c>
      <c r="CE405" s="1340" t="str">
        <f t="shared" si="1175"/>
        <v/>
      </c>
      <c r="CF405" s="1341" t="str">
        <f t="shared" si="1175"/>
        <v/>
      </c>
      <c r="CG405" s="1341" t="str">
        <f t="shared" si="1175"/>
        <v/>
      </c>
      <c r="CH405" s="1341" t="str">
        <f t="shared" si="1175"/>
        <v/>
      </c>
      <c r="CI405" s="1341" t="str">
        <f t="shared" si="1175"/>
        <v/>
      </c>
      <c r="CJ405" s="1341" t="str">
        <f t="shared" si="1175"/>
        <v/>
      </c>
      <c r="CK405" s="1342" t="str">
        <f t="shared" si="1175"/>
        <v/>
      </c>
      <c r="CL405" s="1342" t="str">
        <f t="shared" si="1175"/>
        <v/>
      </c>
      <c r="CM405" s="1342" t="str">
        <f t="shared" si="1175"/>
        <v/>
      </c>
      <c r="CN405" s="1341" t="str">
        <f t="shared" si="1175"/>
        <v/>
      </c>
      <c r="CO405" s="1341" t="str">
        <f t="shared" si="1175"/>
        <v/>
      </c>
      <c r="CP405" s="1341" t="str">
        <f t="shared" si="1175"/>
        <v/>
      </c>
      <c r="CQ405" s="1341" t="str">
        <f t="shared" si="1175"/>
        <v/>
      </c>
      <c r="CR405" s="1341" t="str">
        <f t="shared" si="1175"/>
        <v/>
      </c>
      <c r="CS405" s="1340" t="str">
        <f t="shared" si="1175"/>
        <v/>
      </c>
      <c r="CT405" s="1343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261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9" t="str">
        <f t="shared" si="1172"/>
        <v/>
      </c>
      <c r="CE406" s="1340" t="str">
        <f t="shared" si="1175"/>
        <v/>
      </c>
      <c r="CF406" s="1341" t="str">
        <f t="shared" si="1175"/>
        <v/>
      </c>
      <c r="CG406" s="1341" t="str">
        <f t="shared" si="1175"/>
        <v/>
      </c>
      <c r="CH406" s="1341" t="str">
        <f t="shared" si="1175"/>
        <v/>
      </c>
      <c r="CI406" s="1341" t="str">
        <f t="shared" si="1175"/>
        <v/>
      </c>
      <c r="CJ406" s="1341" t="str">
        <f t="shared" si="1175"/>
        <v/>
      </c>
      <c r="CK406" s="1342" t="str">
        <f t="shared" si="1175"/>
        <v/>
      </c>
      <c r="CL406" s="1342" t="str">
        <f t="shared" si="1175"/>
        <v/>
      </c>
      <c r="CM406" s="1342" t="str">
        <f t="shared" si="1175"/>
        <v/>
      </c>
      <c r="CN406" s="1341" t="str">
        <f t="shared" si="1175"/>
        <v/>
      </c>
      <c r="CO406" s="1341" t="str">
        <f t="shared" si="1175"/>
        <v/>
      </c>
      <c r="CP406" s="1341" t="str">
        <f t="shared" si="1175"/>
        <v/>
      </c>
      <c r="CQ406" s="1341" t="str">
        <f t="shared" si="1175"/>
        <v/>
      </c>
      <c r="CR406" s="1341" t="str">
        <f t="shared" si="1175"/>
        <v/>
      </c>
      <c r="CS406" s="1340" t="str">
        <f t="shared" si="1175"/>
        <v/>
      </c>
      <c r="CT406" s="1343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9" t="str">
        <f t="shared" si="1172"/>
        <v/>
      </c>
      <c r="CE407" s="1340" t="str">
        <f t="shared" si="1175"/>
        <v/>
      </c>
      <c r="CF407" s="1341" t="str">
        <f t="shared" si="1175"/>
        <v/>
      </c>
      <c r="CG407" s="1341" t="str">
        <f t="shared" si="1175"/>
        <v/>
      </c>
      <c r="CH407" s="1341" t="str">
        <f t="shared" si="1175"/>
        <v/>
      </c>
      <c r="CI407" s="1341" t="str">
        <f t="shared" si="1175"/>
        <v/>
      </c>
      <c r="CJ407" s="1341" t="str">
        <f t="shared" si="1175"/>
        <v/>
      </c>
      <c r="CK407" s="1342" t="str">
        <f t="shared" si="1175"/>
        <v/>
      </c>
      <c r="CL407" s="1342" t="str">
        <f t="shared" si="1175"/>
        <v/>
      </c>
      <c r="CM407" s="1342" t="str">
        <f t="shared" si="1175"/>
        <v/>
      </c>
      <c r="CN407" s="1341" t="str">
        <f t="shared" si="1175"/>
        <v/>
      </c>
      <c r="CO407" s="1341" t="str">
        <f t="shared" si="1175"/>
        <v/>
      </c>
      <c r="CP407" s="1341" t="str">
        <f t="shared" si="1175"/>
        <v/>
      </c>
      <c r="CQ407" s="1341" t="str">
        <f t="shared" si="1175"/>
        <v/>
      </c>
      <c r="CR407" s="1341" t="str">
        <f t="shared" si="1175"/>
        <v/>
      </c>
      <c r="CS407" s="1340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3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180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9" t="str">
        <f t="shared" si="1172"/>
        <v/>
      </c>
      <c r="CE408" s="1340" t="str">
        <f t="shared" si="1196"/>
        <v/>
      </c>
      <c r="CF408" s="1341" t="str">
        <f t="shared" si="1196"/>
        <v/>
      </c>
      <c r="CG408" s="1341" t="str">
        <f t="shared" si="1196"/>
        <v/>
      </c>
      <c r="CH408" s="1341" t="str">
        <f t="shared" si="1196"/>
        <v/>
      </c>
      <c r="CI408" s="1341" t="str">
        <f t="shared" si="1196"/>
        <v/>
      </c>
      <c r="CJ408" s="1341" t="str">
        <f t="shared" si="1196"/>
        <v/>
      </c>
      <c r="CK408" s="1342" t="str">
        <f t="shared" si="1196"/>
        <v/>
      </c>
      <c r="CL408" s="1342" t="str">
        <f t="shared" si="1196"/>
        <v/>
      </c>
      <c r="CM408" s="1342" t="str">
        <f t="shared" si="1196"/>
        <v/>
      </c>
      <c r="CN408" s="1341" t="str">
        <f t="shared" si="1196"/>
        <v/>
      </c>
      <c r="CO408" s="1341" t="str">
        <f t="shared" si="1196"/>
        <v/>
      </c>
      <c r="CP408" s="1341" t="str">
        <f t="shared" si="1196"/>
        <v/>
      </c>
      <c r="CQ408" s="1341" t="str">
        <f t="shared" si="1196"/>
        <v/>
      </c>
      <c r="CR408" s="1341" t="str">
        <f t="shared" si="1196"/>
        <v/>
      </c>
      <c r="CS408" s="1340" t="str">
        <f t="shared" si="1196"/>
        <v/>
      </c>
      <c r="CT408" s="1343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261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9" t="str">
        <f t="shared" si="1172"/>
        <v/>
      </c>
      <c r="CE409" s="1340" t="str">
        <f t="shared" si="1196"/>
        <v/>
      </c>
      <c r="CF409" s="1341" t="str">
        <f t="shared" si="1196"/>
        <v/>
      </c>
      <c r="CG409" s="1341" t="str">
        <f t="shared" si="1196"/>
        <v/>
      </c>
      <c r="CH409" s="1341" t="str">
        <f t="shared" si="1196"/>
        <v/>
      </c>
      <c r="CI409" s="1341" t="str">
        <f t="shared" si="1196"/>
        <v/>
      </c>
      <c r="CJ409" s="1341" t="str">
        <f t="shared" si="1196"/>
        <v/>
      </c>
      <c r="CK409" s="1342" t="str">
        <f t="shared" si="1196"/>
        <v/>
      </c>
      <c r="CL409" s="1342" t="str">
        <f t="shared" si="1196"/>
        <v/>
      </c>
      <c r="CM409" s="1342" t="str">
        <f t="shared" si="1196"/>
        <v/>
      </c>
      <c r="CN409" s="1341" t="str">
        <f t="shared" si="1196"/>
        <v/>
      </c>
      <c r="CO409" s="1341" t="str">
        <f t="shared" si="1196"/>
        <v/>
      </c>
      <c r="CP409" s="1341" t="str">
        <f t="shared" si="1196"/>
        <v/>
      </c>
      <c r="CQ409" s="1341" t="str">
        <f t="shared" si="1196"/>
        <v/>
      </c>
      <c r="CR409" s="1341" t="str">
        <f t="shared" si="1196"/>
        <v/>
      </c>
      <c r="CS409" s="1340" t="str">
        <f t="shared" si="1196"/>
        <v/>
      </c>
      <c r="CT409" s="1343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9" t="str">
        <f t="shared" si="1172"/>
        <v/>
      </c>
      <c r="CE410" s="1340" t="str">
        <f t="shared" si="1196"/>
        <v/>
      </c>
      <c r="CF410" s="1341" t="str">
        <f t="shared" si="1196"/>
        <v/>
      </c>
      <c r="CG410" s="1341" t="str">
        <f t="shared" si="1196"/>
        <v/>
      </c>
      <c r="CH410" s="1341" t="str">
        <f t="shared" si="1196"/>
        <v/>
      </c>
      <c r="CI410" s="1341" t="str">
        <f t="shared" si="1196"/>
        <v/>
      </c>
      <c r="CJ410" s="1341" t="str">
        <f t="shared" si="1196"/>
        <v/>
      </c>
      <c r="CK410" s="1342" t="str">
        <f t="shared" si="1196"/>
        <v/>
      </c>
      <c r="CL410" s="1342" t="str">
        <f t="shared" si="1196"/>
        <v/>
      </c>
      <c r="CM410" s="1342" t="str">
        <f t="shared" si="1196"/>
        <v/>
      </c>
      <c r="CN410" s="1341" t="str">
        <f t="shared" si="1196"/>
        <v/>
      </c>
      <c r="CO410" s="1341" t="str">
        <f t="shared" si="1196"/>
        <v/>
      </c>
      <c r="CP410" s="1341" t="str">
        <f t="shared" si="1196"/>
        <v/>
      </c>
      <c r="CQ410" s="1341" t="str">
        <f t="shared" si="1196"/>
        <v/>
      </c>
      <c r="CR410" s="1341" t="str">
        <f t="shared" si="1196"/>
        <v/>
      </c>
      <c r="CS410" s="1340" t="str">
        <f t="shared" si="1196"/>
        <v/>
      </c>
      <c r="CT410" s="1343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180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9" t="str">
        <f t="shared" si="1172"/>
        <v/>
      </c>
      <c r="CE411" s="1340" t="str">
        <f t="shared" si="1196"/>
        <v/>
      </c>
      <c r="CF411" s="1341" t="str">
        <f t="shared" si="1196"/>
        <v/>
      </c>
      <c r="CG411" s="1341" t="str">
        <f t="shared" si="1196"/>
        <v/>
      </c>
      <c r="CH411" s="1341" t="str">
        <f t="shared" si="1196"/>
        <v/>
      </c>
      <c r="CI411" s="1341" t="str">
        <f t="shared" si="1196"/>
        <v/>
      </c>
      <c r="CJ411" s="1341" t="str">
        <f t="shared" si="1196"/>
        <v/>
      </c>
      <c r="CK411" s="1342" t="str">
        <f t="shared" si="1196"/>
        <v/>
      </c>
      <c r="CL411" s="1342" t="str">
        <f t="shared" si="1196"/>
        <v/>
      </c>
      <c r="CM411" s="1342" t="str">
        <f t="shared" si="1196"/>
        <v/>
      </c>
      <c r="CN411" s="1341" t="str">
        <f t="shared" si="1196"/>
        <v/>
      </c>
      <c r="CO411" s="1341" t="str">
        <f t="shared" si="1196"/>
        <v/>
      </c>
      <c r="CP411" s="1341" t="str">
        <f t="shared" si="1196"/>
        <v/>
      </c>
      <c r="CQ411" s="1341" t="str">
        <f t="shared" si="1196"/>
        <v/>
      </c>
      <c r="CR411" s="1341" t="str">
        <f t="shared" si="1196"/>
        <v/>
      </c>
      <c r="CS411" s="1340" t="str">
        <f t="shared" si="1196"/>
        <v/>
      </c>
      <c r="CT411" s="1343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262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9" t="str">
        <f t="shared" si="1172"/>
        <v/>
      </c>
      <c r="CE412" s="1340" t="str">
        <f t="shared" si="1196"/>
        <v/>
      </c>
      <c r="CF412" s="1341" t="str">
        <f t="shared" si="1196"/>
        <v/>
      </c>
      <c r="CG412" s="1341" t="str">
        <f t="shared" si="1196"/>
        <v/>
      </c>
      <c r="CH412" s="1341" t="str">
        <f t="shared" si="1196"/>
        <v/>
      </c>
      <c r="CI412" s="1341" t="str">
        <f t="shared" si="1196"/>
        <v/>
      </c>
      <c r="CJ412" s="1341" t="str">
        <f t="shared" si="1196"/>
        <v/>
      </c>
      <c r="CK412" s="1342" t="str">
        <f t="shared" si="1196"/>
        <v/>
      </c>
      <c r="CL412" s="1342" t="str">
        <f t="shared" si="1196"/>
        <v/>
      </c>
      <c r="CM412" s="1342" t="str">
        <f t="shared" si="1196"/>
        <v/>
      </c>
      <c r="CN412" s="1341" t="str">
        <f t="shared" si="1196"/>
        <v/>
      </c>
      <c r="CO412" s="1341" t="str">
        <f t="shared" si="1196"/>
        <v/>
      </c>
      <c r="CP412" s="1341" t="str">
        <f t="shared" si="1196"/>
        <v/>
      </c>
      <c r="CQ412" s="1341" t="str">
        <f t="shared" si="1196"/>
        <v/>
      </c>
      <c r="CR412" s="1341" t="str">
        <f t="shared" si="1196"/>
        <v/>
      </c>
      <c r="CS412" s="1340" t="str">
        <f t="shared" si="1196"/>
        <v/>
      </c>
      <c r="CT412" s="1343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9" t="str">
        <f t="shared" si="1172"/>
        <v/>
      </c>
      <c r="CE413" s="1340" t="str">
        <f t="shared" si="1196"/>
        <v/>
      </c>
      <c r="CF413" s="1341" t="str">
        <f t="shared" si="1196"/>
        <v/>
      </c>
      <c r="CG413" s="1341" t="str">
        <f t="shared" si="1196"/>
        <v/>
      </c>
      <c r="CH413" s="1341" t="str">
        <f t="shared" si="1196"/>
        <v/>
      </c>
      <c r="CI413" s="1341" t="str">
        <f t="shared" si="1196"/>
        <v/>
      </c>
      <c r="CJ413" s="1341" t="str">
        <f t="shared" si="1196"/>
        <v/>
      </c>
      <c r="CK413" s="1342" t="str">
        <f t="shared" si="1196"/>
        <v/>
      </c>
      <c r="CL413" s="1342" t="str">
        <f t="shared" si="1196"/>
        <v/>
      </c>
      <c r="CM413" s="1342" t="str">
        <f t="shared" si="1196"/>
        <v/>
      </c>
      <c r="CN413" s="1341" t="str">
        <f t="shared" si="1196"/>
        <v/>
      </c>
      <c r="CO413" s="1341" t="str">
        <f t="shared" si="1196"/>
        <v/>
      </c>
      <c r="CP413" s="1341" t="str">
        <f t="shared" si="1196"/>
        <v/>
      </c>
      <c r="CQ413" s="1341" t="str">
        <f t="shared" si="1196"/>
        <v/>
      </c>
      <c r="CR413" s="1341" t="str">
        <f t="shared" si="1196"/>
        <v/>
      </c>
      <c r="CS413" s="1340" t="str">
        <f t="shared" si="1196"/>
        <v/>
      </c>
      <c r="CT413" s="1343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180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9" t="str">
        <f t="shared" si="1172"/>
        <v/>
      </c>
      <c r="CE414" s="1340" t="str">
        <f t="shared" si="1196"/>
        <v/>
      </c>
      <c r="CF414" s="1341" t="str">
        <f t="shared" si="1196"/>
        <v/>
      </c>
      <c r="CG414" s="1341" t="str">
        <f t="shared" si="1196"/>
        <v/>
      </c>
      <c r="CH414" s="1341" t="str">
        <f t="shared" si="1196"/>
        <v/>
      </c>
      <c r="CI414" s="1341" t="str">
        <f t="shared" si="1196"/>
        <v/>
      </c>
      <c r="CJ414" s="1341" t="str">
        <f t="shared" si="1196"/>
        <v/>
      </c>
      <c r="CK414" s="1342" t="str">
        <f t="shared" si="1196"/>
        <v/>
      </c>
      <c r="CL414" s="1342" t="str">
        <f t="shared" si="1196"/>
        <v/>
      </c>
      <c r="CM414" s="1342" t="str">
        <f t="shared" si="1196"/>
        <v/>
      </c>
      <c r="CN414" s="1341" t="str">
        <f t="shared" si="1196"/>
        <v/>
      </c>
      <c r="CO414" s="1341" t="str">
        <f t="shared" si="1196"/>
        <v/>
      </c>
      <c r="CP414" s="1341" t="str">
        <f t="shared" si="1196"/>
        <v/>
      </c>
      <c r="CQ414" s="1341" t="str">
        <f t="shared" si="1196"/>
        <v/>
      </c>
      <c r="CR414" s="1341" t="str">
        <f t="shared" si="1196"/>
        <v/>
      </c>
      <c r="CS414" s="1340" t="str">
        <f t="shared" si="1196"/>
        <v/>
      </c>
      <c r="CT414" s="1343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263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9" t="str">
        <f t="shared" si="1172"/>
        <v/>
      </c>
      <c r="CE415" s="1340" t="str">
        <f t="shared" si="1196"/>
        <v/>
      </c>
      <c r="CF415" s="1341" t="str">
        <f t="shared" si="1196"/>
        <v/>
      </c>
      <c r="CG415" s="1341" t="str">
        <f t="shared" si="1196"/>
        <v/>
      </c>
      <c r="CH415" s="1341" t="str">
        <f t="shared" si="1196"/>
        <v/>
      </c>
      <c r="CI415" s="1341" t="str">
        <f t="shared" si="1196"/>
        <v/>
      </c>
      <c r="CJ415" s="1341" t="str">
        <f t="shared" si="1196"/>
        <v/>
      </c>
      <c r="CK415" s="1342" t="str">
        <f t="shared" si="1196"/>
        <v/>
      </c>
      <c r="CL415" s="1342" t="str">
        <f t="shared" si="1196"/>
        <v/>
      </c>
      <c r="CM415" s="1342" t="str">
        <f t="shared" si="1196"/>
        <v/>
      </c>
      <c r="CN415" s="1341" t="str">
        <f t="shared" si="1196"/>
        <v/>
      </c>
      <c r="CO415" s="1341" t="str">
        <f t="shared" si="1196"/>
        <v/>
      </c>
      <c r="CP415" s="1341" t="str">
        <f t="shared" si="1196"/>
        <v/>
      </c>
      <c r="CQ415" s="1341" t="str">
        <f t="shared" si="1196"/>
        <v/>
      </c>
      <c r="CR415" s="1341" t="str">
        <f t="shared" si="1196"/>
        <v/>
      </c>
      <c r="CS415" s="1340" t="str">
        <f t="shared" si="1196"/>
        <v/>
      </c>
      <c r="CT415" s="1343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9" t="str">
        <f t="shared" si="1172"/>
        <v/>
      </c>
      <c r="CE416" s="1340" t="str">
        <f t="shared" si="1196"/>
        <v/>
      </c>
      <c r="CF416" s="1341" t="str">
        <f t="shared" si="1196"/>
        <v/>
      </c>
      <c r="CG416" s="1341" t="str">
        <f t="shared" si="1196"/>
        <v/>
      </c>
      <c r="CH416" s="1341" t="str">
        <f t="shared" si="1196"/>
        <v/>
      </c>
      <c r="CI416" s="1341" t="str">
        <f t="shared" si="1196"/>
        <v/>
      </c>
      <c r="CJ416" s="1341" t="str">
        <f t="shared" si="1196"/>
        <v/>
      </c>
      <c r="CK416" s="1342" t="str">
        <f t="shared" si="1196"/>
        <v/>
      </c>
      <c r="CL416" s="1342" t="str">
        <f t="shared" si="1196"/>
        <v/>
      </c>
      <c r="CM416" s="1342" t="str">
        <f t="shared" si="1196"/>
        <v/>
      </c>
      <c r="CN416" s="1341" t="str">
        <f t="shared" si="1196"/>
        <v/>
      </c>
      <c r="CO416" s="1341" t="str">
        <f t="shared" si="1196"/>
        <v/>
      </c>
      <c r="CP416" s="1341" t="str">
        <f t="shared" si="1196"/>
        <v/>
      </c>
      <c r="CQ416" s="1341" t="str">
        <f t="shared" si="1196"/>
        <v/>
      </c>
      <c r="CR416" s="1341" t="str">
        <f t="shared" si="1196"/>
        <v/>
      </c>
      <c r="CS416" s="1340" t="str">
        <f t="shared" si="1196"/>
        <v/>
      </c>
      <c r="CT416" s="1343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180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9" t="str">
        <f t="shared" si="1172"/>
        <v/>
      </c>
      <c r="CE417" s="1340" t="str">
        <f t="shared" si="1196"/>
        <v/>
      </c>
      <c r="CF417" s="1341" t="str">
        <f t="shared" si="1196"/>
        <v/>
      </c>
      <c r="CG417" s="1341" t="str">
        <f t="shared" si="1196"/>
        <v/>
      </c>
      <c r="CH417" s="1341" t="str">
        <f t="shared" si="1196"/>
        <v/>
      </c>
      <c r="CI417" s="1341" t="str">
        <f t="shared" si="1196"/>
        <v/>
      </c>
      <c r="CJ417" s="1341" t="str">
        <f t="shared" si="1196"/>
        <v/>
      </c>
      <c r="CK417" s="1342" t="str">
        <f t="shared" si="1196"/>
        <v/>
      </c>
      <c r="CL417" s="1342" t="str">
        <f t="shared" si="1196"/>
        <v/>
      </c>
      <c r="CM417" s="1342" t="str">
        <f t="shared" si="1196"/>
        <v/>
      </c>
      <c r="CN417" s="1341" t="str">
        <f t="shared" si="1196"/>
        <v/>
      </c>
      <c r="CO417" s="1341" t="str">
        <f t="shared" si="1196"/>
        <v/>
      </c>
      <c r="CP417" s="1341" t="str">
        <f t="shared" si="1196"/>
        <v/>
      </c>
      <c r="CQ417" s="1341" t="str">
        <f t="shared" si="1196"/>
        <v/>
      </c>
      <c r="CR417" s="1341" t="str">
        <f t="shared" si="1196"/>
        <v/>
      </c>
      <c r="CS417" s="1340" t="str">
        <f t="shared" si="1196"/>
        <v/>
      </c>
      <c r="CT417" s="1343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264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2"/>
      <c r="CE418" s="1383"/>
      <c r="CF418" s="1383"/>
      <c r="CG418" s="1383"/>
      <c r="CH418" s="1383"/>
      <c r="CI418" s="1383"/>
      <c r="CJ418" s="1383"/>
      <c r="CK418" s="1383"/>
      <c r="CL418" s="1383"/>
      <c r="CM418" s="1383"/>
      <c r="CN418" s="1383"/>
      <c r="CO418" s="1383"/>
      <c r="CP418" s="1383"/>
      <c r="CQ418" s="1383"/>
      <c r="CR418" s="1383"/>
      <c r="CS418" s="1383"/>
      <c r="CT418" s="1365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265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9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0" t="str">
        <f t="shared" si="1213"/>
        <v/>
      </c>
      <c r="CF419" s="1341" t="str">
        <f t="shared" si="1213"/>
        <v/>
      </c>
      <c r="CG419" s="1341" t="str">
        <f t="shared" si="1213"/>
        <v/>
      </c>
      <c r="CH419" s="1341" t="str">
        <f t="shared" si="1213"/>
        <v/>
      </c>
      <c r="CI419" s="1341" t="str">
        <f t="shared" si="1213"/>
        <v/>
      </c>
      <c r="CJ419" s="1341" t="str">
        <f t="shared" si="1213"/>
        <v/>
      </c>
      <c r="CK419" s="1342" t="str">
        <f t="shared" si="1213"/>
        <v/>
      </c>
      <c r="CL419" s="1342" t="str">
        <f t="shared" si="1213"/>
        <v/>
      </c>
      <c r="CM419" s="1342" t="str">
        <f t="shared" si="1213"/>
        <v/>
      </c>
      <c r="CN419" s="1341" t="str">
        <f t="shared" si="1213"/>
        <v/>
      </c>
      <c r="CO419" s="1341" t="str">
        <f t="shared" si="1213"/>
        <v/>
      </c>
      <c r="CP419" s="1341" t="str">
        <f t="shared" si="1213"/>
        <v/>
      </c>
      <c r="CQ419" s="1341" t="str">
        <f t="shared" si="1213"/>
        <v/>
      </c>
      <c r="CR419" s="1341" t="str">
        <f t="shared" si="1213"/>
        <v/>
      </c>
      <c r="CS419" s="1340" t="str">
        <f t="shared" si="1213"/>
        <v/>
      </c>
      <c r="CT419" s="1343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178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0" t="str">
        <f t="shared" si="1214"/>
        <v/>
      </c>
      <c r="CF420" s="1341" t="str">
        <f t="shared" si="1214"/>
        <v/>
      </c>
      <c r="CG420" s="1341" t="str">
        <f t="shared" si="1214"/>
        <v/>
      </c>
      <c r="CH420" s="1341" t="str">
        <f t="shared" si="1214"/>
        <v/>
      </c>
      <c r="CI420" s="1341" t="str">
        <f t="shared" si="1214"/>
        <v/>
      </c>
      <c r="CJ420" s="1341" t="str">
        <f t="shared" si="1214"/>
        <v/>
      </c>
      <c r="CK420" s="1342" t="str">
        <f t="shared" si="1214"/>
        <v/>
      </c>
      <c r="CL420" s="1342" t="str">
        <f t="shared" si="1214"/>
        <v/>
      </c>
      <c r="CM420" s="1342" t="str">
        <f t="shared" si="1214"/>
        <v/>
      </c>
      <c r="CN420" s="1341" t="str">
        <f t="shared" si="1214"/>
        <v/>
      </c>
      <c r="CO420" s="1341" t="str">
        <f t="shared" si="1214"/>
        <v/>
      </c>
      <c r="CP420" s="1341" t="str">
        <f t="shared" si="1214"/>
        <v/>
      </c>
      <c r="CQ420" s="1341" t="str">
        <f t="shared" si="1214"/>
        <v/>
      </c>
      <c r="CR420" s="1341" t="str">
        <f t="shared" si="1214"/>
        <v/>
      </c>
      <c r="CS420" s="1340" t="str">
        <f t="shared" si="1214"/>
        <v/>
      </c>
      <c r="CT420" s="1343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180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0" t="str">
        <f t="shared" si="1214"/>
        <v/>
      </c>
      <c r="CF421" s="1341" t="str">
        <f t="shared" si="1214"/>
        <v/>
      </c>
      <c r="CG421" s="1341" t="str">
        <f t="shared" si="1214"/>
        <v/>
      </c>
      <c r="CH421" s="1341" t="str">
        <f t="shared" si="1214"/>
        <v/>
      </c>
      <c r="CI421" s="1341" t="str">
        <f t="shared" si="1214"/>
        <v/>
      </c>
      <c r="CJ421" s="1341" t="str">
        <f t="shared" si="1214"/>
        <v/>
      </c>
      <c r="CK421" s="1342" t="str">
        <f t="shared" si="1214"/>
        <v/>
      </c>
      <c r="CL421" s="1342" t="str">
        <f t="shared" si="1214"/>
        <v/>
      </c>
      <c r="CM421" s="1342" t="str">
        <f t="shared" si="1214"/>
        <v/>
      </c>
      <c r="CN421" s="1341" t="str">
        <f t="shared" si="1214"/>
        <v/>
      </c>
      <c r="CO421" s="1341" t="str">
        <f t="shared" si="1214"/>
        <v/>
      </c>
      <c r="CP421" s="1341" t="str">
        <f t="shared" si="1214"/>
        <v/>
      </c>
      <c r="CQ421" s="1341" t="str">
        <f t="shared" si="1214"/>
        <v/>
      </c>
      <c r="CR421" s="1341" t="str">
        <f t="shared" si="1214"/>
        <v/>
      </c>
      <c r="CS421" s="1340" t="str">
        <f t="shared" si="1214"/>
        <v/>
      </c>
      <c r="CT421" s="1343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264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2"/>
      <c r="CE422" s="1383"/>
      <c r="CF422" s="1383"/>
      <c r="CG422" s="1383"/>
      <c r="CH422" s="1383"/>
      <c r="CI422" s="1383"/>
      <c r="CJ422" s="1383"/>
      <c r="CK422" s="1383"/>
      <c r="CL422" s="1383"/>
      <c r="CM422" s="1383"/>
      <c r="CN422" s="1383"/>
      <c r="CO422" s="1383"/>
      <c r="CP422" s="1383"/>
      <c r="CQ422" s="1383"/>
      <c r="CR422" s="1383"/>
      <c r="CS422" s="1383"/>
      <c r="CT422" s="1365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265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0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1" t="str">
        <f t="shared" si="1221"/>
        <v/>
      </c>
      <c r="CG423" s="1341" t="str">
        <f t="shared" si="1221"/>
        <v/>
      </c>
      <c r="CH423" s="1341" t="str">
        <f t="shared" si="1221"/>
        <v/>
      </c>
      <c r="CI423" s="1341" t="str">
        <f t="shared" si="1221"/>
        <v/>
      </c>
      <c r="CJ423" s="1341" t="str">
        <f t="shared" si="1221"/>
        <v/>
      </c>
      <c r="CK423" s="1342" t="str">
        <f t="shared" si="1221"/>
        <v/>
      </c>
      <c r="CL423" s="1342" t="str">
        <f t="shared" si="1221"/>
        <v/>
      </c>
      <c r="CM423" s="1342" t="str">
        <f t="shared" si="1221"/>
        <v/>
      </c>
      <c r="CN423" s="1341" t="str">
        <f t="shared" si="1221"/>
        <v/>
      </c>
      <c r="CO423" s="1341" t="str">
        <f t="shared" si="1221"/>
        <v/>
      </c>
      <c r="CP423" s="1341" t="str">
        <f t="shared" si="1221"/>
        <v/>
      </c>
      <c r="CQ423" s="1341" t="str">
        <f t="shared" si="1221"/>
        <v/>
      </c>
      <c r="CR423" s="1341" t="str">
        <f t="shared" si="1221"/>
        <v/>
      </c>
      <c r="CS423" s="1340" t="str">
        <f t="shared" si="1221"/>
        <v/>
      </c>
      <c r="CT423" s="1343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178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0" t="str">
        <f t="shared" si="1221"/>
        <v/>
      </c>
      <c r="CF424" s="1341" t="str">
        <f t="shared" si="1221"/>
        <v/>
      </c>
      <c r="CG424" s="1341" t="str">
        <f t="shared" si="1221"/>
        <v/>
      </c>
      <c r="CH424" s="1341" t="str">
        <f t="shared" si="1221"/>
        <v/>
      </c>
      <c r="CI424" s="1341" t="str">
        <f t="shared" si="1221"/>
        <v/>
      </c>
      <c r="CJ424" s="1341" t="str">
        <f t="shared" si="1221"/>
        <v/>
      </c>
      <c r="CK424" s="1342" t="str">
        <f t="shared" si="1221"/>
        <v/>
      </c>
      <c r="CL424" s="1342" t="str">
        <f t="shared" si="1221"/>
        <v/>
      </c>
      <c r="CM424" s="1342" t="str">
        <f t="shared" si="1221"/>
        <v/>
      </c>
      <c r="CN424" s="1341" t="str">
        <f t="shared" si="1221"/>
        <v/>
      </c>
      <c r="CO424" s="1341" t="str">
        <f t="shared" si="1221"/>
        <v/>
      </c>
      <c r="CP424" s="1341" t="str">
        <f t="shared" si="1221"/>
        <v/>
      </c>
      <c r="CQ424" s="1341" t="str">
        <f t="shared" si="1221"/>
        <v/>
      </c>
      <c r="CR424" s="1341" t="str">
        <f t="shared" si="1221"/>
        <v/>
      </c>
      <c r="CS424" s="1340" t="str">
        <f t="shared" si="1221"/>
        <v/>
      </c>
      <c r="CT424" s="1343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180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0" t="str">
        <f t="shared" si="1221"/>
        <v/>
      </c>
      <c r="CF425" s="1341" t="str">
        <f t="shared" si="1221"/>
        <v/>
      </c>
      <c r="CG425" s="1341" t="str">
        <f t="shared" si="1221"/>
        <v/>
      </c>
      <c r="CH425" s="1341" t="str">
        <f t="shared" si="1221"/>
        <v/>
      </c>
      <c r="CI425" s="1341" t="str">
        <f t="shared" si="1221"/>
        <v/>
      </c>
      <c r="CJ425" s="1341" t="str">
        <f t="shared" si="1221"/>
        <v/>
      </c>
      <c r="CK425" s="1342" t="str">
        <f t="shared" si="1221"/>
        <v/>
      </c>
      <c r="CL425" s="1342" t="str">
        <f t="shared" si="1221"/>
        <v/>
      </c>
      <c r="CM425" s="1342" t="str">
        <f t="shared" si="1221"/>
        <v/>
      </c>
      <c r="CN425" s="1341" t="str">
        <f t="shared" si="1221"/>
        <v/>
      </c>
      <c r="CO425" s="1341" t="str">
        <f t="shared" si="1221"/>
        <v/>
      </c>
      <c r="CP425" s="1341" t="str">
        <f t="shared" si="1221"/>
        <v/>
      </c>
      <c r="CQ425" s="1341" t="str">
        <f t="shared" si="1221"/>
        <v/>
      </c>
      <c r="CR425" s="1341" t="str">
        <f t="shared" si="1221"/>
        <v/>
      </c>
      <c r="CS425" s="1340" t="str">
        <f t="shared" si="1221"/>
        <v/>
      </c>
      <c r="CT425" s="1343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266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4"/>
      <c r="CE426" s="1364"/>
      <c r="CF426" s="1364"/>
      <c r="CG426" s="1364"/>
      <c r="CH426" s="1364"/>
      <c r="CI426" s="1364"/>
      <c r="CJ426" s="1364"/>
      <c r="CK426" s="1364"/>
      <c r="CL426" s="1364"/>
      <c r="CM426" s="1364"/>
      <c r="CN426" s="1364"/>
      <c r="CO426" s="1364"/>
      <c r="CP426" s="1364"/>
      <c r="CQ426" s="1364"/>
      <c r="CR426" s="1364"/>
      <c r="CS426" s="1364"/>
      <c r="CT426" s="1365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267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4"/>
      <c r="CE427" s="1384"/>
      <c r="CF427" s="1384"/>
      <c r="CG427" s="1384"/>
      <c r="CH427" s="1384"/>
      <c r="CI427" s="1384"/>
      <c r="CJ427" s="1384"/>
      <c r="CK427" s="1384"/>
      <c r="CL427" s="1384"/>
      <c r="CM427" s="1384"/>
      <c r="CN427" s="1384"/>
      <c r="CO427" s="1384"/>
      <c r="CP427" s="1384"/>
      <c r="CQ427" s="1384"/>
      <c r="CR427" s="1384"/>
      <c r="CS427" s="1384"/>
      <c r="CT427" s="1385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250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252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4"/>
      <c r="CE428" s="1364"/>
      <c r="CF428" s="1364"/>
      <c r="CG428" s="1364"/>
      <c r="CH428" s="1364"/>
      <c r="CI428" s="1364"/>
      <c r="CJ428" s="1364"/>
      <c r="CK428" s="1364"/>
      <c r="CL428" s="1364"/>
      <c r="CM428" s="1364"/>
      <c r="CN428" s="1364"/>
      <c r="CO428" s="1364"/>
      <c r="CP428" s="1364"/>
      <c r="CQ428" s="1364"/>
      <c r="CR428" s="1364"/>
      <c r="CS428" s="1364"/>
      <c r="CT428" s="1365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9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0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1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1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1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1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1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2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2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2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1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1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1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1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1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0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3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259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9" t="str">
        <f t="shared" si="1232"/>
        <v/>
      </c>
      <c r="CE430" s="1340" t="str">
        <f t="shared" si="1233"/>
        <v/>
      </c>
      <c r="CF430" s="1341" t="str">
        <f t="shared" si="1234"/>
        <v/>
      </c>
      <c r="CG430" s="1341" t="str">
        <f t="shared" si="1235"/>
        <v/>
      </c>
      <c r="CH430" s="1341" t="str">
        <f t="shared" si="1236"/>
        <v/>
      </c>
      <c r="CI430" s="1341" t="str">
        <f t="shared" si="1237"/>
        <v/>
      </c>
      <c r="CJ430" s="1341" t="str">
        <f t="shared" si="1238"/>
        <v/>
      </c>
      <c r="CK430" s="1342" t="str">
        <f t="shared" si="1239"/>
        <v/>
      </c>
      <c r="CL430" s="1342" t="str">
        <f t="shared" si="1240"/>
        <v/>
      </c>
      <c r="CM430" s="1342" t="str">
        <f t="shared" si="1241"/>
        <v/>
      </c>
      <c r="CN430" s="1341" t="str">
        <f t="shared" si="1242"/>
        <v/>
      </c>
      <c r="CO430" s="1341" t="str">
        <f t="shared" si="1243"/>
        <v/>
      </c>
      <c r="CP430" s="1341" t="str">
        <f t="shared" si="1244"/>
        <v/>
      </c>
      <c r="CQ430" s="1341" t="str">
        <f t="shared" si="1245"/>
        <v/>
      </c>
      <c r="CR430" s="1341" t="str">
        <f t="shared" si="1246"/>
        <v/>
      </c>
      <c r="CS430" s="1340" t="str">
        <f t="shared" si="1247"/>
        <v/>
      </c>
      <c r="CT430" s="1343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9" t="str">
        <f t="shared" si="1232"/>
        <v/>
      </c>
      <c r="CE431" s="1340" t="str">
        <f t="shared" si="1233"/>
        <v/>
      </c>
      <c r="CF431" s="1341" t="str">
        <f t="shared" si="1234"/>
        <v/>
      </c>
      <c r="CG431" s="1341" t="str">
        <f t="shared" si="1235"/>
        <v/>
      </c>
      <c r="CH431" s="1341" t="str">
        <f t="shared" si="1236"/>
        <v/>
      </c>
      <c r="CI431" s="1341" t="str">
        <f t="shared" si="1237"/>
        <v/>
      </c>
      <c r="CJ431" s="1341" t="str">
        <f t="shared" si="1238"/>
        <v/>
      </c>
      <c r="CK431" s="1342" t="str">
        <f t="shared" si="1239"/>
        <v/>
      </c>
      <c r="CL431" s="1342" t="str">
        <f t="shared" si="1240"/>
        <v/>
      </c>
      <c r="CM431" s="1342" t="str">
        <f t="shared" si="1241"/>
        <v/>
      </c>
      <c r="CN431" s="1341" t="str">
        <f t="shared" si="1242"/>
        <v/>
      </c>
      <c r="CO431" s="1341" t="str">
        <f t="shared" si="1243"/>
        <v/>
      </c>
      <c r="CP431" s="1341" t="str">
        <f t="shared" si="1244"/>
        <v/>
      </c>
      <c r="CQ431" s="1341" t="str">
        <f t="shared" si="1245"/>
        <v/>
      </c>
      <c r="CR431" s="1341" t="str">
        <f t="shared" si="1246"/>
        <v/>
      </c>
      <c r="CS431" s="1340" t="str">
        <f t="shared" si="1247"/>
        <v/>
      </c>
      <c r="CT431" s="1343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241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9" t="str">
        <f t="shared" si="1232"/>
        <v/>
      </c>
      <c r="CE432" s="1340" t="str">
        <f t="shared" si="1233"/>
        <v/>
      </c>
      <c r="CF432" s="1341" t="str">
        <f t="shared" si="1234"/>
        <v/>
      </c>
      <c r="CG432" s="1341" t="str">
        <f t="shared" si="1235"/>
        <v/>
      </c>
      <c r="CH432" s="1341" t="str">
        <f t="shared" si="1236"/>
        <v/>
      </c>
      <c r="CI432" s="1341" t="str">
        <f t="shared" si="1237"/>
        <v/>
      </c>
      <c r="CJ432" s="1341" t="str">
        <f t="shared" si="1238"/>
        <v/>
      </c>
      <c r="CK432" s="1342" t="str">
        <f t="shared" si="1239"/>
        <v/>
      </c>
      <c r="CL432" s="1342" t="str">
        <f t="shared" si="1240"/>
        <v/>
      </c>
      <c r="CM432" s="1342" t="str">
        <f t="shared" si="1241"/>
        <v/>
      </c>
      <c r="CN432" s="1341" t="str">
        <f t="shared" si="1242"/>
        <v/>
      </c>
      <c r="CO432" s="1341" t="str">
        <f t="shared" si="1243"/>
        <v/>
      </c>
      <c r="CP432" s="1341" t="str">
        <f t="shared" si="1244"/>
        <v/>
      </c>
      <c r="CQ432" s="1341" t="str">
        <f t="shared" si="1245"/>
        <v/>
      </c>
      <c r="CR432" s="1341" t="str">
        <f t="shared" si="1246"/>
        <v/>
      </c>
      <c r="CS432" s="1340" t="str">
        <f t="shared" si="1247"/>
        <v/>
      </c>
      <c r="CT432" s="1343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9" t="str">
        <f t="shared" si="1232"/>
        <v/>
      </c>
      <c r="CE433" s="1340" t="str">
        <f t="shared" si="1233"/>
        <v/>
      </c>
      <c r="CF433" s="1341" t="str">
        <f t="shared" si="1234"/>
        <v/>
      </c>
      <c r="CG433" s="1341" t="str">
        <f t="shared" si="1235"/>
        <v/>
      </c>
      <c r="CH433" s="1341" t="str">
        <f t="shared" si="1236"/>
        <v/>
      </c>
      <c r="CI433" s="1341" t="str">
        <f t="shared" si="1237"/>
        <v/>
      </c>
      <c r="CJ433" s="1341" t="str">
        <f t="shared" si="1238"/>
        <v/>
      </c>
      <c r="CK433" s="1342" t="str">
        <f t="shared" si="1239"/>
        <v/>
      </c>
      <c r="CL433" s="1342" t="str">
        <f t="shared" si="1240"/>
        <v/>
      </c>
      <c r="CM433" s="1342" t="str">
        <f t="shared" si="1241"/>
        <v/>
      </c>
      <c r="CN433" s="1341" t="str">
        <f t="shared" si="1242"/>
        <v/>
      </c>
      <c r="CO433" s="1341" t="str">
        <f t="shared" si="1243"/>
        <v/>
      </c>
      <c r="CP433" s="1341" t="str">
        <f t="shared" si="1244"/>
        <v/>
      </c>
      <c r="CQ433" s="1341" t="str">
        <f t="shared" si="1245"/>
        <v/>
      </c>
      <c r="CR433" s="1341" t="str">
        <f t="shared" si="1246"/>
        <v/>
      </c>
      <c r="CS433" s="1340" t="str">
        <f t="shared" si="1247"/>
        <v/>
      </c>
      <c r="CT433" s="1343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180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0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1">
        <f t="shared" si="1269"/>
        <v>0</v>
      </c>
      <c r="CG434" s="1341">
        <f t="shared" si="1269"/>
        <v>0</v>
      </c>
      <c r="CH434" s="1341">
        <f t="shared" si="1269"/>
        <v>0</v>
      </c>
      <c r="CI434" s="1341">
        <f t="shared" si="1269"/>
        <v>0</v>
      </c>
      <c r="CJ434" s="1341">
        <f t="shared" si="1269"/>
        <v>0</v>
      </c>
      <c r="CK434" s="1342">
        <f t="shared" si="1269"/>
        <v>0</v>
      </c>
      <c r="CL434" s="1342">
        <f t="shared" si="1269"/>
        <v>0</v>
      </c>
      <c r="CM434" s="1342">
        <f t="shared" si="1269"/>
        <v>0</v>
      </c>
      <c r="CN434" s="1341">
        <f t="shared" si="1269"/>
        <v>0</v>
      </c>
      <c r="CO434" s="1341">
        <f t="shared" si="1269"/>
        <v>0</v>
      </c>
      <c r="CP434" s="1341">
        <f t="shared" si="1269"/>
        <v>0</v>
      </c>
      <c r="CQ434" s="1341">
        <f t="shared" si="1269"/>
        <v>0</v>
      </c>
      <c r="CR434" s="1341">
        <f t="shared" si="1269"/>
        <v>0</v>
      </c>
      <c r="CS434" s="1340">
        <f t="shared" si="1269"/>
        <v>0</v>
      </c>
      <c r="CT434" s="1343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242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9" t="str">
        <f t="shared" si="1232"/>
        <v/>
      </c>
      <c r="CE435" s="1340" t="str">
        <f t="shared" si="1233"/>
        <v/>
      </c>
      <c r="CF435" s="1341" t="str">
        <f t="shared" si="1234"/>
        <v/>
      </c>
      <c r="CG435" s="1341" t="str">
        <f t="shared" si="1235"/>
        <v/>
      </c>
      <c r="CH435" s="1341" t="str">
        <f t="shared" si="1236"/>
        <v/>
      </c>
      <c r="CI435" s="1341" t="str">
        <f t="shared" si="1237"/>
        <v/>
      </c>
      <c r="CJ435" s="1341" t="str">
        <f t="shared" si="1238"/>
        <v/>
      </c>
      <c r="CK435" s="1342" t="str">
        <f t="shared" si="1239"/>
        <v/>
      </c>
      <c r="CL435" s="1342" t="str">
        <f t="shared" si="1240"/>
        <v/>
      </c>
      <c r="CM435" s="1342" t="str">
        <f t="shared" si="1241"/>
        <v/>
      </c>
      <c r="CN435" s="1341" t="str">
        <f t="shared" si="1242"/>
        <v/>
      </c>
      <c r="CO435" s="1341" t="str">
        <f t="shared" si="1243"/>
        <v/>
      </c>
      <c r="CP435" s="1341" t="str">
        <f t="shared" si="1244"/>
        <v/>
      </c>
      <c r="CQ435" s="1341" t="str">
        <f t="shared" si="1245"/>
        <v/>
      </c>
      <c r="CR435" s="1341" t="str">
        <f t="shared" si="1246"/>
        <v/>
      </c>
      <c r="CS435" s="1340" t="str">
        <f t="shared" si="1247"/>
        <v/>
      </c>
      <c r="CT435" s="1343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5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6">
        <f t="shared" si="1270"/>
        <v>0</v>
      </c>
      <c r="CG436" s="1346">
        <f t="shared" si="1270"/>
        <v>0</v>
      </c>
      <c r="CH436" s="1346">
        <f t="shared" si="1270"/>
        <v>0</v>
      </c>
      <c r="CI436" s="1346">
        <f t="shared" si="1270"/>
        <v>0</v>
      </c>
      <c r="CJ436" s="1346">
        <f t="shared" si="1270"/>
        <v>0</v>
      </c>
      <c r="CK436" s="1347">
        <f t="shared" si="1270"/>
        <v>0</v>
      </c>
      <c r="CL436" s="1347">
        <f t="shared" si="1270"/>
        <v>0</v>
      </c>
      <c r="CM436" s="1347">
        <f t="shared" si="1270"/>
        <v>0</v>
      </c>
      <c r="CN436" s="1346">
        <f t="shared" si="1270"/>
        <v>0</v>
      </c>
      <c r="CO436" s="1346">
        <f t="shared" si="1270"/>
        <v>0</v>
      </c>
      <c r="CP436" s="1346">
        <f t="shared" si="1270"/>
        <v>0</v>
      </c>
      <c r="CQ436" s="1346">
        <f t="shared" si="1270"/>
        <v>0</v>
      </c>
      <c r="CR436" s="1346">
        <f t="shared" si="1270"/>
        <v>0</v>
      </c>
      <c r="CS436" s="1345">
        <f t="shared" si="1270"/>
        <v>0</v>
      </c>
      <c r="CT436" s="1348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268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4"/>
      <c r="CE437" s="1384"/>
      <c r="CF437" s="1384"/>
      <c r="CG437" s="1384"/>
      <c r="CH437" s="1384"/>
      <c r="CI437" s="1384"/>
      <c r="CJ437" s="1384"/>
      <c r="CK437" s="1384"/>
      <c r="CL437" s="1384"/>
      <c r="CM437" s="1384"/>
      <c r="CN437" s="1384"/>
      <c r="CO437" s="1384"/>
      <c r="CP437" s="1384"/>
      <c r="CQ437" s="1384"/>
      <c r="CR437" s="1384"/>
      <c r="CS437" s="1384"/>
      <c r="CT437" s="1385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250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4"/>
      <c r="CE438" s="1364"/>
      <c r="CF438" s="1364"/>
      <c r="CG438" s="1364"/>
      <c r="CH438" s="1364"/>
      <c r="CI438" s="1364"/>
      <c r="CJ438" s="1364"/>
      <c r="CK438" s="1364"/>
      <c r="CL438" s="1364"/>
      <c r="CM438" s="1364"/>
      <c r="CN438" s="1364"/>
      <c r="CO438" s="1364"/>
      <c r="CP438" s="1364"/>
      <c r="CQ438" s="1364"/>
      <c r="CR438" s="1364"/>
      <c r="CS438" s="1364"/>
      <c r="CT438" s="1365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251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9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0" t="str">
        <f t="shared" si="1275"/>
        <v/>
      </c>
      <c r="CF439" s="1341" t="str">
        <f t="shared" si="1275"/>
        <v/>
      </c>
      <c r="CG439" s="1341" t="str">
        <f t="shared" si="1275"/>
        <v/>
      </c>
      <c r="CH439" s="1341" t="str">
        <f t="shared" si="1275"/>
        <v/>
      </c>
      <c r="CI439" s="1341" t="str">
        <f t="shared" si="1275"/>
        <v/>
      </c>
      <c r="CJ439" s="1341" t="str">
        <f t="shared" si="1275"/>
        <v/>
      </c>
      <c r="CK439" s="1342" t="str">
        <f t="shared" si="1275"/>
        <v/>
      </c>
      <c r="CL439" s="1342" t="str">
        <f t="shared" si="1275"/>
        <v/>
      </c>
      <c r="CM439" s="1342" t="str">
        <f t="shared" si="1275"/>
        <v/>
      </c>
      <c r="CN439" s="1341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1" t="str">
        <f t="shared" si="1276"/>
        <v/>
      </c>
      <c r="CP439" s="1341" t="str">
        <f t="shared" si="1276"/>
        <v/>
      </c>
      <c r="CQ439" s="1341" t="str">
        <f t="shared" si="1276"/>
        <v/>
      </c>
      <c r="CR439" s="1341" t="str">
        <f t="shared" si="1276"/>
        <v/>
      </c>
      <c r="CS439" s="1340" t="str">
        <f t="shared" si="1276"/>
        <v/>
      </c>
      <c r="CT439" s="1343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259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9" t="str">
        <f t="shared" si="1275"/>
        <v/>
      </c>
      <c r="CE440" s="1340" t="str">
        <f t="shared" si="1275"/>
        <v/>
      </c>
      <c r="CF440" s="1341" t="str">
        <f t="shared" si="1275"/>
        <v/>
      </c>
      <c r="CG440" s="1341" t="str">
        <f t="shared" si="1275"/>
        <v/>
      </c>
      <c r="CH440" s="1341" t="str">
        <f t="shared" si="1275"/>
        <v/>
      </c>
      <c r="CI440" s="1341" t="str">
        <f t="shared" si="1275"/>
        <v/>
      </c>
      <c r="CJ440" s="1341" t="str">
        <f t="shared" si="1275"/>
        <v/>
      </c>
      <c r="CK440" s="1342" t="str">
        <f t="shared" si="1275"/>
        <v/>
      </c>
      <c r="CL440" s="1342" t="str">
        <f t="shared" si="1275"/>
        <v/>
      </c>
      <c r="CM440" s="1342" t="str">
        <f t="shared" si="1275"/>
        <v/>
      </c>
      <c r="CN440" s="1341" t="str">
        <f t="shared" si="1276"/>
        <v/>
      </c>
      <c r="CO440" s="1341" t="str">
        <f t="shared" si="1276"/>
        <v/>
      </c>
      <c r="CP440" s="1341" t="str">
        <f t="shared" si="1276"/>
        <v/>
      </c>
      <c r="CQ440" s="1341" t="str">
        <f t="shared" si="1276"/>
        <v/>
      </c>
      <c r="CR440" s="1341" t="str">
        <f t="shared" si="1276"/>
        <v/>
      </c>
      <c r="CS440" s="1340" t="str">
        <f t="shared" si="1276"/>
        <v/>
      </c>
      <c r="CT440" s="1343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9" t="str">
        <f t="shared" si="1275"/>
        <v/>
      </c>
      <c r="CE441" s="1340" t="str">
        <f t="shared" si="1275"/>
        <v/>
      </c>
      <c r="CF441" s="1341" t="str">
        <f t="shared" si="1275"/>
        <v/>
      </c>
      <c r="CG441" s="1341" t="str">
        <f t="shared" si="1275"/>
        <v/>
      </c>
      <c r="CH441" s="1341" t="str">
        <f t="shared" si="1275"/>
        <v/>
      </c>
      <c r="CI441" s="1341" t="str">
        <f t="shared" si="1275"/>
        <v/>
      </c>
      <c r="CJ441" s="1341" t="str">
        <f t="shared" si="1275"/>
        <v/>
      </c>
      <c r="CK441" s="1342" t="str">
        <f t="shared" si="1275"/>
        <v/>
      </c>
      <c r="CL441" s="1342" t="str">
        <f t="shared" si="1275"/>
        <v/>
      </c>
      <c r="CM441" s="1342" t="str">
        <f t="shared" si="1275"/>
        <v/>
      </c>
      <c r="CN441" s="1341" t="str">
        <f t="shared" si="1276"/>
        <v/>
      </c>
      <c r="CO441" s="1341" t="str">
        <f t="shared" si="1276"/>
        <v/>
      </c>
      <c r="CP441" s="1341" t="str">
        <f t="shared" si="1276"/>
        <v/>
      </c>
      <c r="CQ441" s="1341" t="str">
        <f t="shared" si="1276"/>
        <v/>
      </c>
      <c r="CR441" s="1341" t="str">
        <f t="shared" si="1276"/>
        <v/>
      </c>
      <c r="CS441" s="1340" t="str">
        <f t="shared" si="1276"/>
        <v/>
      </c>
      <c r="CT441" s="1343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241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9" t="str">
        <f t="shared" si="1275"/>
        <v/>
      </c>
      <c r="CE442" s="1340" t="str">
        <f t="shared" si="1275"/>
        <v/>
      </c>
      <c r="CF442" s="1341" t="str">
        <f t="shared" si="1275"/>
        <v/>
      </c>
      <c r="CG442" s="1341" t="str">
        <f t="shared" si="1275"/>
        <v/>
      </c>
      <c r="CH442" s="1341" t="str">
        <f t="shared" si="1275"/>
        <v/>
      </c>
      <c r="CI442" s="1341" t="str">
        <f t="shared" si="1275"/>
        <v/>
      </c>
      <c r="CJ442" s="1341" t="str">
        <f t="shared" si="1275"/>
        <v/>
      </c>
      <c r="CK442" s="1342" t="str">
        <f t="shared" si="1275"/>
        <v/>
      </c>
      <c r="CL442" s="1342" t="str">
        <f t="shared" si="1275"/>
        <v/>
      </c>
      <c r="CM442" s="1342" t="str">
        <f t="shared" si="1275"/>
        <v/>
      </c>
      <c r="CN442" s="1341" t="str">
        <f t="shared" si="1276"/>
        <v/>
      </c>
      <c r="CO442" s="1341" t="str">
        <f t="shared" si="1276"/>
        <v/>
      </c>
      <c r="CP442" s="1341" t="str">
        <f t="shared" si="1276"/>
        <v/>
      </c>
      <c r="CQ442" s="1341" t="str">
        <f t="shared" si="1276"/>
        <v/>
      </c>
      <c r="CR442" s="1341" t="str">
        <f t="shared" si="1276"/>
        <v/>
      </c>
      <c r="CS442" s="1340" t="str">
        <f t="shared" si="1276"/>
        <v/>
      </c>
      <c r="CT442" s="1343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178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9" t="str">
        <f t="shared" si="1275"/>
        <v/>
      </c>
      <c r="CE443" s="1340" t="str">
        <f t="shared" si="1275"/>
        <v/>
      </c>
      <c r="CF443" s="1341" t="str">
        <f t="shared" si="1275"/>
        <v/>
      </c>
      <c r="CG443" s="1341" t="str">
        <f t="shared" si="1275"/>
        <v/>
      </c>
      <c r="CH443" s="1341" t="str">
        <f t="shared" si="1275"/>
        <v/>
      </c>
      <c r="CI443" s="1341" t="str">
        <f t="shared" si="1275"/>
        <v/>
      </c>
      <c r="CJ443" s="1341" t="str">
        <f t="shared" si="1275"/>
        <v/>
      </c>
      <c r="CK443" s="1342" t="str">
        <f t="shared" si="1275"/>
        <v/>
      </c>
      <c r="CL443" s="1342" t="str">
        <f t="shared" si="1275"/>
        <v/>
      </c>
      <c r="CM443" s="1342" t="str">
        <f t="shared" si="1275"/>
        <v/>
      </c>
      <c r="CN443" s="1341" t="str">
        <f t="shared" si="1276"/>
        <v/>
      </c>
      <c r="CO443" s="1341" t="str">
        <f t="shared" si="1276"/>
        <v/>
      </c>
      <c r="CP443" s="1341" t="str">
        <f t="shared" si="1276"/>
        <v/>
      </c>
      <c r="CQ443" s="1341" t="str">
        <f t="shared" si="1276"/>
        <v/>
      </c>
      <c r="CR443" s="1341" t="str">
        <f t="shared" si="1276"/>
        <v/>
      </c>
      <c r="CS443" s="1340" t="str">
        <f t="shared" si="1276"/>
        <v/>
      </c>
      <c r="CT443" s="1343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180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0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1">
        <f t="shared" si="1298"/>
        <v>0</v>
      </c>
      <c r="CG444" s="1341">
        <f t="shared" si="1298"/>
        <v>0</v>
      </c>
      <c r="CH444" s="1341">
        <f t="shared" si="1298"/>
        <v>0</v>
      </c>
      <c r="CI444" s="1341">
        <f t="shared" si="1298"/>
        <v>0</v>
      </c>
      <c r="CJ444" s="1341">
        <f t="shared" si="1298"/>
        <v>0</v>
      </c>
      <c r="CK444" s="1342">
        <f t="shared" si="1298"/>
        <v>0</v>
      </c>
      <c r="CL444" s="1342">
        <f t="shared" si="1298"/>
        <v>0</v>
      </c>
      <c r="CM444" s="1342">
        <f t="shared" si="1298"/>
        <v>0</v>
      </c>
      <c r="CN444" s="1341">
        <f t="shared" si="1298"/>
        <v>0</v>
      </c>
      <c r="CO444" s="1341">
        <f t="shared" si="1298"/>
        <v>0</v>
      </c>
      <c r="CP444" s="1341">
        <f t="shared" si="1298"/>
        <v>0</v>
      </c>
      <c r="CQ444" s="1341">
        <f t="shared" si="1298"/>
        <v>0</v>
      </c>
      <c r="CR444" s="1341">
        <f t="shared" si="1298"/>
        <v>0</v>
      </c>
      <c r="CS444" s="1340">
        <f t="shared" si="1298"/>
        <v>0</v>
      </c>
      <c r="CT444" s="1343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242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9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0" t="str">
        <f t="shared" si="1299"/>
        <v/>
      </c>
      <c r="CF445" s="1341" t="str">
        <f t="shared" si="1299"/>
        <v/>
      </c>
      <c r="CG445" s="1341" t="str">
        <f t="shared" si="1299"/>
        <v/>
      </c>
      <c r="CH445" s="1341" t="str">
        <f t="shared" si="1299"/>
        <v/>
      </c>
      <c r="CI445" s="1341" t="str">
        <f t="shared" si="1299"/>
        <v/>
      </c>
      <c r="CJ445" s="1341" t="str">
        <f t="shared" si="1299"/>
        <v/>
      </c>
      <c r="CK445" s="1342" t="str">
        <f t="shared" si="1299"/>
        <v/>
      </c>
      <c r="CL445" s="1342" t="str">
        <f t="shared" si="1299"/>
        <v/>
      </c>
      <c r="CM445" s="1342" t="str">
        <f t="shared" si="1299"/>
        <v/>
      </c>
      <c r="CN445" s="1341" t="str">
        <f t="shared" si="1299"/>
        <v/>
      </c>
      <c r="CO445" s="1341" t="str">
        <f t="shared" si="1299"/>
        <v/>
      </c>
      <c r="CP445" s="1341" t="str">
        <f t="shared" si="1299"/>
        <v/>
      </c>
      <c r="CQ445" s="1341" t="str">
        <f t="shared" si="1299"/>
        <v/>
      </c>
      <c r="CR445" s="1341" t="str">
        <f t="shared" si="1299"/>
        <v/>
      </c>
      <c r="CS445" s="1340" t="str">
        <f t="shared" si="1299"/>
        <v/>
      </c>
      <c r="CT445" s="134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5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6">
        <f t="shared" si="1300"/>
        <v>0</v>
      </c>
      <c r="CG446" s="1346">
        <f t="shared" si="1300"/>
        <v>0</v>
      </c>
      <c r="CH446" s="1346">
        <f t="shared" si="1300"/>
        <v>0</v>
      </c>
      <c r="CI446" s="1346">
        <f t="shared" si="1300"/>
        <v>0</v>
      </c>
      <c r="CJ446" s="1346">
        <f t="shared" si="1300"/>
        <v>0</v>
      </c>
      <c r="CK446" s="1347">
        <f t="shared" si="1300"/>
        <v>0</v>
      </c>
      <c r="CL446" s="1347">
        <f t="shared" si="1300"/>
        <v>0</v>
      </c>
      <c r="CM446" s="1347">
        <f t="shared" si="1300"/>
        <v>0</v>
      </c>
      <c r="CN446" s="1346">
        <f t="shared" si="1300"/>
        <v>0</v>
      </c>
      <c r="CO446" s="1346">
        <f t="shared" si="1300"/>
        <v>0</v>
      </c>
      <c r="CP446" s="1346">
        <f t="shared" si="1300"/>
        <v>0</v>
      </c>
      <c r="CQ446" s="1346">
        <f t="shared" si="1300"/>
        <v>0</v>
      </c>
      <c r="CR446" s="1346">
        <f t="shared" si="1300"/>
        <v>0</v>
      </c>
      <c r="CS446" s="1345">
        <f t="shared" si="1300"/>
        <v>0</v>
      </c>
      <c r="CT446" s="1348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269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50"/>
      <c r="CE447" s="1350"/>
      <c r="CF447" s="1350"/>
      <c r="CG447" s="1350"/>
      <c r="CH447" s="1350"/>
      <c r="CI447" s="1350"/>
      <c r="CJ447" s="1350"/>
      <c r="CK447" s="1350"/>
      <c r="CL447" s="1350"/>
      <c r="CM447" s="1350"/>
      <c r="CN447" s="1350"/>
      <c r="CO447" s="1350"/>
      <c r="CP447" s="1350"/>
      <c r="CQ447" s="1350"/>
      <c r="CR447" s="1350"/>
      <c r="CS447" s="1350"/>
      <c r="CT447" s="1351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5" t="s">
        <v>711</v>
      </c>
      <c r="B448" s="642" t="s">
        <v>270</v>
      </c>
      <c r="C448" s="642">
        <v>0</v>
      </c>
      <c r="D448" s="642" t="s">
        <v>270</v>
      </c>
      <c r="E448" s="642" t="s">
        <v>270</v>
      </c>
      <c r="F448" s="642">
        <v>0</v>
      </c>
      <c r="G448" s="642" t="s">
        <v>270</v>
      </c>
      <c r="H448" s="642" t="s">
        <v>270</v>
      </c>
      <c r="I448" s="642" t="s">
        <v>270</v>
      </c>
      <c r="J448" s="642" t="s">
        <v>270</v>
      </c>
      <c r="K448" s="642" t="s">
        <v>270</v>
      </c>
      <c r="L448" s="642" t="s">
        <v>270</v>
      </c>
      <c r="M448" s="642" t="s">
        <v>270</v>
      </c>
      <c r="N448" s="642" t="s">
        <v>270</v>
      </c>
      <c r="O448" s="642" t="s">
        <v>270</v>
      </c>
      <c r="P448" s="642" t="s">
        <v>270</v>
      </c>
      <c r="Q448" s="642" t="s">
        <v>270</v>
      </c>
      <c r="R448" s="642" t="s">
        <v>270</v>
      </c>
      <c r="S448" s="643"/>
      <c r="T448" s="642" t="s">
        <v>270</v>
      </c>
      <c r="U448" s="642" t="s">
        <v>270</v>
      </c>
      <c r="V448" s="642">
        <v>0</v>
      </c>
      <c r="W448" s="642" t="s">
        <v>270</v>
      </c>
      <c r="X448" s="642" t="s">
        <v>270</v>
      </c>
      <c r="Y448" s="642" t="s">
        <v>270</v>
      </c>
      <c r="Z448" s="642" t="s">
        <v>270</v>
      </c>
      <c r="AA448" s="642" t="s">
        <v>270</v>
      </c>
      <c r="AB448" s="642" t="s">
        <v>270</v>
      </c>
      <c r="AC448" s="642" t="s">
        <v>270</v>
      </c>
      <c r="AD448" s="642" t="s">
        <v>270</v>
      </c>
      <c r="AE448" s="642" t="s">
        <v>270</v>
      </c>
      <c r="AF448" s="642" t="s">
        <v>270</v>
      </c>
      <c r="AG448" s="670" t="s">
        <v>270</v>
      </c>
      <c r="AH448" s="642" t="s">
        <v>270</v>
      </c>
      <c r="AI448" s="642" t="s">
        <v>270</v>
      </c>
      <c r="AJ448" s="642" t="s">
        <v>270</v>
      </c>
      <c r="AK448" s="643"/>
      <c r="AL448" s="642" t="s">
        <v>270</v>
      </c>
      <c r="AM448" s="642" t="s">
        <v>270</v>
      </c>
      <c r="AN448" s="642" t="s">
        <v>270</v>
      </c>
      <c r="AO448" s="642" t="s">
        <v>270</v>
      </c>
      <c r="AP448" s="642" t="s">
        <v>270</v>
      </c>
      <c r="AQ448" s="642" t="s">
        <v>270</v>
      </c>
      <c r="AR448" s="642" t="s">
        <v>270</v>
      </c>
      <c r="AS448" s="642" t="s">
        <v>270</v>
      </c>
      <c r="AT448" s="642" t="s">
        <v>270</v>
      </c>
      <c r="AU448" s="642" t="s">
        <v>270</v>
      </c>
      <c r="AV448" s="642" t="s">
        <v>270</v>
      </c>
      <c r="AW448" s="642" t="s">
        <v>270</v>
      </c>
      <c r="AX448" s="642" t="s">
        <v>270</v>
      </c>
      <c r="AY448" s="642" t="s">
        <v>270</v>
      </c>
      <c r="AZ448" s="642" t="s">
        <v>270</v>
      </c>
      <c r="BA448" s="642" t="s">
        <v>270</v>
      </c>
      <c r="BB448" s="642" t="s">
        <v>270</v>
      </c>
      <c r="BC448" s="643"/>
      <c r="BD448" s="642" t="s">
        <v>270</v>
      </c>
      <c r="BE448" s="642" t="s">
        <v>270</v>
      </c>
      <c r="BF448" s="642" t="s">
        <v>270</v>
      </c>
      <c r="BG448" s="642" t="s">
        <v>270</v>
      </c>
      <c r="BH448" s="642" t="s">
        <v>270</v>
      </c>
      <c r="BI448" s="642" t="s">
        <v>270</v>
      </c>
      <c r="BJ448" s="642" t="s">
        <v>270</v>
      </c>
      <c r="BK448" s="642" t="s">
        <v>270</v>
      </c>
      <c r="BL448" s="642" t="s">
        <v>270</v>
      </c>
      <c r="BM448" s="642" t="s">
        <v>270</v>
      </c>
      <c r="BN448" s="642" t="s">
        <v>270</v>
      </c>
      <c r="BO448" s="642" t="s">
        <v>270</v>
      </c>
      <c r="BP448" s="642" t="s">
        <v>270</v>
      </c>
      <c r="BQ448" s="642" t="s">
        <v>270</v>
      </c>
      <c r="BR448" s="642" t="s">
        <v>270</v>
      </c>
      <c r="BS448" s="642" t="s">
        <v>270</v>
      </c>
      <c r="BT448" s="642" t="s">
        <v>270</v>
      </c>
      <c r="BU448" s="643"/>
      <c r="BV448" s="642" t="s">
        <v>270</v>
      </c>
      <c r="BW448" s="642" t="s">
        <v>270</v>
      </c>
      <c r="BX448" s="642" t="s">
        <v>270</v>
      </c>
      <c r="BY448" s="642" t="s">
        <v>270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50"/>
      <c r="CE448" s="1350"/>
      <c r="CF448" s="1350"/>
      <c r="CG448" s="1350"/>
      <c r="CH448" s="1350"/>
      <c r="CI448" s="1350"/>
      <c r="CJ448" s="1350"/>
      <c r="CK448" s="1350"/>
      <c r="CL448" s="1350"/>
      <c r="CM448" s="1350"/>
      <c r="CN448" s="1350"/>
      <c r="CO448" s="1350"/>
      <c r="CP448" s="1350"/>
      <c r="CQ448" s="1350"/>
      <c r="CR448" s="1350"/>
      <c r="CS448" s="1350"/>
      <c r="CT448" s="135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251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9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0" t="str">
        <f t="shared" si="1301"/>
        <v/>
      </c>
      <c r="CF449" s="1341" t="str">
        <f t="shared" si="1301"/>
        <v/>
      </c>
      <c r="CG449" s="1341" t="str">
        <f t="shared" si="1301"/>
        <v/>
      </c>
      <c r="CH449" s="1341" t="str">
        <f t="shared" si="1301"/>
        <v/>
      </c>
      <c r="CI449" s="1341" t="str">
        <f t="shared" si="1301"/>
        <v/>
      </c>
      <c r="CJ449" s="1341" t="str">
        <f t="shared" si="1301"/>
        <v/>
      </c>
      <c r="CK449" s="1342">
        <f t="shared" si="1301"/>
        <v>50</v>
      </c>
      <c r="CL449" s="1342">
        <f t="shared" si="1301"/>
        <v>50</v>
      </c>
      <c r="CM449" s="1342">
        <f t="shared" si="1301"/>
        <v>50</v>
      </c>
      <c r="CN449" s="1341" t="str">
        <f t="shared" si="1301"/>
        <v/>
      </c>
      <c r="CO449" s="1341" t="str">
        <f t="shared" si="1301"/>
        <v/>
      </c>
      <c r="CP449" s="1341" t="str">
        <f t="shared" si="1301"/>
        <v/>
      </c>
      <c r="CQ449" s="1341" t="str">
        <f t="shared" si="1301"/>
        <v/>
      </c>
      <c r="CR449" s="1341" t="str">
        <f t="shared" si="1301"/>
        <v/>
      </c>
      <c r="CS449" s="1340" t="str">
        <f t="shared" si="1301"/>
        <v/>
      </c>
      <c r="CT449" s="1343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271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0" t="str">
        <f t="shared" si="1302"/>
        <v/>
      </c>
      <c r="CF450" s="1341" t="str">
        <f t="shared" si="1302"/>
        <v/>
      </c>
      <c r="CG450" s="1341" t="str">
        <f t="shared" si="1302"/>
        <v/>
      </c>
      <c r="CH450" s="1341" t="str">
        <f t="shared" si="1302"/>
        <v/>
      </c>
      <c r="CI450" s="1341" t="str">
        <f t="shared" si="1302"/>
        <v/>
      </c>
      <c r="CJ450" s="1341" t="str">
        <f t="shared" si="1302"/>
        <v/>
      </c>
      <c r="CK450" s="1342">
        <f t="shared" si="1302"/>
        <v>1</v>
      </c>
      <c r="CL450" s="1342">
        <f t="shared" si="1302"/>
        <v>2</v>
      </c>
      <c r="CM450" s="1342">
        <f t="shared" si="1302"/>
        <v>10</v>
      </c>
      <c r="CN450" s="1341" t="str">
        <f t="shared" si="1302"/>
        <v/>
      </c>
      <c r="CO450" s="1341" t="str">
        <f t="shared" si="1302"/>
        <v/>
      </c>
      <c r="CP450" s="1341" t="str">
        <f t="shared" si="1302"/>
        <v/>
      </c>
      <c r="CQ450" s="1341" t="str">
        <f t="shared" si="1302"/>
        <v/>
      </c>
      <c r="CR450" s="1341" t="str">
        <f t="shared" si="1302"/>
        <v/>
      </c>
      <c r="CS450" s="1340" t="str">
        <f t="shared" si="1302"/>
        <v/>
      </c>
      <c r="CT450" s="1343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272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0" t="str">
        <f t="shared" si="1302"/>
        <v/>
      </c>
      <c r="CF451" s="1341" t="str">
        <f t="shared" si="1302"/>
        <v/>
      </c>
      <c r="CG451" s="1341" t="str">
        <f t="shared" si="1302"/>
        <v/>
      </c>
      <c r="CH451" s="1341" t="str">
        <f t="shared" si="1302"/>
        <v/>
      </c>
      <c r="CI451" s="1341" t="str">
        <f t="shared" si="1302"/>
        <v/>
      </c>
      <c r="CJ451" s="1341" t="str">
        <f t="shared" si="1302"/>
        <v/>
      </c>
      <c r="CK451" s="1342">
        <f t="shared" si="1302"/>
        <v>1</v>
      </c>
      <c r="CL451" s="1342">
        <f t="shared" si="1302"/>
        <v>2</v>
      </c>
      <c r="CM451" s="1342">
        <f t="shared" si="1302"/>
        <v>5</v>
      </c>
      <c r="CN451" s="1341" t="str">
        <f t="shared" si="1302"/>
        <v/>
      </c>
      <c r="CO451" s="1341" t="str">
        <f t="shared" si="1302"/>
        <v/>
      </c>
      <c r="CP451" s="1341" t="str">
        <f t="shared" si="1302"/>
        <v/>
      </c>
      <c r="CQ451" s="1341" t="str">
        <f t="shared" si="1302"/>
        <v/>
      </c>
      <c r="CR451" s="1341" t="str">
        <f t="shared" si="1302"/>
        <v/>
      </c>
      <c r="CS451" s="1340" t="str">
        <f t="shared" si="1302"/>
        <v/>
      </c>
      <c r="CT451" s="1343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252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0" t="str">
        <f t="shared" si="1302"/>
        <v/>
      </c>
      <c r="CF452" s="1341" t="str">
        <f t="shared" si="1302"/>
        <v/>
      </c>
      <c r="CG452" s="1341" t="str">
        <f t="shared" si="1302"/>
        <v/>
      </c>
      <c r="CH452" s="1341" t="str">
        <f t="shared" si="1302"/>
        <v/>
      </c>
      <c r="CI452" s="1341" t="str">
        <f t="shared" si="1302"/>
        <v/>
      </c>
      <c r="CJ452" s="1341" t="str">
        <f t="shared" si="1302"/>
        <v/>
      </c>
      <c r="CK452" s="1342">
        <f t="shared" si="1302"/>
        <v>200</v>
      </c>
      <c r="CL452" s="1342">
        <f t="shared" si="1302"/>
        <v>250</v>
      </c>
      <c r="CM452" s="1342">
        <f t="shared" si="1302"/>
        <v>500</v>
      </c>
      <c r="CN452" s="1341" t="str">
        <f t="shared" si="1302"/>
        <v/>
      </c>
      <c r="CO452" s="1341" t="str">
        <f t="shared" si="1302"/>
        <v/>
      </c>
      <c r="CP452" s="1341" t="str">
        <f t="shared" si="1302"/>
        <v/>
      </c>
      <c r="CQ452" s="1341" t="str">
        <f t="shared" si="1302"/>
        <v/>
      </c>
      <c r="CR452" s="1341" t="str">
        <f t="shared" si="1302"/>
        <v/>
      </c>
      <c r="CS452" s="1340" t="str">
        <f t="shared" si="1302"/>
        <v/>
      </c>
      <c r="CT452" s="1343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0">
        <f t="shared" si="1302"/>
        <v>3600</v>
      </c>
      <c r="CF453" s="1341">
        <f t="shared" si="1302"/>
        <v>3600</v>
      </c>
      <c r="CG453" s="1341">
        <f t="shared" si="1302"/>
        <v>3600</v>
      </c>
      <c r="CH453" s="1341">
        <f t="shared" si="1302"/>
        <v>3600</v>
      </c>
      <c r="CI453" s="1341">
        <f t="shared" si="1302"/>
        <v>3600</v>
      </c>
      <c r="CJ453" s="1341">
        <f t="shared" si="1302"/>
        <v>3600</v>
      </c>
      <c r="CK453" s="1342">
        <f t="shared" si="1302"/>
        <v>3600</v>
      </c>
      <c r="CL453" s="1342">
        <f t="shared" si="1302"/>
        <v>3600</v>
      </c>
      <c r="CM453" s="1342">
        <f t="shared" si="1302"/>
        <v>3600</v>
      </c>
      <c r="CN453" s="1341">
        <f t="shared" si="1302"/>
        <v>3600</v>
      </c>
      <c r="CO453" s="1341">
        <f t="shared" si="1302"/>
        <v>3600</v>
      </c>
      <c r="CP453" s="1341">
        <f t="shared" si="1302"/>
        <v>3600</v>
      </c>
      <c r="CQ453" s="1341">
        <f t="shared" si="1302"/>
        <v>3600</v>
      </c>
      <c r="CR453" s="1341">
        <f t="shared" si="1302"/>
        <v>3630</v>
      </c>
      <c r="CS453" s="1340">
        <f t="shared" si="1302"/>
        <v>3630</v>
      </c>
      <c r="CT453" s="1343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5" t="str">
        <f t="shared" si="1302"/>
        <v/>
      </c>
      <c r="CF454" s="1346" t="str">
        <f t="shared" si="1302"/>
        <v/>
      </c>
      <c r="CG454" s="1346" t="str">
        <f t="shared" si="1302"/>
        <v/>
      </c>
      <c r="CH454" s="1346" t="str">
        <f t="shared" si="1302"/>
        <v/>
      </c>
      <c r="CI454" s="1346" t="str">
        <f t="shared" si="1302"/>
        <v/>
      </c>
      <c r="CJ454" s="1346" t="str">
        <f t="shared" si="1302"/>
        <v/>
      </c>
      <c r="CK454" s="1347">
        <f t="shared" si="1302"/>
        <v>8.5394057996797723E-2</v>
      </c>
      <c r="CL454" s="1347">
        <f t="shared" si="1302"/>
        <v>0.16913614760972884</v>
      </c>
      <c r="CM454" s="1347">
        <f t="shared" si="1302"/>
        <v>0.19732550554468362</v>
      </c>
      <c r="CN454" s="1346" t="str">
        <f t="shared" si="1302"/>
        <v/>
      </c>
      <c r="CO454" s="1346" t="str">
        <f t="shared" si="1302"/>
        <v/>
      </c>
      <c r="CP454" s="1346" t="str">
        <f t="shared" si="1302"/>
        <v/>
      </c>
      <c r="CQ454" s="1346" t="str">
        <f t="shared" si="1302"/>
        <v/>
      </c>
      <c r="CR454" s="1346" t="str">
        <f t="shared" si="1302"/>
        <v/>
      </c>
      <c r="CS454" s="1345" t="str">
        <f t="shared" si="1302"/>
        <v/>
      </c>
      <c r="CT454" s="1348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273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9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0" t="str">
        <f t="shared" si="1336"/>
        <v/>
      </c>
      <c r="CF455" s="1341" t="str">
        <f t="shared" si="1336"/>
        <v/>
      </c>
      <c r="CG455" s="1341" t="str">
        <f t="shared" si="1336"/>
        <v/>
      </c>
      <c r="CH455" s="1341" t="str">
        <f t="shared" si="1336"/>
        <v/>
      </c>
      <c r="CI455" s="1341" t="str">
        <f t="shared" si="1336"/>
        <v/>
      </c>
      <c r="CJ455" s="1341" t="str">
        <f t="shared" si="1336"/>
        <v/>
      </c>
      <c r="CK455" s="1342" t="str">
        <f t="shared" si="1336"/>
        <v/>
      </c>
      <c r="CL455" s="1342">
        <f t="shared" si="1336"/>
        <v>50</v>
      </c>
      <c r="CM455" s="1342">
        <f t="shared" si="1336"/>
        <v>60</v>
      </c>
      <c r="CN455" s="1341" t="str">
        <f t="shared" si="1336"/>
        <v/>
      </c>
      <c r="CO455" s="1341" t="str">
        <f t="shared" si="1336"/>
        <v/>
      </c>
      <c r="CP455" s="1341" t="str">
        <f t="shared" si="1336"/>
        <v/>
      </c>
      <c r="CQ455" s="1341" t="str">
        <f t="shared" si="1336"/>
        <v/>
      </c>
      <c r="CR455" s="1341" t="str">
        <f t="shared" si="1336"/>
        <v/>
      </c>
      <c r="CS455" s="1340" t="str">
        <f t="shared" si="1336"/>
        <v/>
      </c>
      <c r="CT455" s="1343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274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9" t="str">
        <f t="shared" si="1336"/>
        <v/>
      </c>
      <c r="CE456" s="1340" t="str">
        <f t="shared" si="1337"/>
        <v/>
      </c>
      <c r="CF456" s="1341" t="str">
        <f t="shared" si="1337"/>
        <v/>
      </c>
      <c r="CG456" s="1341" t="str">
        <f t="shared" si="1337"/>
        <v/>
      </c>
      <c r="CH456" s="1341" t="str">
        <f t="shared" si="1337"/>
        <v/>
      </c>
      <c r="CI456" s="1341" t="str">
        <f t="shared" si="1337"/>
        <v/>
      </c>
      <c r="CJ456" s="1341" t="str">
        <f t="shared" si="1337"/>
        <v/>
      </c>
      <c r="CK456" s="1342" t="str">
        <f t="shared" si="1337"/>
        <v/>
      </c>
      <c r="CL456" s="1342">
        <f t="shared" si="1337"/>
        <v>300</v>
      </c>
      <c r="CM456" s="1342">
        <f t="shared" si="1337"/>
        <v>500</v>
      </c>
      <c r="CN456" s="1341" t="str">
        <f t="shared" si="1337"/>
        <v/>
      </c>
      <c r="CO456" s="1341" t="str">
        <f t="shared" si="1337"/>
        <v/>
      </c>
      <c r="CP456" s="1341" t="str">
        <f t="shared" si="1337"/>
        <v/>
      </c>
      <c r="CQ456" s="1341" t="str">
        <f t="shared" si="1337"/>
        <v/>
      </c>
      <c r="CR456" s="1341" t="str">
        <f t="shared" si="1337"/>
        <v/>
      </c>
      <c r="CS456" s="1340" t="str">
        <f t="shared" si="1337"/>
        <v/>
      </c>
      <c r="CT456" s="1343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619"/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5" t="s">
        <v>688</v>
      </c>
      <c r="B457" s="642" t="s">
        <v>270</v>
      </c>
      <c r="C457" s="642" t="s">
        <v>270</v>
      </c>
      <c r="D457" s="642" t="s">
        <v>270</v>
      </c>
      <c r="E457" s="642" t="s">
        <v>270</v>
      </c>
      <c r="F457" s="642" t="s">
        <v>270</v>
      </c>
      <c r="G457" s="642" t="s">
        <v>270</v>
      </c>
      <c r="H457" s="642" t="s">
        <v>270</v>
      </c>
      <c r="I457" s="642" t="s">
        <v>270</v>
      </c>
      <c r="J457" s="642" t="s">
        <v>270</v>
      </c>
      <c r="K457" s="642" t="s">
        <v>270</v>
      </c>
      <c r="L457" s="642" t="s">
        <v>270</v>
      </c>
      <c r="M457" s="642" t="s">
        <v>270</v>
      </c>
      <c r="N457" s="642" t="s">
        <v>270</v>
      </c>
      <c r="O457" s="642" t="s">
        <v>270</v>
      </c>
      <c r="P457" s="642" t="s">
        <v>270</v>
      </c>
      <c r="Q457" s="642" t="s">
        <v>270</v>
      </c>
      <c r="R457" s="642" t="s">
        <v>270</v>
      </c>
      <c r="S457" s="597"/>
      <c r="T457" s="642" t="s">
        <v>270</v>
      </c>
      <c r="U457" s="642" t="s">
        <v>270</v>
      </c>
      <c r="V457" s="642" t="s">
        <v>270</v>
      </c>
      <c r="W457" s="642" t="s">
        <v>270</v>
      </c>
      <c r="X457" s="642" t="s">
        <v>270</v>
      </c>
      <c r="Y457" s="642" t="s">
        <v>270</v>
      </c>
      <c r="Z457" s="642" t="s">
        <v>270</v>
      </c>
      <c r="AA457" s="642" t="s">
        <v>270</v>
      </c>
      <c r="AB457" s="642" t="s">
        <v>270</v>
      </c>
      <c r="AC457" s="642" t="s">
        <v>270</v>
      </c>
      <c r="AD457" s="642" t="s">
        <v>270</v>
      </c>
      <c r="AE457" s="642" t="s">
        <v>270</v>
      </c>
      <c r="AF457" s="642" t="s">
        <v>270</v>
      </c>
      <c r="AG457" s="642" t="s">
        <v>270</v>
      </c>
      <c r="AH457" s="642" t="s">
        <v>270</v>
      </c>
      <c r="AI457" s="642" t="s">
        <v>270</v>
      </c>
      <c r="AJ457" s="642" t="s">
        <v>270</v>
      </c>
      <c r="AK457" s="643"/>
      <c r="AL457" s="642" t="s">
        <v>270</v>
      </c>
      <c r="AM457" s="642" t="s">
        <v>270</v>
      </c>
      <c r="AN457" s="642" t="s">
        <v>270</v>
      </c>
      <c r="AO457" s="642" t="s">
        <v>270</v>
      </c>
      <c r="AP457" s="642" t="s">
        <v>270</v>
      </c>
      <c r="AQ457" s="642" t="s">
        <v>270</v>
      </c>
      <c r="AR457" s="642" t="s">
        <v>270</v>
      </c>
      <c r="AS457" s="642" t="s">
        <v>270</v>
      </c>
      <c r="AT457" s="642" t="s">
        <v>270</v>
      </c>
      <c r="AU457" s="642" t="s">
        <v>270</v>
      </c>
      <c r="AV457" s="642" t="s">
        <v>270</v>
      </c>
      <c r="AW457" s="642" t="s">
        <v>270</v>
      </c>
      <c r="AX457" s="642" t="s">
        <v>270</v>
      </c>
      <c r="AY457" s="642" t="s">
        <v>270</v>
      </c>
      <c r="AZ457" s="642" t="s">
        <v>270</v>
      </c>
      <c r="BA457" s="642" t="s">
        <v>270</v>
      </c>
      <c r="BB457" s="642" t="s">
        <v>270</v>
      </c>
      <c r="BC457" s="643"/>
      <c r="BD457" s="642" t="s">
        <v>270</v>
      </c>
      <c r="BE457" s="642" t="s">
        <v>270</v>
      </c>
      <c r="BF457" s="642" t="s">
        <v>270</v>
      </c>
      <c r="BG457" s="642" t="s">
        <v>270</v>
      </c>
      <c r="BH457" s="642" t="s">
        <v>270</v>
      </c>
      <c r="BI457" s="642" t="s">
        <v>270</v>
      </c>
      <c r="BJ457" s="642" t="s">
        <v>270</v>
      </c>
      <c r="BK457" s="642" t="s">
        <v>270</v>
      </c>
      <c r="BL457" s="642" t="s">
        <v>270</v>
      </c>
      <c r="BM457" s="642" t="s">
        <v>270</v>
      </c>
      <c r="BN457" s="642" t="s">
        <v>270</v>
      </c>
      <c r="BO457" s="642" t="s">
        <v>270</v>
      </c>
      <c r="BP457" s="642" t="s">
        <v>270</v>
      </c>
      <c r="BQ457" s="642" t="s">
        <v>270</v>
      </c>
      <c r="BR457" s="642" t="s">
        <v>270</v>
      </c>
      <c r="BS457" s="642" t="s">
        <v>270</v>
      </c>
      <c r="BT457" s="642" t="s">
        <v>270</v>
      </c>
      <c r="BU457" s="643"/>
      <c r="BV457" s="642" t="s">
        <v>270</v>
      </c>
      <c r="BW457" s="642" t="s">
        <v>270</v>
      </c>
      <c r="BX457" s="642" t="s">
        <v>270</v>
      </c>
      <c r="BY457" s="642" t="s">
        <v>270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50"/>
      <c r="CE457" s="1350"/>
      <c r="CF457" s="1350"/>
      <c r="CG457" s="1350"/>
      <c r="CH457" s="1350"/>
      <c r="CI457" s="1350"/>
      <c r="CJ457" s="1350"/>
      <c r="CK457" s="1350"/>
      <c r="CL457" s="1350"/>
      <c r="CM457" s="1350"/>
      <c r="CN457" s="1350"/>
      <c r="CO457" s="1350"/>
      <c r="CP457" s="1350"/>
      <c r="CQ457" s="1350"/>
      <c r="CR457" s="1350"/>
      <c r="CS457" s="1350"/>
      <c r="CT457" s="1351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251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9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0" t="str">
        <f t="shared" si="1342"/>
        <v/>
      </c>
      <c r="CF458" s="1341" t="str">
        <f t="shared" si="1342"/>
        <v/>
      </c>
      <c r="CG458" s="1341" t="str">
        <f t="shared" si="1342"/>
        <v/>
      </c>
      <c r="CH458" s="1341" t="str">
        <f t="shared" si="1342"/>
        <v/>
      </c>
      <c r="CI458" s="1341" t="str">
        <f t="shared" si="1342"/>
        <v/>
      </c>
      <c r="CJ458" s="1341" t="str">
        <f t="shared" si="1342"/>
        <v/>
      </c>
      <c r="CK458" s="1342" t="str">
        <f t="shared" si="1342"/>
        <v/>
      </c>
      <c r="CL458" s="1342" t="str">
        <f t="shared" si="1342"/>
        <v/>
      </c>
      <c r="CM458" s="1342" t="str">
        <f t="shared" si="1342"/>
        <v/>
      </c>
      <c r="CN458" s="1341" t="str">
        <f t="shared" si="1342"/>
        <v/>
      </c>
      <c r="CO458" s="1341" t="str">
        <f t="shared" si="1342"/>
        <v/>
      </c>
      <c r="CP458" s="1341" t="str">
        <f t="shared" si="1342"/>
        <v/>
      </c>
      <c r="CQ458" s="1341" t="str">
        <f t="shared" si="1342"/>
        <v/>
      </c>
      <c r="CR458" s="1341" t="str">
        <f t="shared" si="1342"/>
        <v/>
      </c>
      <c r="CS458" s="1340" t="str">
        <f t="shared" si="1342"/>
        <v/>
      </c>
      <c r="CT458" s="1343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271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0" t="str">
        <f t="shared" si="1343"/>
        <v/>
      </c>
      <c r="CF459" s="1341" t="str">
        <f t="shared" si="1343"/>
        <v/>
      </c>
      <c r="CG459" s="1341" t="str">
        <f t="shared" si="1343"/>
        <v/>
      </c>
      <c r="CH459" s="1341" t="str">
        <f t="shared" si="1343"/>
        <v/>
      </c>
      <c r="CI459" s="1341" t="str">
        <f t="shared" si="1343"/>
        <v/>
      </c>
      <c r="CJ459" s="1341" t="str">
        <f t="shared" si="1343"/>
        <v/>
      </c>
      <c r="CK459" s="1342" t="str">
        <f t="shared" si="1343"/>
        <v/>
      </c>
      <c r="CL459" s="1342" t="str">
        <f t="shared" si="1343"/>
        <v/>
      </c>
      <c r="CM459" s="1342" t="str">
        <f t="shared" si="1343"/>
        <v/>
      </c>
      <c r="CN459" s="1341" t="str">
        <f t="shared" si="1343"/>
        <v/>
      </c>
      <c r="CO459" s="1341" t="str">
        <f t="shared" si="1343"/>
        <v/>
      </c>
      <c r="CP459" s="1341" t="str">
        <f t="shared" si="1343"/>
        <v/>
      </c>
      <c r="CQ459" s="1341" t="str">
        <f t="shared" si="1343"/>
        <v/>
      </c>
      <c r="CR459" s="1341" t="str">
        <f t="shared" si="1343"/>
        <v/>
      </c>
      <c r="CS459" s="1340" t="str">
        <f t="shared" si="1343"/>
        <v/>
      </c>
      <c r="CT459" s="1343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619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0" t="str">
        <f t="shared" si="1343"/>
        <v/>
      </c>
      <c r="CF460" s="1341" t="str">
        <f t="shared" si="1343"/>
        <v/>
      </c>
      <c r="CG460" s="1341" t="str">
        <f t="shared" si="1343"/>
        <v/>
      </c>
      <c r="CH460" s="1341" t="str">
        <f t="shared" si="1343"/>
        <v/>
      </c>
      <c r="CI460" s="1341" t="str">
        <f t="shared" si="1343"/>
        <v/>
      </c>
      <c r="CJ460" s="1341" t="str">
        <f t="shared" si="1343"/>
        <v/>
      </c>
      <c r="CK460" s="1342" t="str">
        <f t="shared" si="1343"/>
        <v/>
      </c>
      <c r="CL460" s="1342" t="str">
        <f t="shared" si="1343"/>
        <v/>
      </c>
      <c r="CM460" s="1342" t="str">
        <f t="shared" si="1343"/>
        <v/>
      </c>
      <c r="CN460" s="1341" t="str">
        <f t="shared" si="1343"/>
        <v/>
      </c>
      <c r="CO460" s="1341" t="str">
        <f t="shared" si="1343"/>
        <v/>
      </c>
      <c r="CP460" s="1341" t="str">
        <f t="shared" si="1343"/>
        <v/>
      </c>
      <c r="CQ460" s="1341" t="str">
        <f t="shared" si="1343"/>
        <v/>
      </c>
      <c r="CR460" s="1341" t="str">
        <f t="shared" si="1343"/>
        <v/>
      </c>
      <c r="CS460" s="1340" t="str">
        <f t="shared" si="1343"/>
        <v/>
      </c>
      <c r="CT460" s="1343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619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252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0" t="str">
        <f t="shared" si="1343"/>
        <v/>
      </c>
      <c r="CF461" s="1341" t="str">
        <f t="shared" si="1343"/>
        <v/>
      </c>
      <c r="CG461" s="1341" t="str">
        <f t="shared" si="1343"/>
        <v/>
      </c>
      <c r="CH461" s="1341" t="str">
        <f t="shared" si="1343"/>
        <v/>
      </c>
      <c r="CI461" s="1341" t="str">
        <f t="shared" si="1343"/>
        <v/>
      </c>
      <c r="CJ461" s="1341" t="str">
        <f t="shared" si="1343"/>
        <v/>
      </c>
      <c r="CK461" s="1342" t="str">
        <f t="shared" si="1343"/>
        <v/>
      </c>
      <c r="CL461" s="1342" t="str">
        <f t="shared" si="1343"/>
        <v/>
      </c>
      <c r="CM461" s="1342" t="str">
        <f t="shared" si="1343"/>
        <v/>
      </c>
      <c r="CN461" s="1341" t="str">
        <f t="shared" si="1343"/>
        <v/>
      </c>
      <c r="CO461" s="1341" t="str">
        <f t="shared" si="1343"/>
        <v/>
      </c>
      <c r="CP461" s="1341" t="str">
        <f t="shared" si="1343"/>
        <v/>
      </c>
      <c r="CQ461" s="1341" t="str">
        <f t="shared" si="1343"/>
        <v/>
      </c>
      <c r="CR461" s="1341" t="str">
        <f t="shared" si="1343"/>
        <v/>
      </c>
      <c r="CS461" s="1340" t="str">
        <f t="shared" si="1343"/>
        <v/>
      </c>
      <c r="CT461" s="1343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0">
        <f t="shared" si="1343"/>
        <v>3630</v>
      </c>
      <c r="CF462" s="1341">
        <f t="shared" si="1343"/>
        <v>3630</v>
      </c>
      <c r="CG462" s="1341">
        <f t="shared" si="1343"/>
        <v>3630</v>
      </c>
      <c r="CH462" s="1341">
        <f t="shared" si="1343"/>
        <v>3630</v>
      </c>
      <c r="CI462" s="1341">
        <f t="shared" si="1343"/>
        <v>3630</v>
      </c>
      <c r="CJ462" s="1341">
        <f t="shared" si="1343"/>
        <v>3630</v>
      </c>
      <c r="CK462" s="1342">
        <f t="shared" si="1343"/>
        <v>3630</v>
      </c>
      <c r="CL462" s="1342">
        <f t="shared" si="1343"/>
        <v>3630</v>
      </c>
      <c r="CM462" s="1342">
        <f t="shared" si="1343"/>
        <v>3630</v>
      </c>
      <c r="CN462" s="1341">
        <f t="shared" si="1343"/>
        <v>3630</v>
      </c>
      <c r="CO462" s="1341">
        <f t="shared" si="1343"/>
        <v>3630</v>
      </c>
      <c r="CP462" s="1341">
        <f t="shared" si="1343"/>
        <v>3630</v>
      </c>
      <c r="CQ462" s="1341">
        <f t="shared" si="1343"/>
        <v>3630</v>
      </c>
      <c r="CR462" s="1341">
        <f t="shared" si="1343"/>
        <v>3630</v>
      </c>
      <c r="CS462" s="1340">
        <f t="shared" si="1343"/>
        <v>3630</v>
      </c>
      <c r="CT462" s="1343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619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5" t="str">
        <f t="shared" si="1343"/>
        <v/>
      </c>
      <c r="CF463" s="1346" t="str">
        <f t="shared" si="1343"/>
        <v/>
      </c>
      <c r="CG463" s="1346" t="str">
        <f t="shared" si="1343"/>
        <v/>
      </c>
      <c r="CH463" s="1346" t="str">
        <f t="shared" si="1343"/>
        <v/>
      </c>
      <c r="CI463" s="1346" t="str">
        <f t="shared" si="1343"/>
        <v/>
      </c>
      <c r="CJ463" s="1346" t="str">
        <f t="shared" si="1343"/>
        <v/>
      </c>
      <c r="CK463" s="1347" t="str">
        <f t="shared" si="1343"/>
        <v/>
      </c>
      <c r="CL463" s="1347" t="str">
        <f t="shared" si="1343"/>
        <v/>
      </c>
      <c r="CM463" s="1347" t="str">
        <f t="shared" si="1343"/>
        <v/>
      </c>
      <c r="CN463" s="1346" t="str">
        <f t="shared" si="1343"/>
        <v/>
      </c>
      <c r="CO463" s="1346" t="str">
        <f t="shared" si="1343"/>
        <v/>
      </c>
      <c r="CP463" s="1346" t="str">
        <f t="shared" si="1343"/>
        <v/>
      </c>
      <c r="CQ463" s="1346" t="str">
        <f t="shared" si="1343"/>
        <v/>
      </c>
      <c r="CR463" s="1346" t="str">
        <f t="shared" si="1343"/>
        <v/>
      </c>
      <c r="CS463" s="1345" t="str">
        <f t="shared" si="1343"/>
        <v/>
      </c>
      <c r="CT463" s="1348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619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273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9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0" t="str">
        <f t="shared" si="1377"/>
        <v/>
      </c>
      <c r="CF464" s="1341" t="str">
        <f t="shared" si="1377"/>
        <v/>
      </c>
      <c r="CG464" s="1341" t="str">
        <f t="shared" si="1377"/>
        <v/>
      </c>
      <c r="CH464" s="1341" t="str">
        <f t="shared" si="1377"/>
        <v/>
      </c>
      <c r="CI464" s="1341" t="str">
        <f t="shared" si="1377"/>
        <v/>
      </c>
      <c r="CJ464" s="1341" t="str">
        <f t="shared" si="1377"/>
        <v/>
      </c>
      <c r="CK464" s="1342" t="str">
        <f t="shared" si="1377"/>
        <v/>
      </c>
      <c r="CL464" s="1342" t="str">
        <f t="shared" si="1377"/>
        <v/>
      </c>
      <c r="CM464" s="1342" t="str">
        <f t="shared" si="1377"/>
        <v/>
      </c>
      <c r="CN464" s="1341" t="str">
        <f t="shared" si="1377"/>
        <v/>
      </c>
      <c r="CO464" s="1341" t="str">
        <f t="shared" si="1377"/>
        <v/>
      </c>
      <c r="CP464" s="1341" t="str">
        <f t="shared" si="1377"/>
        <v/>
      </c>
      <c r="CQ464" s="1341" t="str">
        <f t="shared" si="1377"/>
        <v/>
      </c>
      <c r="CR464" s="1341" t="str">
        <f t="shared" si="1377"/>
        <v/>
      </c>
      <c r="CS464" s="1340" t="str">
        <f t="shared" si="1377"/>
        <v/>
      </c>
      <c r="CT464" s="1343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619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274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9" t="str">
        <f t="shared" si="1377"/>
        <v/>
      </c>
      <c r="CE465" s="1340" t="str">
        <f t="shared" si="1378"/>
        <v/>
      </c>
      <c r="CF465" s="1341" t="str">
        <f t="shared" si="1378"/>
        <v/>
      </c>
      <c r="CG465" s="1341" t="str">
        <f t="shared" si="1378"/>
        <v/>
      </c>
      <c r="CH465" s="1341" t="str">
        <f t="shared" si="1378"/>
        <v/>
      </c>
      <c r="CI465" s="1341" t="str">
        <f t="shared" si="1378"/>
        <v/>
      </c>
      <c r="CJ465" s="1341" t="str">
        <f t="shared" si="1378"/>
        <v/>
      </c>
      <c r="CK465" s="1342" t="str">
        <f t="shared" si="1378"/>
        <v/>
      </c>
      <c r="CL465" s="1342" t="str">
        <f t="shared" si="1378"/>
        <v/>
      </c>
      <c r="CM465" s="1342" t="str">
        <f t="shared" si="1378"/>
        <v/>
      </c>
      <c r="CN465" s="1341" t="str">
        <f t="shared" si="1378"/>
        <v/>
      </c>
      <c r="CO465" s="1341" t="str">
        <f t="shared" si="1378"/>
        <v/>
      </c>
      <c r="CP465" s="1341" t="str">
        <f t="shared" si="1378"/>
        <v/>
      </c>
      <c r="CQ465" s="1341" t="str">
        <f t="shared" si="1378"/>
        <v/>
      </c>
      <c r="CR465" s="1341" t="str">
        <f t="shared" si="1378"/>
        <v/>
      </c>
      <c r="CS465" s="1340" t="str">
        <f t="shared" si="1378"/>
        <v/>
      </c>
      <c r="CT465" s="1343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619"/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72" t="s">
        <v>714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252</v>
      </c>
      <c r="AS466" s="644" t="s">
        <v>252</v>
      </c>
      <c r="AT466" s="644" t="s">
        <v>252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252</v>
      </c>
      <c r="BG466" s="644"/>
      <c r="BH466" s="644"/>
      <c r="BI466" s="644"/>
      <c r="BJ466" s="644" t="s">
        <v>252</v>
      </c>
      <c r="BK466" s="644" t="s">
        <v>252</v>
      </c>
      <c r="BL466" s="644" t="s">
        <v>252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270</v>
      </c>
      <c r="BW466" s="644" t="s">
        <v>270</v>
      </c>
      <c r="BX466" s="644" t="s">
        <v>270</v>
      </c>
      <c r="BY466" s="644" t="s">
        <v>270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50"/>
      <c r="CE466" s="1350"/>
      <c r="CF466" s="1350"/>
      <c r="CG466" s="1350"/>
      <c r="CH466" s="1350"/>
      <c r="CI466" s="1350"/>
      <c r="CJ466" s="1350"/>
      <c r="CK466" s="1350"/>
      <c r="CL466" s="1350"/>
      <c r="CM466" s="1350"/>
      <c r="CN466" s="1350"/>
      <c r="CO466" s="1350"/>
      <c r="CP466" s="1350"/>
      <c r="CQ466" s="1350"/>
      <c r="CR466" s="1350"/>
      <c r="CS466" s="1350"/>
      <c r="CT466" s="1351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251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9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0" t="str">
        <f t="shared" si="1383"/>
        <v/>
      </c>
      <c r="CF467" s="1341" t="str">
        <f t="shared" si="1383"/>
        <v/>
      </c>
      <c r="CG467" s="1341" t="str">
        <f t="shared" si="1383"/>
        <v/>
      </c>
      <c r="CH467" s="1341" t="str">
        <f t="shared" si="1383"/>
        <v/>
      </c>
      <c r="CI467" s="1341" t="str">
        <f t="shared" si="1383"/>
        <v/>
      </c>
      <c r="CJ467" s="1341">
        <f t="shared" si="1383"/>
        <v>5</v>
      </c>
      <c r="CK467" s="1342">
        <f t="shared" si="1383"/>
        <v>10</v>
      </c>
      <c r="CL467" s="1342">
        <f t="shared" si="1383"/>
        <v>10</v>
      </c>
      <c r="CM467" s="1342">
        <f t="shared" si="1383"/>
        <v>10</v>
      </c>
      <c r="CN467" s="1341">
        <f t="shared" si="1383"/>
        <v>20</v>
      </c>
      <c r="CO467" s="1341" t="str">
        <f t="shared" si="1383"/>
        <v/>
      </c>
      <c r="CP467" s="1341" t="str">
        <f t="shared" si="1383"/>
        <v/>
      </c>
      <c r="CQ467" s="1341" t="str">
        <f t="shared" si="1383"/>
        <v/>
      </c>
      <c r="CR467" s="1341" t="str">
        <f t="shared" si="1383"/>
        <v/>
      </c>
      <c r="CS467" s="1340" t="str">
        <f t="shared" si="1383"/>
        <v/>
      </c>
      <c r="CT467" s="1343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271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0" t="str">
        <f t="shared" si="1384"/>
        <v/>
      </c>
      <c r="CF468" s="1341" t="str">
        <f t="shared" si="1384"/>
        <v/>
      </c>
      <c r="CG468" s="1341" t="str">
        <f t="shared" si="1384"/>
        <v/>
      </c>
      <c r="CH468" s="1341" t="str">
        <f t="shared" si="1384"/>
        <v/>
      </c>
      <c r="CI468" s="1341" t="str">
        <f t="shared" si="1384"/>
        <v/>
      </c>
      <c r="CJ468" s="1341">
        <f t="shared" si="1384"/>
        <v>1</v>
      </c>
      <c r="CK468" s="1342">
        <f t="shared" si="1384"/>
        <v>1</v>
      </c>
      <c r="CL468" s="1342">
        <f t="shared" si="1384"/>
        <v>1</v>
      </c>
      <c r="CM468" s="1342">
        <f t="shared" si="1384"/>
        <v>1</v>
      </c>
      <c r="CN468" s="1341">
        <f t="shared" si="1384"/>
        <v>1</v>
      </c>
      <c r="CO468" s="1341" t="str">
        <f t="shared" si="1384"/>
        <v/>
      </c>
      <c r="CP468" s="1341" t="str">
        <f t="shared" si="1384"/>
        <v/>
      </c>
      <c r="CQ468" s="1341" t="str">
        <f t="shared" si="1384"/>
        <v/>
      </c>
      <c r="CR468" s="1341" t="str">
        <f t="shared" si="1384"/>
        <v/>
      </c>
      <c r="CS468" s="1340" t="str">
        <f t="shared" si="1384"/>
        <v/>
      </c>
      <c r="CT468" s="1343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619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272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0" t="str">
        <f t="shared" si="1384"/>
        <v/>
      </c>
      <c r="CF469" s="1341" t="str">
        <f t="shared" si="1384"/>
        <v/>
      </c>
      <c r="CG469" s="1341" t="str">
        <f t="shared" si="1384"/>
        <v/>
      </c>
      <c r="CH469" s="1341" t="str">
        <f t="shared" si="1384"/>
        <v/>
      </c>
      <c r="CI469" s="1341" t="str">
        <f t="shared" si="1384"/>
        <v/>
      </c>
      <c r="CJ469" s="1341">
        <f t="shared" si="1384"/>
        <v>1</v>
      </c>
      <c r="CK469" s="1342">
        <f t="shared" si="1384"/>
        <v>4</v>
      </c>
      <c r="CL469" s="1342">
        <f t="shared" si="1384"/>
        <v>4</v>
      </c>
      <c r="CM469" s="1342">
        <f t="shared" si="1384"/>
        <v>6</v>
      </c>
      <c r="CN469" s="1341">
        <f t="shared" si="1384"/>
        <v>6</v>
      </c>
      <c r="CO469" s="1341" t="str">
        <f t="shared" si="1384"/>
        <v/>
      </c>
      <c r="CP469" s="1341" t="str">
        <f t="shared" si="1384"/>
        <v/>
      </c>
      <c r="CQ469" s="1341" t="str">
        <f t="shared" si="1384"/>
        <v/>
      </c>
      <c r="CR469" s="1341" t="str">
        <f t="shared" si="1384"/>
        <v/>
      </c>
      <c r="CS469" s="1340" t="str">
        <f t="shared" si="1384"/>
        <v/>
      </c>
      <c r="CT469" s="1343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619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252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0" t="str">
        <f t="shared" si="1384"/>
        <v/>
      </c>
      <c r="CF470" s="1341" t="str">
        <f t="shared" si="1384"/>
        <v/>
      </c>
      <c r="CG470" s="1341" t="str">
        <f t="shared" si="1384"/>
        <v/>
      </c>
      <c r="CH470" s="1341" t="str">
        <f t="shared" si="1384"/>
        <v/>
      </c>
      <c r="CI470" s="1341" t="str">
        <f t="shared" si="1384"/>
        <v/>
      </c>
      <c r="CJ470" s="1341">
        <f t="shared" si="1384"/>
        <v>10</v>
      </c>
      <c r="CK470" s="1342">
        <f t="shared" si="1384"/>
        <v>30</v>
      </c>
      <c r="CL470" s="1342">
        <f t="shared" si="1384"/>
        <v>40</v>
      </c>
      <c r="CM470" s="1342">
        <f t="shared" si="1384"/>
        <v>40</v>
      </c>
      <c r="CN470" s="1341">
        <f t="shared" si="1384"/>
        <v>120</v>
      </c>
      <c r="CO470" s="1341" t="str">
        <f t="shared" si="1384"/>
        <v/>
      </c>
      <c r="CP470" s="1341" t="str">
        <f t="shared" si="1384"/>
        <v/>
      </c>
      <c r="CQ470" s="1341" t="str">
        <f t="shared" si="1384"/>
        <v/>
      </c>
      <c r="CR470" s="1341" t="str">
        <f t="shared" si="1384"/>
        <v/>
      </c>
      <c r="CS470" s="1340" t="str">
        <f t="shared" si="1384"/>
        <v/>
      </c>
      <c r="CT470" s="1343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0">
        <f t="shared" si="1384"/>
        <v>3540</v>
      </c>
      <c r="CF471" s="1341">
        <f t="shared" si="1384"/>
        <v>3540</v>
      </c>
      <c r="CG471" s="1341">
        <f t="shared" si="1384"/>
        <v>3540</v>
      </c>
      <c r="CH471" s="1341">
        <f t="shared" si="1384"/>
        <v>3540</v>
      </c>
      <c r="CI471" s="1341">
        <f t="shared" si="1384"/>
        <v>3540</v>
      </c>
      <c r="CJ471" s="1341">
        <f t="shared" si="1384"/>
        <v>3540</v>
      </c>
      <c r="CK471" s="1342">
        <f t="shared" si="1384"/>
        <v>3540</v>
      </c>
      <c r="CL471" s="1342">
        <f t="shared" si="1384"/>
        <v>3540</v>
      </c>
      <c r="CM471" s="1342">
        <f t="shared" si="1384"/>
        <v>3540</v>
      </c>
      <c r="CN471" s="1341">
        <f t="shared" si="1384"/>
        <v>3540</v>
      </c>
      <c r="CO471" s="1341">
        <f t="shared" si="1384"/>
        <v>3540</v>
      </c>
      <c r="CP471" s="1341">
        <f t="shared" si="1384"/>
        <v>3540</v>
      </c>
      <c r="CQ471" s="1341">
        <f t="shared" si="1384"/>
        <v>3540</v>
      </c>
      <c r="CR471" s="1341">
        <f t="shared" si="1384"/>
        <v>3540</v>
      </c>
      <c r="CS471" s="1340">
        <f t="shared" si="1384"/>
        <v>3540</v>
      </c>
      <c r="CT471" s="1343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619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5" t="str">
        <f t="shared" si="1384"/>
        <v/>
      </c>
      <c r="CF472" s="1346" t="str">
        <f t="shared" si="1384"/>
        <v/>
      </c>
      <c r="CG472" s="1346" t="str">
        <f t="shared" si="1384"/>
        <v/>
      </c>
      <c r="CH472" s="1346" t="str">
        <f t="shared" si="1384"/>
        <v/>
      </c>
      <c r="CI472" s="1346" t="str">
        <f t="shared" si="1384"/>
        <v/>
      </c>
      <c r="CJ472" s="1346">
        <f t="shared" si="1384"/>
        <v>3.8486627527723415E-3</v>
      </c>
      <c r="CK472" s="1347">
        <f t="shared" si="1384"/>
        <v>1.5394651011089366E-2</v>
      </c>
      <c r="CL472" s="1347">
        <f t="shared" si="1384"/>
        <v>1.8473581213307239E-2</v>
      </c>
      <c r="CM472" s="1347">
        <f t="shared" si="1384"/>
        <v>3.0789302022178732E-2</v>
      </c>
      <c r="CN472" s="1346">
        <f t="shared" si="1384"/>
        <v>7.9172490914173888E-2</v>
      </c>
      <c r="CO472" s="1346" t="str">
        <f t="shared" si="1384"/>
        <v/>
      </c>
      <c r="CP472" s="1346" t="str">
        <f t="shared" si="1384"/>
        <v/>
      </c>
      <c r="CQ472" s="1346" t="str">
        <f t="shared" si="1384"/>
        <v/>
      </c>
      <c r="CR472" s="1346" t="str">
        <f t="shared" si="1384"/>
        <v/>
      </c>
      <c r="CS472" s="1345" t="str">
        <f t="shared" si="1384"/>
        <v/>
      </c>
      <c r="CT472" s="1348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619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276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9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0" t="str">
        <f t="shared" si="1418"/>
        <v/>
      </c>
      <c r="CF473" s="1341" t="str">
        <f t="shared" si="1418"/>
        <v/>
      </c>
      <c r="CG473" s="1341" t="str">
        <f t="shared" si="1418"/>
        <v/>
      </c>
      <c r="CH473" s="1341" t="str">
        <f t="shared" si="1418"/>
        <v/>
      </c>
      <c r="CI473" s="1341" t="str">
        <f t="shared" si="1418"/>
        <v/>
      </c>
      <c r="CJ473" s="1341">
        <f t="shared" si="1418"/>
        <v>3</v>
      </c>
      <c r="CK473" s="1342">
        <f t="shared" si="1418"/>
        <v>4</v>
      </c>
      <c r="CL473" s="1342">
        <f t="shared" si="1418"/>
        <v>4.5</v>
      </c>
      <c r="CM473" s="1342">
        <f t="shared" si="1418"/>
        <v>6</v>
      </c>
      <c r="CN473" s="1341">
        <f t="shared" si="1418"/>
        <v>6.5</v>
      </c>
      <c r="CO473" s="1341" t="str">
        <f t="shared" si="1418"/>
        <v/>
      </c>
      <c r="CP473" s="1341" t="str">
        <f t="shared" si="1418"/>
        <v/>
      </c>
      <c r="CQ473" s="1341" t="str">
        <f t="shared" si="1418"/>
        <v/>
      </c>
      <c r="CR473" s="1341" t="str">
        <f t="shared" si="1418"/>
        <v/>
      </c>
      <c r="CS473" s="1340" t="str">
        <f t="shared" si="1418"/>
        <v/>
      </c>
      <c r="CT473" s="1343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619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274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9" t="str">
        <f t="shared" si="1418"/>
        <v/>
      </c>
      <c r="CE474" s="1340" t="str">
        <f t="shared" si="1419"/>
        <v/>
      </c>
      <c r="CF474" s="1341" t="str">
        <f t="shared" si="1419"/>
        <v/>
      </c>
      <c r="CG474" s="1341" t="str">
        <f t="shared" si="1419"/>
        <v/>
      </c>
      <c r="CH474" s="1341" t="str">
        <f t="shared" si="1419"/>
        <v/>
      </c>
      <c r="CI474" s="1341" t="str">
        <f t="shared" si="1419"/>
        <v/>
      </c>
      <c r="CJ474" s="1341">
        <f t="shared" si="1419"/>
        <v>60</v>
      </c>
      <c r="CK474" s="1342">
        <f t="shared" si="1419"/>
        <v>120</v>
      </c>
      <c r="CL474" s="1342">
        <f t="shared" si="1419"/>
        <v>120</v>
      </c>
      <c r="CM474" s="1342">
        <f t="shared" si="1419"/>
        <v>180</v>
      </c>
      <c r="CN474" s="1341">
        <f t="shared" si="1419"/>
        <v>780</v>
      </c>
      <c r="CO474" s="1341" t="str">
        <f t="shared" si="1419"/>
        <v/>
      </c>
      <c r="CP474" s="1341" t="str">
        <f t="shared" si="1419"/>
        <v/>
      </c>
      <c r="CQ474" s="1341" t="str">
        <f t="shared" si="1419"/>
        <v/>
      </c>
      <c r="CR474" s="1341" t="str">
        <f t="shared" si="1419"/>
        <v/>
      </c>
      <c r="CS474" s="1340" t="str">
        <f t="shared" si="1419"/>
        <v/>
      </c>
      <c r="CT474" s="1343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619"/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73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50"/>
      <c r="CE475" s="1350"/>
      <c r="CF475" s="1350"/>
      <c r="CG475" s="1350"/>
      <c r="CH475" s="1350"/>
      <c r="CI475" s="1350"/>
      <c r="CJ475" s="1350"/>
      <c r="CK475" s="1350"/>
      <c r="CL475" s="1350"/>
      <c r="CM475" s="1350"/>
      <c r="CN475" s="1350"/>
      <c r="CO475" s="1350"/>
      <c r="CP475" s="1350"/>
      <c r="CQ475" s="1350"/>
      <c r="CR475" s="1350"/>
      <c r="CS475" s="1350"/>
      <c r="CT475" s="1351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9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0" t="str">
        <f t="shared" si="1424"/>
        <v/>
      </c>
      <c r="CF476" s="1341" t="str">
        <f t="shared" si="1424"/>
        <v/>
      </c>
      <c r="CG476" s="1341" t="str">
        <f t="shared" si="1424"/>
        <v/>
      </c>
      <c r="CH476" s="1341" t="str">
        <f t="shared" si="1424"/>
        <v/>
      </c>
      <c r="CI476" s="1341" t="str">
        <f t="shared" si="1424"/>
        <v/>
      </c>
      <c r="CJ476" s="1341" t="str">
        <f t="shared" si="1424"/>
        <v/>
      </c>
      <c r="CK476" s="1342" t="str">
        <f t="shared" si="1424"/>
        <v/>
      </c>
      <c r="CL476" s="1342" t="str">
        <f t="shared" si="1424"/>
        <v/>
      </c>
      <c r="CM476" s="1342" t="str">
        <f t="shared" si="1424"/>
        <v/>
      </c>
      <c r="CN476" s="1341" t="str">
        <f t="shared" si="1424"/>
        <v/>
      </c>
      <c r="CO476" s="1341" t="str">
        <f t="shared" si="1424"/>
        <v/>
      </c>
      <c r="CP476" s="1341" t="str">
        <f t="shared" si="1424"/>
        <v/>
      </c>
      <c r="CQ476" s="1341" t="str">
        <f t="shared" si="1424"/>
        <v/>
      </c>
      <c r="CR476" s="1341" t="str">
        <f t="shared" si="1424"/>
        <v/>
      </c>
      <c r="CS476" s="1340" t="str">
        <f t="shared" si="1424"/>
        <v/>
      </c>
      <c r="CT476" s="1343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0" t="str">
        <f t="shared" si="1425"/>
        <v/>
      </c>
      <c r="CF477" s="1341" t="str">
        <f t="shared" si="1425"/>
        <v/>
      </c>
      <c r="CG477" s="1341" t="str">
        <f t="shared" si="1425"/>
        <v/>
      </c>
      <c r="CH477" s="1341" t="str">
        <f t="shared" si="1425"/>
        <v/>
      </c>
      <c r="CI477" s="1341" t="str">
        <f t="shared" si="1425"/>
        <v/>
      </c>
      <c r="CJ477" s="1341" t="str">
        <f t="shared" si="1425"/>
        <v/>
      </c>
      <c r="CK477" s="1342" t="str">
        <f t="shared" si="1425"/>
        <v/>
      </c>
      <c r="CL477" s="1342" t="str">
        <f t="shared" si="1425"/>
        <v/>
      </c>
      <c r="CM477" s="1342" t="str">
        <f t="shared" si="1425"/>
        <v/>
      </c>
      <c r="CN477" s="1341" t="str">
        <f t="shared" si="1425"/>
        <v/>
      </c>
      <c r="CO477" s="1341" t="str">
        <f t="shared" si="1425"/>
        <v/>
      </c>
      <c r="CP477" s="1341" t="str">
        <f t="shared" si="1425"/>
        <v/>
      </c>
      <c r="CQ477" s="1341" t="str">
        <f t="shared" si="1425"/>
        <v/>
      </c>
      <c r="CR477" s="1341" t="str">
        <f t="shared" si="1425"/>
        <v/>
      </c>
      <c r="CS477" s="1340" t="str">
        <f t="shared" si="1425"/>
        <v/>
      </c>
      <c r="CT477" s="1343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619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272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0" t="str">
        <f t="shared" si="1425"/>
        <v/>
      </c>
      <c r="CF478" s="1341" t="str">
        <f t="shared" si="1425"/>
        <v/>
      </c>
      <c r="CG478" s="1341" t="str">
        <f t="shared" si="1425"/>
        <v/>
      </c>
      <c r="CH478" s="1341" t="str">
        <f t="shared" si="1425"/>
        <v/>
      </c>
      <c r="CI478" s="1341" t="str">
        <f t="shared" si="1425"/>
        <v/>
      </c>
      <c r="CJ478" s="1341" t="str">
        <f t="shared" si="1425"/>
        <v/>
      </c>
      <c r="CK478" s="1342" t="str">
        <f t="shared" si="1425"/>
        <v/>
      </c>
      <c r="CL478" s="1342" t="str">
        <f t="shared" si="1425"/>
        <v/>
      </c>
      <c r="CM478" s="1342" t="str">
        <f t="shared" si="1425"/>
        <v/>
      </c>
      <c r="CN478" s="1341" t="str">
        <f t="shared" si="1425"/>
        <v/>
      </c>
      <c r="CO478" s="1341" t="str">
        <f t="shared" si="1425"/>
        <v/>
      </c>
      <c r="CP478" s="1341" t="str">
        <f t="shared" si="1425"/>
        <v/>
      </c>
      <c r="CQ478" s="1341" t="str">
        <f t="shared" si="1425"/>
        <v/>
      </c>
      <c r="CR478" s="1341" t="str">
        <f t="shared" si="1425"/>
        <v/>
      </c>
      <c r="CS478" s="1340" t="str">
        <f t="shared" si="1425"/>
        <v/>
      </c>
      <c r="CT478" s="1343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619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252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0" t="str">
        <f t="shared" si="1425"/>
        <v/>
      </c>
      <c r="CF479" s="1341" t="str">
        <f t="shared" si="1425"/>
        <v/>
      </c>
      <c r="CG479" s="1341" t="str">
        <f t="shared" si="1425"/>
        <v/>
      </c>
      <c r="CH479" s="1341" t="str">
        <f t="shared" si="1425"/>
        <v/>
      </c>
      <c r="CI479" s="1341" t="str">
        <f t="shared" si="1425"/>
        <v/>
      </c>
      <c r="CJ479" s="1341" t="str">
        <f t="shared" si="1425"/>
        <v/>
      </c>
      <c r="CK479" s="1342" t="str">
        <f t="shared" si="1425"/>
        <v/>
      </c>
      <c r="CL479" s="1342" t="str">
        <f t="shared" si="1425"/>
        <v/>
      </c>
      <c r="CM479" s="1342" t="str">
        <f t="shared" si="1425"/>
        <v/>
      </c>
      <c r="CN479" s="1341" t="str">
        <f t="shared" si="1425"/>
        <v/>
      </c>
      <c r="CO479" s="1341" t="str">
        <f t="shared" si="1425"/>
        <v/>
      </c>
      <c r="CP479" s="1341" t="str">
        <f t="shared" si="1425"/>
        <v/>
      </c>
      <c r="CQ479" s="1341" t="str">
        <f t="shared" si="1425"/>
        <v/>
      </c>
      <c r="CR479" s="1341" t="str">
        <f t="shared" si="1425"/>
        <v/>
      </c>
      <c r="CS479" s="1340" t="str">
        <f t="shared" si="1425"/>
        <v/>
      </c>
      <c r="CT479" s="1343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619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0">
        <f t="shared" si="1425"/>
        <v>3550</v>
      </c>
      <c r="CF480" s="1341">
        <f t="shared" si="1425"/>
        <v>3550</v>
      </c>
      <c r="CG480" s="1341">
        <f t="shared" si="1425"/>
        <v>3550</v>
      </c>
      <c r="CH480" s="1341">
        <f t="shared" si="1425"/>
        <v>3550</v>
      </c>
      <c r="CI480" s="1341">
        <f t="shared" si="1425"/>
        <v>3550</v>
      </c>
      <c r="CJ480" s="1341">
        <f t="shared" si="1425"/>
        <v>3550</v>
      </c>
      <c r="CK480" s="1342">
        <f t="shared" si="1425"/>
        <v>3550</v>
      </c>
      <c r="CL480" s="1342">
        <f t="shared" si="1425"/>
        <v>3550</v>
      </c>
      <c r="CM480" s="1342">
        <f t="shared" si="1425"/>
        <v>3550</v>
      </c>
      <c r="CN480" s="1341">
        <f t="shared" si="1425"/>
        <v>3550</v>
      </c>
      <c r="CO480" s="1341">
        <f t="shared" si="1425"/>
        <v>3550</v>
      </c>
      <c r="CP480" s="1341">
        <f t="shared" si="1425"/>
        <v>3550</v>
      </c>
      <c r="CQ480" s="1341">
        <f t="shared" si="1425"/>
        <v>3550</v>
      </c>
      <c r="CR480" s="1341">
        <f t="shared" si="1425"/>
        <v>3550</v>
      </c>
      <c r="CS480" s="1340">
        <f t="shared" si="1425"/>
        <v>3550</v>
      </c>
      <c r="CT480" s="1343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619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5" t="str">
        <f t="shared" si="1425"/>
        <v/>
      </c>
      <c r="CF481" s="1346" t="str">
        <f t="shared" si="1425"/>
        <v/>
      </c>
      <c r="CG481" s="1346" t="str">
        <f t="shared" si="1425"/>
        <v/>
      </c>
      <c r="CH481" s="1346" t="str">
        <f t="shared" si="1425"/>
        <v/>
      </c>
      <c r="CI481" s="1346" t="str">
        <f t="shared" si="1425"/>
        <v/>
      </c>
      <c r="CJ481" s="1346" t="str">
        <f t="shared" si="1425"/>
        <v/>
      </c>
      <c r="CK481" s="1347" t="str">
        <f t="shared" si="1425"/>
        <v/>
      </c>
      <c r="CL481" s="1347" t="str">
        <f t="shared" si="1425"/>
        <v/>
      </c>
      <c r="CM481" s="1347" t="str">
        <f t="shared" si="1425"/>
        <v/>
      </c>
      <c r="CN481" s="1346" t="str">
        <f t="shared" si="1425"/>
        <v/>
      </c>
      <c r="CO481" s="1346" t="str">
        <f t="shared" si="1425"/>
        <v/>
      </c>
      <c r="CP481" s="1346" t="str">
        <f t="shared" si="1425"/>
        <v/>
      </c>
      <c r="CQ481" s="1346" t="str">
        <f t="shared" si="1425"/>
        <v/>
      </c>
      <c r="CR481" s="1346" t="str">
        <f t="shared" si="1425"/>
        <v/>
      </c>
      <c r="CS481" s="1345" t="str">
        <f t="shared" si="1425"/>
        <v/>
      </c>
      <c r="CT481" s="1348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619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273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9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0" t="str">
        <f t="shared" si="1459"/>
        <v/>
      </c>
      <c r="CF482" s="1341" t="str">
        <f t="shared" si="1459"/>
        <v/>
      </c>
      <c r="CG482" s="1341" t="str">
        <f t="shared" si="1459"/>
        <v/>
      </c>
      <c r="CH482" s="1341" t="str">
        <f t="shared" si="1459"/>
        <v/>
      </c>
      <c r="CI482" s="1341" t="str">
        <f t="shared" si="1459"/>
        <v/>
      </c>
      <c r="CJ482" s="1341" t="str">
        <f t="shared" si="1459"/>
        <v/>
      </c>
      <c r="CK482" s="1342" t="str">
        <f t="shared" si="1459"/>
        <v/>
      </c>
      <c r="CL482" s="1342" t="str">
        <f t="shared" si="1459"/>
        <v/>
      </c>
      <c r="CM482" s="1342" t="str">
        <f t="shared" si="1459"/>
        <v/>
      </c>
      <c r="CN482" s="1341" t="str">
        <f t="shared" si="1459"/>
        <v/>
      </c>
      <c r="CO482" s="1341" t="str">
        <f t="shared" si="1459"/>
        <v/>
      </c>
      <c r="CP482" s="1341" t="str">
        <f t="shared" si="1459"/>
        <v/>
      </c>
      <c r="CQ482" s="1341" t="str">
        <f t="shared" si="1459"/>
        <v/>
      </c>
      <c r="CR482" s="1341" t="str">
        <f t="shared" si="1459"/>
        <v/>
      </c>
      <c r="CS482" s="1340" t="str">
        <f t="shared" si="1459"/>
        <v/>
      </c>
      <c r="CT482" s="1343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619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274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9" t="str">
        <f t="shared" si="1459"/>
        <v/>
      </c>
      <c r="CE483" s="1340" t="str">
        <f t="shared" si="1460"/>
        <v/>
      </c>
      <c r="CF483" s="1341" t="str">
        <f t="shared" si="1460"/>
        <v/>
      </c>
      <c r="CG483" s="1341" t="str">
        <f t="shared" si="1460"/>
        <v/>
      </c>
      <c r="CH483" s="1341" t="str">
        <f t="shared" si="1460"/>
        <v/>
      </c>
      <c r="CI483" s="1341" t="str">
        <f t="shared" si="1460"/>
        <v/>
      </c>
      <c r="CJ483" s="1341" t="str">
        <f t="shared" si="1460"/>
        <v/>
      </c>
      <c r="CK483" s="1342" t="str">
        <f t="shared" si="1460"/>
        <v/>
      </c>
      <c r="CL483" s="1342" t="str">
        <f t="shared" si="1460"/>
        <v/>
      </c>
      <c r="CM483" s="1342" t="str">
        <f t="shared" si="1460"/>
        <v/>
      </c>
      <c r="CN483" s="1341" t="str">
        <f t="shared" si="1460"/>
        <v/>
      </c>
      <c r="CO483" s="1341" t="str">
        <f t="shared" si="1460"/>
        <v/>
      </c>
      <c r="CP483" s="1341" t="str">
        <f t="shared" si="1460"/>
        <v/>
      </c>
      <c r="CQ483" s="1341" t="str">
        <f t="shared" si="1460"/>
        <v/>
      </c>
      <c r="CR483" s="1341" t="str">
        <f t="shared" si="1460"/>
        <v/>
      </c>
      <c r="CS483" s="1340" t="str">
        <f t="shared" si="1460"/>
        <v/>
      </c>
      <c r="CT483" s="1343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619"/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73" t="s">
        <v>717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50"/>
      <c r="CE484" s="1350"/>
      <c r="CF484" s="1350"/>
      <c r="CG484" s="1350"/>
      <c r="CH484" s="1350"/>
      <c r="CI484" s="1350"/>
      <c r="CJ484" s="1350"/>
      <c r="CK484" s="1350"/>
      <c r="CL484" s="1350"/>
      <c r="CM484" s="1350"/>
      <c r="CN484" s="1350"/>
      <c r="CO484" s="1350"/>
      <c r="CP484" s="1350"/>
      <c r="CQ484" s="1350"/>
      <c r="CR484" s="1350"/>
      <c r="CS484" s="1350"/>
      <c r="CT484" s="1351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251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9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0" t="str">
        <f t="shared" si="1465"/>
        <v/>
      </c>
      <c r="CF485" s="1341" t="str">
        <f t="shared" si="1465"/>
        <v/>
      </c>
      <c r="CG485" s="1341" t="str">
        <f t="shared" si="1465"/>
        <v/>
      </c>
      <c r="CH485" s="1341" t="str">
        <f t="shared" si="1465"/>
        <v/>
      </c>
      <c r="CI485" s="1341" t="str">
        <f t="shared" si="1465"/>
        <v/>
      </c>
      <c r="CJ485" s="1341" t="str">
        <f t="shared" si="1465"/>
        <v/>
      </c>
      <c r="CK485" s="1342" t="str">
        <f t="shared" si="1465"/>
        <v/>
      </c>
      <c r="CL485" s="1342" t="str">
        <f t="shared" si="1465"/>
        <v/>
      </c>
      <c r="CM485" s="1342" t="str">
        <f t="shared" si="1465"/>
        <v/>
      </c>
      <c r="CN485" s="1341" t="str">
        <f t="shared" si="1465"/>
        <v/>
      </c>
      <c r="CO485" s="1341" t="str">
        <f t="shared" si="1465"/>
        <v/>
      </c>
      <c r="CP485" s="1341" t="str">
        <f t="shared" si="1465"/>
        <v/>
      </c>
      <c r="CQ485" s="1341" t="str">
        <f t="shared" si="1465"/>
        <v/>
      </c>
      <c r="CR485" s="1341" t="str">
        <f t="shared" si="1465"/>
        <v/>
      </c>
      <c r="CS485" s="1340" t="str">
        <f t="shared" si="1465"/>
        <v/>
      </c>
      <c r="CT485" s="1343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271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0" t="str">
        <f t="shared" si="1466"/>
        <v/>
      </c>
      <c r="CF486" s="1341" t="str">
        <f t="shared" si="1466"/>
        <v/>
      </c>
      <c r="CG486" s="1341" t="str">
        <f t="shared" si="1466"/>
        <v/>
      </c>
      <c r="CH486" s="1341" t="str">
        <f t="shared" si="1466"/>
        <v/>
      </c>
      <c r="CI486" s="1341" t="str">
        <f t="shared" si="1466"/>
        <v/>
      </c>
      <c r="CJ486" s="1341" t="str">
        <f t="shared" si="1466"/>
        <v/>
      </c>
      <c r="CK486" s="1342" t="str">
        <f t="shared" si="1466"/>
        <v/>
      </c>
      <c r="CL486" s="1342" t="str">
        <f t="shared" si="1466"/>
        <v/>
      </c>
      <c r="CM486" s="1342" t="str">
        <f t="shared" si="1466"/>
        <v/>
      </c>
      <c r="CN486" s="1341" t="str">
        <f t="shared" si="1466"/>
        <v/>
      </c>
      <c r="CO486" s="1341" t="str">
        <f t="shared" si="1466"/>
        <v/>
      </c>
      <c r="CP486" s="1341" t="str">
        <f t="shared" si="1466"/>
        <v/>
      </c>
      <c r="CQ486" s="1341" t="str">
        <f t="shared" si="1466"/>
        <v/>
      </c>
      <c r="CR486" s="1341" t="str">
        <f t="shared" si="1466"/>
        <v/>
      </c>
      <c r="CS486" s="1340" t="str">
        <f t="shared" si="1466"/>
        <v/>
      </c>
      <c r="CT486" s="1343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619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272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0" t="str">
        <f t="shared" si="1466"/>
        <v/>
      </c>
      <c r="CF487" s="1341" t="str">
        <f t="shared" si="1466"/>
        <v/>
      </c>
      <c r="CG487" s="1341" t="str">
        <f t="shared" si="1466"/>
        <v/>
      </c>
      <c r="CH487" s="1341" t="str">
        <f t="shared" si="1466"/>
        <v/>
      </c>
      <c r="CI487" s="1341" t="str">
        <f t="shared" si="1466"/>
        <v/>
      </c>
      <c r="CJ487" s="1341" t="str">
        <f t="shared" si="1466"/>
        <v/>
      </c>
      <c r="CK487" s="1342" t="str">
        <f t="shared" si="1466"/>
        <v/>
      </c>
      <c r="CL487" s="1342" t="str">
        <f t="shared" si="1466"/>
        <v/>
      </c>
      <c r="CM487" s="1342" t="str">
        <f t="shared" si="1466"/>
        <v/>
      </c>
      <c r="CN487" s="1341" t="str">
        <f t="shared" si="1466"/>
        <v/>
      </c>
      <c r="CO487" s="1341" t="str">
        <f t="shared" si="1466"/>
        <v/>
      </c>
      <c r="CP487" s="1341" t="str">
        <f t="shared" si="1466"/>
        <v/>
      </c>
      <c r="CQ487" s="1341" t="str">
        <f t="shared" si="1466"/>
        <v/>
      </c>
      <c r="CR487" s="1341" t="str">
        <f t="shared" si="1466"/>
        <v/>
      </c>
      <c r="CS487" s="1340" t="str">
        <f t="shared" si="1466"/>
        <v/>
      </c>
      <c r="CT487" s="1343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619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252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0" t="str">
        <f t="shared" si="1466"/>
        <v/>
      </c>
      <c r="CF488" s="1341" t="str">
        <f t="shared" si="1466"/>
        <v/>
      </c>
      <c r="CG488" s="1341" t="str">
        <f t="shared" si="1466"/>
        <v/>
      </c>
      <c r="CH488" s="1341" t="str">
        <f t="shared" si="1466"/>
        <v/>
      </c>
      <c r="CI488" s="1341" t="str">
        <f t="shared" si="1466"/>
        <v/>
      </c>
      <c r="CJ488" s="1341" t="str">
        <f t="shared" si="1466"/>
        <v/>
      </c>
      <c r="CK488" s="1342" t="str">
        <f t="shared" si="1466"/>
        <v/>
      </c>
      <c r="CL488" s="1342" t="str">
        <f t="shared" si="1466"/>
        <v/>
      </c>
      <c r="CM488" s="1342" t="str">
        <f t="shared" si="1466"/>
        <v/>
      </c>
      <c r="CN488" s="1341" t="str">
        <f t="shared" si="1466"/>
        <v/>
      </c>
      <c r="CO488" s="1341" t="str">
        <f t="shared" si="1466"/>
        <v/>
      </c>
      <c r="CP488" s="1341" t="str">
        <f t="shared" si="1466"/>
        <v/>
      </c>
      <c r="CQ488" s="1341" t="str">
        <f t="shared" si="1466"/>
        <v/>
      </c>
      <c r="CR488" s="1341" t="str">
        <f t="shared" si="1466"/>
        <v/>
      </c>
      <c r="CS488" s="1340" t="str">
        <f t="shared" si="1466"/>
        <v/>
      </c>
      <c r="CT488" s="1343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619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0">
        <f t="shared" si="1466"/>
        <v>3630</v>
      </c>
      <c r="CF489" s="1341">
        <f t="shared" si="1466"/>
        <v>3630</v>
      </c>
      <c r="CG489" s="1341">
        <f t="shared" si="1466"/>
        <v>3630</v>
      </c>
      <c r="CH489" s="1341">
        <f t="shared" si="1466"/>
        <v>3630</v>
      </c>
      <c r="CI489" s="1341">
        <f t="shared" si="1466"/>
        <v>3630</v>
      </c>
      <c r="CJ489" s="1341">
        <f t="shared" si="1466"/>
        <v>3630</v>
      </c>
      <c r="CK489" s="1342">
        <f t="shared" si="1466"/>
        <v>3630</v>
      </c>
      <c r="CL489" s="1342">
        <f t="shared" si="1466"/>
        <v>3630</v>
      </c>
      <c r="CM489" s="1342">
        <f t="shared" si="1466"/>
        <v>3630</v>
      </c>
      <c r="CN489" s="1341">
        <f t="shared" si="1466"/>
        <v>3630</v>
      </c>
      <c r="CO489" s="1341">
        <f t="shared" si="1466"/>
        <v>3630</v>
      </c>
      <c r="CP489" s="1341">
        <f t="shared" si="1466"/>
        <v>3630</v>
      </c>
      <c r="CQ489" s="1341">
        <f t="shared" si="1466"/>
        <v>3630</v>
      </c>
      <c r="CR489" s="1341">
        <f t="shared" si="1466"/>
        <v>3630</v>
      </c>
      <c r="CS489" s="1340">
        <f t="shared" si="1466"/>
        <v>3630</v>
      </c>
      <c r="CT489" s="1343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619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5" t="str">
        <f t="shared" si="1466"/>
        <v/>
      </c>
      <c r="CF490" s="1346" t="str">
        <f t="shared" si="1466"/>
        <v/>
      </c>
      <c r="CG490" s="1346" t="str">
        <f t="shared" si="1466"/>
        <v/>
      </c>
      <c r="CH490" s="1346" t="str">
        <f t="shared" si="1466"/>
        <v/>
      </c>
      <c r="CI490" s="1346" t="str">
        <f t="shared" si="1466"/>
        <v/>
      </c>
      <c r="CJ490" s="1346" t="str">
        <f t="shared" si="1466"/>
        <v/>
      </c>
      <c r="CK490" s="1347" t="str">
        <f t="shared" si="1466"/>
        <v/>
      </c>
      <c r="CL490" s="1347" t="str">
        <f t="shared" si="1466"/>
        <v/>
      </c>
      <c r="CM490" s="1347" t="str">
        <f t="shared" si="1466"/>
        <v/>
      </c>
      <c r="CN490" s="1346" t="str">
        <f t="shared" si="1466"/>
        <v/>
      </c>
      <c r="CO490" s="1346" t="str">
        <f t="shared" si="1466"/>
        <v/>
      </c>
      <c r="CP490" s="1346" t="str">
        <f t="shared" si="1466"/>
        <v/>
      </c>
      <c r="CQ490" s="1346" t="str">
        <f t="shared" si="1466"/>
        <v/>
      </c>
      <c r="CR490" s="1346" t="str">
        <f t="shared" si="1466"/>
        <v/>
      </c>
      <c r="CS490" s="1345" t="str">
        <f t="shared" si="1466"/>
        <v/>
      </c>
      <c r="CT490" s="1348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619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273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9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0" t="str">
        <f t="shared" si="1500"/>
        <v/>
      </c>
      <c r="CF491" s="1341" t="str">
        <f t="shared" si="1500"/>
        <v/>
      </c>
      <c r="CG491" s="1341" t="str">
        <f t="shared" si="1500"/>
        <v/>
      </c>
      <c r="CH491" s="1341" t="str">
        <f t="shared" si="1500"/>
        <v/>
      </c>
      <c r="CI491" s="1341" t="str">
        <f t="shared" si="1500"/>
        <v/>
      </c>
      <c r="CJ491" s="1341" t="str">
        <f t="shared" si="1500"/>
        <v/>
      </c>
      <c r="CK491" s="1342" t="str">
        <f t="shared" si="1500"/>
        <v/>
      </c>
      <c r="CL491" s="1342" t="str">
        <f t="shared" si="1500"/>
        <v/>
      </c>
      <c r="CM491" s="1342" t="str">
        <f t="shared" si="1500"/>
        <v/>
      </c>
      <c r="CN491" s="1341" t="str">
        <f t="shared" si="1500"/>
        <v/>
      </c>
      <c r="CO491" s="1341" t="str">
        <f t="shared" si="1500"/>
        <v/>
      </c>
      <c r="CP491" s="1341" t="str">
        <f t="shared" si="1500"/>
        <v/>
      </c>
      <c r="CQ491" s="1341" t="str">
        <f t="shared" si="1500"/>
        <v/>
      </c>
      <c r="CR491" s="1341" t="str">
        <f t="shared" si="1500"/>
        <v/>
      </c>
      <c r="CS491" s="1340" t="str">
        <f t="shared" si="1500"/>
        <v/>
      </c>
      <c r="CT491" s="1343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619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274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9" t="str">
        <f t="shared" si="1500"/>
        <v/>
      </c>
      <c r="CE492" s="1340" t="str">
        <f t="shared" si="1501"/>
        <v/>
      </c>
      <c r="CF492" s="1341" t="str">
        <f t="shared" si="1501"/>
        <v/>
      </c>
      <c r="CG492" s="1341" t="str">
        <f t="shared" si="1501"/>
        <v/>
      </c>
      <c r="CH492" s="1341" t="str">
        <f t="shared" si="1501"/>
        <v/>
      </c>
      <c r="CI492" s="1341" t="str">
        <f t="shared" si="1501"/>
        <v/>
      </c>
      <c r="CJ492" s="1341" t="str">
        <f t="shared" si="1501"/>
        <v/>
      </c>
      <c r="CK492" s="1342" t="str">
        <f t="shared" si="1501"/>
        <v/>
      </c>
      <c r="CL492" s="1342" t="str">
        <f t="shared" si="1501"/>
        <v/>
      </c>
      <c r="CM492" s="1342" t="str">
        <f t="shared" si="1501"/>
        <v/>
      </c>
      <c r="CN492" s="1341" t="str">
        <f t="shared" si="1501"/>
        <v/>
      </c>
      <c r="CO492" s="1341" t="str">
        <f t="shared" si="1501"/>
        <v/>
      </c>
      <c r="CP492" s="1341" t="str">
        <f t="shared" si="1501"/>
        <v/>
      </c>
      <c r="CQ492" s="1341" t="str">
        <f t="shared" si="1501"/>
        <v/>
      </c>
      <c r="CR492" s="1341" t="str">
        <f t="shared" si="1501"/>
        <v/>
      </c>
      <c r="CS492" s="1340" t="str">
        <f t="shared" si="1501"/>
        <v/>
      </c>
      <c r="CT492" s="1343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619"/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72" t="s">
        <v>712</v>
      </c>
      <c r="B493" s="642" t="s">
        <v>706</v>
      </c>
      <c r="C493" s="642" t="s">
        <v>706</v>
      </c>
      <c r="D493" s="642" t="s">
        <v>706</v>
      </c>
      <c r="E493" s="642" t="s">
        <v>706</v>
      </c>
      <c r="F493" s="642" t="s">
        <v>706</v>
      </c>
      <c r="G493" s="642" t="s">
        <v>706</v>
      </c>
      <c r="H493" s="642" t="s">
        <v>706</v>
      </c>
      <c r="I493" s="642" t="s">
        <v>706</v>
      </c>
      <c r="J493" s="642" t="s">
        <v>706</v>
      </c>
      <c r="K493" s="642" t="s">
        <v>706</v>
      </c>
      <c r="L493" s="642" t="s">
        <v>706</v>
      </c>
      <c r="M493" s="642" t="s">
        <v>706</v>
      </c>
      <c r="N493" s="642" t="s">
        <v>706</v>
      </c>
      <c r="O493" s="642" t="s">
        <v>706</v>
      </c>
      <c r="P493" s="642" t="s">
        <v>706</v>
      </c>
      <c r="Q493" s="642" t="s">
        <v>706</v>
      </c>
      <c r="R493" s="642" t="s">
        <v>706</v>
      </c>
      <c r="S493" s="705"/>
      <c r="T493" s="642" t="s">
        <v>706</v>
      </c>
      <c r="U493" s="642" t="s">
        <v>706</v>
      </c>
      <c r="V493" s="642" t="s">
        <v>706</v>
      </c>
      <c r="W493" s="642" t="s">
        <v>706</v>
      </c>
      <c r="X493" s="642" t="s">
        <v>706</v>
      </c>
      <c r="Y493" s="642" t="s">
        <v>706</v>
      </c>
      <c r="Z493" s="642" t="s">
        <v>706</v>
      </c>
      <c r="AA493" s="642" t="s">
        <v>706</v>
      </c>
      <c r="AB493" s="642" t="s">
        <v>706</v>
      </c>
      <c r="AC493" s="642" t="s">
        <v>706</v>
      </c>
      <c r="AD493" s="642" t="s">
        <v>706</v>
      </c>
      <c r="AE493" s="642" t="s">
        <v>706</v>
      </c>
      <c r="AF493" s="642" t="s">
        <v>706</v>
      </c>
      <c r="AG493" s="642" t="s">
        <v>706</v>
      </c>
      <c r="AH493" s="642" t="s">
        <v>706</v>
      </c>
      <c r="AI493" s="642" t="s">
        <v>706</v>
      </c>
      <c r="AJ493" s="642" t="s">
        <v>706</v>
      </c>
      <c r="AK493" s="705"/>
      <c r="AL493" s="642" t="s">
        <v>706</v>
      </c>
      <c r="AM493" s="642" t="s">
        <v>706</v>
      </c>
      <c r="AN493" s="642" t="s">
        <v>706</v>
      </c>
      <c r="AO493" s="642" t="s">
        <v>706</v>
      </c>
      <c r="AP493" s="642" t="s">
        <v>706</v>
      </c>
      <c r="AQ493" s="642" t="s">
        <v>706</v>
      </c>
      <c r="AR493" s="642" t="s">
        <v>706</v>
      </c>
      <c r="AS493" s="642" t="s">
        <v>706</v>
      </c>
      <c r="AT493" s="642" t="s">
        <v>706</v>
      </c>
      <c r="AU493" s="642" t="s">
        <v>706</v>
      </c>
      <c r="AV493" s="642" t="s">
        <v>706</v>
      </c>
      <c r="AW493" s="642" t="s">
        <v>706</v>
      </c>
      <c r="AX493" s="642" t="s">
        <v>706</v>
      </c>
      <c r="AY493" s="642" t="s">
        <v>706</v>
      </c>
      <c r="AZ493" s="642" t="s">
        <v>706</v>
      </c>
      <c r="BA493" s="642" t="s">
        <v>706</v>
      </c>
      <c r="BB493" s="642" t="s">
        <v>706</v>
      </c>
      <c r="BC493" s="705"/>
      <c r="BD493" s="642" t="s">
        <v>706</v>
      </c>
      <c r="BE493" s="642" t="s">
        <v>706</v>
      </c>
      <c r="BF493" s="642" t="s">
        <v>706</v>
      </c>
      <c r="BG493" s="642" t="s">
        <v>706</v>
      </c>
      <c r="BH493" s="642" t="s">
        <v>706</v>
      </c>
      <c r="BI493" s="642" t="s">
        <v>706</v>
      </c>
      <c r="BJ493" s="642" t="s">
        <v>706</v>
      </c>
      <c r="BK493" s="642" t="s">
        <v>706</v>
      </c>
      <c r="BL493" s="642" t="s">
        <v>706</v>
      </c>
      <c r="BM493" s="642" t="s">
        <v>706</v>
      </c>
      <c r="BN493" s="642" t="s">
        <v>706</v>
      </c>
      <c r="BO493" s="642" t="s">
        <v>706</v>
      </c>
      <c r="BP493" s="642" t="s">
        <v>706</v>
      </c>
      <c r="BQ493" s="642" t="s">
        <v>706</v>
      </c>
      <c r="BR493" s="642" t="s">
        <v>706</v>
      </c>
      <c r="BS493" s="642" t="s">
        <v>706</v>
      </c>
      <c r="BT493" s="642" t="s">
        <v>706</v>
      </c>
      <c r="BU493" s="629"/>
      <c r="BV493" s="642" t="s">
        <v>706</v>
      </c>
      <c r="BW493" s="642" t="s">
        <v>706</v>
      </c>
      <c r="BX493" s="642" t="s">
        <v>706</v>
      </c>
      <c r="BY493" s="642" t="s">
        <v>706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50"/>
      <c r="CE493" s="1350"/>
      <c r="CF493" s="1350"/>
      <c r="CG493" s="1350"/>
      <c r="CH493" s="1350"/>
      <c r="CI493" s="1350"/>
      <c r="CJ493" s="1350"/>
      <c r="CK493" s="1350"/>
      <c r="CL493" s="1350"/>
      <c r="CM493" s="1350"/>
      <c r="CN493" s="1350"/>
      <c r="CO493" s="1350"/>
      <c r="CP493" s="1350"/>
      <c r="CQ493" s="1350"/>
      <c r="CR493" s="1350"/>
      <c r="CS493" s="1350"/>
      <c r="CT493" s="1351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9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0">
        <f t="shared" si="1507"/>
        <v>0.7</v>
      </c>
      <c r="CF494" s="1341">
        <f t="shared" si="1507"/>
        <v>0.7</v>
      </c>
      <c r="CG494" s="1341">
        <f t="shared" si="1507"/>
        <v>0.7</v>
      </c>
      <c r="CH494" s="1341">
        <f t="shared" si="1507"/>
        <v>0.7</v>
      </c>
      <c r="CI494" s="1341">
        <f t="shared" si="1507"/>
        <v>0.7</v>
      </c>
      <c r="CJ494" s="1341">
        <f t="shared" si="1507"/>
        <v>0.7</v>
      </c>
      <c r="CK494" s="1342">
        <f t="shared" si="1507"/>
        <v>0.7</v>
      </c>
      <c r="CL494" s="1342">
        <f t="shared" si="1507"/>
        <v>0.7</v>
      </c>
      <c r="CM494" s="1342">
        <f t="shared" si="1507"/>
        <v>0.7</v>
      </c>
      <c r="CN494" s="1341">
        <f t="shared" si="1507"/>
        <v>0.7</v>
      </c>
      <c r="CO494" s="1341">
        <f t="shared" si="1507"/>
        <v>0.7</v>
      </c>
      <c r="CP494" s="1341">
        <f t="shared" si="1507"/>
        <v>0.7</v>
      </c>
      <c r="CQ494" s="1341">
        <f t="shared" si="1507"/>
        <v>0.7</v>
      </c>
      <c r="CR494" s="1341">
        <f t="shared" si="1507"/>
        <v>0.7</v>
      </c>
      <c r="CS494" s="1340">
        <f t="shared" si="1507"/>
        <v>0.7</v>
      </c>
      <c r="CT494" s="1343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271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9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0" t="str">
        <f t="shared" si="1508"/>
        <v/>
      </c>
      <c r="CF495" s="1341" t="str">
        <f t="shared" si="1508"/>
        <v/>
      </c>
      <c r="CG495" s="1341" t="str">
        <f t="shared" si="1508"/>
        <v/>
      </c>
      <c r="CH495" s="1341" t="str">
        <f t="shared" si="1508"/>
        <v/>
      </c>
      <c r="CI495" s="1341" t="str">
        <f t="shared" si="1508"/>
        <v/>
      </c>
      <c r="CJ495" s="1341" t="str">
        <f t="shared" si="1508"/>
        <v/>
      </c>
      <c r="CK495" s="1342" t="str">
        <f t="shared" si="1508"/>
        <v/>
      </c>
      <c r="CL495" s="1342" t="str">
        <f t="shared" si="1508"/>
        <v/>
      </c>
      <c r="CM495" s="1342" t="str">
        <f t="shared" si="1508"/>
        <v/>
      </c>
      <c r="CN495" s="1341" t="str">
        <f t="shared" si="1508"/>
        <v/>
      </c>
      <c r="CO495" s="1341" t="str">
        <f t="shared" si="1508"/>
        <v/>
      </c>
      <c r="CP495" s="1341" t="str">
        <f t="shared" si="1508"/>
        <v/>
      </c>
      <c r="CQ495" s="1341" t="str">
        <f t="shared" si="1508"/>
        <v/>
      </c>
      <c r="CR495" s="1341" t="str">
        <f t="shared" si="1508"/>
        <v/>
      </c>
      <c r="CS495" s="1340" t="str">
        <f t="shared" si="1508"/>
        <v/>
      </c>
      <c r="CT495" s="1343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619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9" t="str">
        <f t="shared" si="1530"/>
        <v/>
      </c>
      <c r="CE496" s="1340" t="str">
        <f t="shared" si="1508"/>
        <v/>
      </c>
      <c r="CF496" s="1341" t="str">
        <f t="shared" si="1508"/>
        <v/>
      </c>
      <c r="CG496" s="1341" t="str">
        <f t="shared" si="1508"/>
        <v/>
      </c>
      <c r="CH496" s="1341" t="str">
        <f t="shared" si="1508"/>
        <v/>
      </c>
      <c r="CI496" s="1341" t="str">
        <f t="shared" si="1508"/>
        <v/>
      </c>
      <c r="CJ496" s="1341" t="str">
        <f t="shared" si="1508"/>
        <v/>
      </c>
      <c r="CK496" s="1342" t="str">
        <f t="shared" si="1508"/>
        <v/>
      </c>
      <c r="CL496" s="1342" t="str">
        <f t="shared" si="1508"/>
        <v/>
      </c>
      <c r="CM496" s="1342" t="str">
        <f t="shared" si="1508"/>
        <v/>
      </c>
      <c r="CN496" s="1341" t="str">
        <f t="shared" si="1508"/>
        <v/>
      </c>
      <c r="CO496" s="1341" t="str">
        <f t="shared" si="1508"/>
        <v/>
      </c>
      <c r="CP496" s="1341" t="str">
        <f t="shared" si="1508"/>
        <v/>
      </c>
      <c r="CQ496" s="1341" t="str">
        <f t="shared" si="1508"/>
        <v/>
      </c>
      <c r="CR496" s="1341" t="str">
        <f t="shared" si="1508"/>
        <v/>
      </c>
      <c r="CS496" s="1340" t="str">
        <f t="shared" si="1508"/>
        <v/>
      </c>
      <c r="CT496" s="1343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619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252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9" t="str">
        <f t="shared" si="1530"/>
        <v/>
      </c>
      <c r="CE497" s="1340" t="str">
        <f t="shared" si="1508"/>
        <v/>
      </c>
      <c r="CF497" s="1341" t="str">
        <f t="shared" si="1508"/>
        <v/>
      </c>
      <c r="CG497" s="1341" t="str">
        <f t="shared" si="1508"/>
        <v/>
      </c>
      <c r="CH497" s="1341" t="str">
        <f t="shared" si="1508"/>
        <v/>
      </c>
      <c r="CI497" s="1341" t="str">
        <f t="shared" si="1508"/>
        <v/>
      </c>
      <c r="CJ497" s="1341" t="str">
        <f t="shared" si="1508"/>
        <v/>
      </c>
      <c r="CK497" s="1342" t="str">
        <f t="shared" si="1508"/>
        <v/>
      </c>
      <c r="CL497" s="1342" t="str">
        <f t="shared" si="1508"/>
        <v/>
      </c>
      <c r="CM497" s="1342" t="str">
        <f t="shared" si="1508"/>
        <v/>
      </c>
      <c r="CN497" s="1341" t="str">
        <f t="shared" si="1508"/>
        <v/>
      </c>
      <c r="CO497" s="1341" t="str">
        <f t="shared" si="1508"/>
        <v/>
      </c>
      <c r="CP497" s="1341" t="str">
        <f t="shared" si="1508"/>
        <v/>
      </c>
      <c r="CQ497" s="1341" t="str">
        <f t="shared" si="1508"/>
        <v/>
      </c>
      <c r="CR497" s="1341" t="str">
        <f t="shared" si="1508"/>
        <v/>
      </c>
      <c r="CS497" s="1340" t="str">
        <f t="shared" si="1508"/>
        <v/>
      </c>
      <c r="CT497" s="1343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619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9">
        <f t="shared" si="1530"/>
        <v>2640</v>
      </c>
      <c r="CE498" s="1340">
        <f t="shared" si="1508"/>
        <v>2640</v>
      </c>
      <c r="CF498" s="1341">
        <f t="shared" si="1508"/>
        <v>2640</v>
      </c>
      <c r="CG498" s="1341">
        <f t="shared" si="1508"/>
        <v>2640</v>
      </c>
      <c r="CH498" s="1341">
        <f t="shared" si="1508"/>
        <v>2640</v>
      </c>
      <c r="CI498" s="1341">
        <f t="shared" si="1508"/>
        <v>2640</v>
      </c>
      <c r="CJ498" s="1341">
        <f t="shared" si="1508"/>
        <v>2640</v>
      </c>
      <c r="CK498" s="1342">
        <f t="shared" si="1508"/>
        <v>2640</v>
      </c>
      <c r="CL498" s="1342">
        <f t="shared" si="1508"/>
        <v>2640</v>
      </c>
      <c r="CM498" s="1342">
        <f t="shared" si="1508"/>
        <v>2640</v>
      </c>
      <c r="CN498" s="1341">
        <f t="shared" si="1508"/>
        <v>2640</v>
      </c>
      <c r="CO498" s="1341">
        <f t="shared" si="1508"/>
        <v>2640</v>
      </c>
      <c r="CP498" s="1341">
        <f t="shared" si="1508"/>
        <v>2640</v>
      </c>
      <c r="CQ498" s="1341">
        <f t="shared" si="1508"/>
        <v>2640</v>
      </c>
      <c r="CR498" s="1341">
        <f t="shared" si="1508"/>
        <v>2640</v>
      </c>
      <c r="CS498" s="1340">
        <f t="shared" si="1508"/>
        <v>2640</v>
      </c>
      <c r="CT498" s="1343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619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4" t="str">
        <f t="shared" si="1530"/>
        <v/>
      </c>
      <c r="CE499" s="1345" t="str">
        <f t="shared" si="1508"/>
        <v/>
      </c>
      <c r="CF499" s="1346" t="str">
        <f t="shared" si="1508"/>
        <v/>
      </c>
      <c r="CG499" s="1346" t="str">
        <f t="shared" si="1508"/>
        <v/>
      </c>
      <c r="CH499" s="1346" t="str">
        <f t="shared" si="1508"/>
        <v/>
      </c>
      <c r="CI499" s="1346" t="str">
        <f t="shared" si="1508"/>
        <v/>
      </c>
      <c r="CJ499" s="1346" t="str">
        <f t="shared" si="1508"/>
        <v/>
      </c>
      <c r="CK499" s="1347" t="str">
        <f t="shared" si="1508"/>
        <v/>
      </c>
      <c r="CL499" s="1347" t="str">
        <f t="shared" si="1508"/>
        <v/>
      </c>
      <c r="CM499" s="1347" t="str">
        <f t="shared" si="1508"/>
        <v/>
      </c>
      <c r="CN499" s="1346" t="str">
        <f t="shared" si="1508"/>
        <v/>
      </c>
      <c r="CO499" s="1346" t="str">
        <f t="shared" si="1508"/>
        <v/>
      </c>
      <c r="CP499" s="1346" t="str">
        <f t="shared" si="1508"/>
        <v/>
      </c>
      <c r="CQ499" s="1346" t="str">
        <f t="shared" si="1508"/>
        <v/>
      </c>
      <c r="CR499" s="1346" t="str">
        <f t="shared" si="1508"/>
        <v/>
      </c>
      <c r="CS499" s="1345" t="str">
        <f t="shared" si="1508"/>
        <v/>
      </c>
      <c r="CT499" s="1348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619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46" t="s">
        <v>273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9" t="str">
        <f t="shared" si="1530"/>
        <v/>
      </c>
      <c r="CE500" s="1340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1" t="str">
        <f t="shared" si="1543"/>
        <v/>
      </c>
      <c r="CG500" s="1341" t="str">
        <f t="shared" si="1543"/>
        <v/>
      </c>
      <c r="CH500" s="1341" t="str">
        <f t="shared" si="1543"/>
        <v/>
      </c>
      <c r="CI500" s="1341" t="str">
        <f t="shared" si="1543"/>
        <v/>
      </c>
      <c r="CJ500" s="1341" t="str">
        <f t="shared" si="1543"/>
        <v/>
      </c>
      <c r="CK500" s="1342" t="str">
        <f t="shared" si="1543"/>
        <v/>
      </c>
      <c r="CL500" s="1342" t="str">
        <f t="shared" si="1543"/>
        <v/>
      </c>
      <c r="CM500" s="1342" t="str">
        <f t="shared" si="1543"/>
        <v/>
      </c>
      <c r="CN500" s="1341" t="str">
        <f t="shared" si="1543"/>
        <v/>
      </c>
      <c r="CO500" s="1341" t="str">
        <f t="shared" si="1543"/>
        <v/>
      </c>
      <c r="CP500" s="1341" t="str">
        <f t="shared" si="1543"/>
        <v/>
      </c>
      <c r="CQ500" s="1341" t="str">
        <f t="shared" si="1543"/>
        <v/>
      </c>
      <c r="CR500" s="1341" t="str">
        <f t="shared" si="1543"/>
        <v/>
      </c>
      <c r="CS500" s="1340" t="str">
        <f t="shared" si="1543"/>
        <v/>
      </c>
      <c r="CT500" s="1343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619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274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9" t="str">
        <f t="shared" si="1530"/>
        <v/>
      </c>
      <c r="CE501" s="1340" t="str">
        <f t="shared" si="1544"/>
        <v/>
      </c>
      <c r="CF501" s="1341" t="str">
        <f t="shared" si="1544"/>
        <v/>
      </c>
      <c r="CG501" s="1341" t="str">
        <f t="shared" si="1544"/>
        <v/>
      </c>
      <c r="CH501" s="1341" t="str">
        <f t="shared" si="1544"/>
        <v/>
      </c>
      <c r="CI501" s="1341" t="str">
        <f t="shared" si="1544"/>
        <v/>
      </c>
      <c r="CJ501" s="1341" t="str">
        <f t="shared" si="1544"/>
        <v/>
      </c>
      <c r="CK501" s="1342" t="str">
        <f t="shared" si="1544"/>
        <v/>
      </c>
      <c r="CL501" s="1342" t="str">
        <f t="shared" si="1544"/>
        <v/>
      </c>
      <c r="CM501" s="1342" t="str">
        <f t="shared" si="1544"/>
        <v/>
      </c>
      <c r="CN501" s="1341" t="str">
        <f t="shared" si="1544"/>
        <v/>
      </c>
      <c r="CO501" s="1341" t="str">
        <f t="shared" si="1544"/>
        <v/>
      </c>
      <c r="CP501" s="1341" t="str">
        <f t="shared" si="1544"/>
        <v/>
      </c>
      <c r="CQ501" s="1341" t="str">
        <f t="shared" si="1544"/>
        <v/>
      </c>
      <c r="CR501" s="1341" t="str">
        <f t="shared" si="1544"/>
        <v/>
      </c>
      <c r="CS501" s="1340" t="str">
        <f t="shared" si="1544"/>
        <v/>
      </c>
      <c r="CT501" s="1343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619"/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72" t="s">
        <v>715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9" t="str">
        <f t="shared" si="1530"/>
        <v/>
      </c>
      <c r="CE502" s="1340" t="str">
        <f t="shared" si="1544"/>
        <v/>
      </c>
      <c r="CF502" s="1341" t="str">
        <f t="shared" si="1544"/>
        <v/>
      </c>
      <c r="CG502" s="1341" t="str">
        <f t="shared" si="1544"/>
        <v/>
      </c>
      <c r="CH502" s="1341" t="str">
        <f t="shared" si="1544"/>
        <v/>
      </c>
      <c r="CI502" s="1341" t="str">
        <f t="shared" si="1544"/>
        <v/>
      </c>
      <c r="CJ502" s="1341" t="str">
        <f t="shared" si="1544"/>
        <v/>
      </c>
      <c r="CK502" s="1342" t="str">
        <f t="shared" si="1544"/>
        <v/>
      </c>
      <c r="CL502" s="1342" t="str">
        <f t="shared" si="1544"/>
        <v/>
      </c>
      <c r="CM502" s="1342" t="str">
        <f t="shared" si="1544"/>
        <v/>
      </c>
      <c r="CN502" s="1341" t="str">
        <f t="shared" si="1544"/>
        <v/>
      </c>
      <c r="CO502" s="1341" t="str">
        <f t="shared" si="1544"/>
        <v/>
      </c>
      <c r="CP502" s="1341" t="str">
        <f t="shared" si="1544"/>
        <v/>
      </c>
      <c r="CQ502" s="1341" t="str">
        <f t="shared" si="1544"/>
        <v/>
      </c>
      <c r="CR502" s="1341" t="str">
        <f t="shared" si="1544"/>
        <v/>
      </c>
      <c r="CS502" s="1340" t="str">
        <f t="shared" si="1544"/>
        <v/>
      </c>
      <c r="CT502" s="1343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619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277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9" t="str">
        <f t="shared" si="1530"/>
        <v/>
      </c>
      <c r="CE503" s="1340" t="str">
        <f t="shared" si="1544"/>
        <v/>
      </c>
      <c r="CF503" s="1341" t="str">
        <f t="shared" si="1544"/>
        <v/>
      </c>
      <c r="CG503" s="1341" t="str">
        <f t="shared" si="1544"/>
        <v/>
      </c>
      <c r="CH503" s="1341" t="str">
        <f t="shared" si="1544"/>
        <v/>
      </c>
      <c r="CI503" s="1341" t="str">
        <f t="shared" si="1544"/>
        <v/>
      </c>
      <c r="CJ503" s="1341" t="str">
        <f t="shared" si="1544"/>
        <v/>
      </c>
      <c r="CK503" s="1342" t="str">
        <f t="shared" si="1544"/>
        <v/>
      </c>
      <c r="CL503" s="1342" t="str">
        <f t="shared" si="1544"/>
        <v/>
      </c>
      <c r="CM503" s="1342" t="str">
        <f t="shared" si="1544"/>
        <v/>
      </c>
      <c r="CN503" s="1341" t="str">
        <f t="shared" si="1544"/>
        <v/>
      </c>
      <c r="CO503" s="1341" t="str">
        <f t="shared" si="1544"/>
        <v/>
      </c>
      <c r="CP503" s="1341" t="str">
        <f t="shared" si="1544"/>
        <v/>
      </c>
      <c r="CQ503" s="1341" t="str">
        <f t="shared" si="1544"/>
        <v/>
      </c>
      <c r="CR503" s="1341" t="str">
        <f t="shared" si="1544"/>
        <v/>
      </c>
      <c r="CS503" s="1340" t="str">
        <f t="shared" si="1544"/>
        <v/>
      </c>
      <c r="CT503" s="1343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9">
        <f t="shared" si="1530"/>
        <v>1140</v>
      </c>
      <c r="CE504" s="1340">
        <f t="shared" si="1544"/>
        <v>1140</v>
      </c>
      <c r="CF504" s="1341">
        <f t="shared" si="1544"/>
        <v>1140</v>
      </c>
      <c r="CG504" s="1341">
        <f t="shared" si="1544"/>
        <v>1140</v>
      </c>
      <c r="CH504" s="1341">
        <f t="shared" si="1544"/>
        <v>1140</v>
      </c>
      <c r="CI504" s="1341">
        <f t="shared" si="1544"/>
        <v>1140</v>
      </c>
      <c r="CJ504" s="1341">
        <f t="shared" si="1544"/>
        <v>1140</v>
      </c>
      <c r="CK504" s="1342">
        <f t="shared" si="1544"/>
        <v>1140</v>
      </c>
      <c r="CL504" s="1342">
        <f t="shared" si="1544"/>
        <v>1140</v>
      </c>
      <c r="CM504" s="1342">
        <f t="shared" si="1544"/>
        <v>1140</v>
      </c>
      <c r="CN504" s="1341">
        <f t="shared" si="1544"/>
        <v>1140</v>
      </c>
      <c r="CO504" s="1341">
        <f t="shared" si="1544"/>
        <v>1140</v>
      </c>
      <c r="CP504" s="1341">
        <f t="shared" si="1544"/>
        <v>1140</v>
      </c>
      <c r="CQ504" s="1341">
        <f t="shared" si="1544"/>
        <v>1140</v>
      </c>
      <c r="CR504" s="1341">
        <f t="shared" si="1544"/>
        <v>1140</v>
      </c>
      <c r="CS504" s="1340">
        <f t="shared" si="1544"/>
        <v>1140</v>
      </c>
      <c r="CT504" s="1343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4" t="str">
        <f t="shared" si="1530"/>
        <v/>
      </c>
      <c r="CE505" s="1345" t="str">
        <f t="shared" si="1544"/>
        <v/>
      </c>
      <c r="CF505" s="1346" t="str">
        <f t="shared" si="1544"/>
        <v/>
      </c>
      <c r="CG505" s="1346" t="str">
        <f t="shared" si="1544"/>
        <v/>
      </c>
      <c r="CH505" s="1346" t="str">
        <f t="shared" si="1544"/>
        <v/>
      </c>
      <c r="CI505" s="1346" t="str">
        <f t="shared" si="1544"/>
        <v/>
      </c>
      <c r="CJ505" s="1346" t="str">
        <f t="shared" si="1544"/>
        <v/>
      </c>
      <c r="CK505" s="1347" t="str">
        <f t="shared" si="1544"/>
        <v/>
      </c>
      <c r="CL505" s="1347" t="str">
        <f t="shared" si="1544"/>
        <v/>
      </c>
      <c r="CM505" s="1347" t="str">
        <f t="shared" si="1544"/>
        <v/>
      </c>
      <c r="CN505" s="1346" t="str">
        <f t="shared" si="1544"/>
        <v/>
      </c>
      <c r="CO505" s="1346" t="str">
        <f t="shared" si="1544"/>
        <v/>
      </c>
      <c r="CP505" s="1346" t="str">
        <f t="shared" si="1544"/>
        <v/>
      </c>
      <c r="CQ505" s="1346" t="str">
        <f t="shared" si="1544"/>
        <v/>
      </c>
      <c r="CR505" s="1346" t="str">
        <f t="shared" si="1544"/>
        <v/>
      </c>
      <c r="CS505" s="1345" t="str">
        <f t="shared" si="1544"/>
        <v/>
      </c>
      <c r="CT505" s="1348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619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276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9" t="str">
        <f t="shared" si="1530"/>
        <v/>
      </c>
      <c r="CE506" s="1340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1" t="str">
        <f t="shared" si="1558"/>
        <v/>
      </c>
      <c r="CG506" s="1341" t="str">
        <f t="shared" si="1558"/>
        <v/>
      </c>
      <c r="CH506" s="1341" t="str">
        <f t="shared" si="1558"/>
        <v/>
      </c>
      <c r="CI506" s="1341" t="str">
        <f t="shared" si="1558"/>
        <v/>
      </c>
      <c r="CJ506" s="1341" t="str">
        <f t="shared" si="1558"/>
        <v/>
      </c>
      <c r="CK506" s="1342" t="str">
        <f t="shared" si="1558"/>
        <v/>
      </c>
      <c r="CL506" s="1342" t="str">
        <f t="shared" si="1558"/>
        <v/>
      </c>
      <c r="CM506" s="1342" t="str">
        <f t="shared" si="1558"/>
        <v/>
      </c>
      <c r="CN506" s="1341" t="str">
        <f t="shared" si="1558"/>
        <v/>
      </c>
      <c r="CO506" s="1341" t="str">
        <f t="shared" si="1558"/>
        <v/>
      </c>
      <c r="CP506" s="1341" t="str">
        <f t="shared" si="1558"/>
        <v/>
      </c>
      <c r="CQ506" s="1341" t="str">
        <f t="shared" si="1558"/>
        <v/>
      </c>
      <c r="CR506" s="1341" t="str">
        <f t="shared" si="1558"/>
        <v/>
      </c>
      <c r="CS506" s="1340" t="str">
        <f t="shared" si="1558"/>
        <v/>
      </c>
      <c r="CT506" s="1343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619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274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9" t="str">
        <f t="shared" si="1530"/>
        <v/>
      </c>
      <c r="CE507" s="1340" t="str">
        <f t="shared" si="1559"/>
        <v/>
      </c>
      <c r="CF507" s="1341" t="str">
        <f t="shared" si="1559"/>
        <v/>
      </c>
      <c r="CG507" s="1341" t="str">
        <f t="shared" si="1559"/>
        <v/>
      </c>
      <c r="CH507" s="1341" t="str">
        <f t="shared" si="1559"/>
        <v/>
      </c>
      <c r="CI507" s="1341" t="str">
        <f t="shared" si="1559"/>
        <v/>
      </c>
      <c r="CJ507" s="1341" t="str">
        <f t="shared" si="1559"/>
        <v/>
      </c>
      <c r="CK507" s="1342" t="str">
        <f t="shared" si="1559"/>
        <v/>
      </c>
      <c r="CL507" s="1342" t="str">
        <f t="shared" si="1559"/>
        <v/>
      </c>
      <c r="CM507" s="1342" t="str">
        <f t="shared" si="1559"/>
        <v/>
      </c>
      <c r="CN507" s="1341" t="str">
        <f t="shared" si="1559"/>
        <v/>
      </c>
      <c r="CO507" s="1341" t="str">
        <f t="shared" si="1559"/>
        <v/>
      </c>
      <c r="CP507" s="1341" t="str">
        <f t="shared" si="1559"/>
        <v/>
      </c>
      <c r="CQ507" s="1341" t="str">
        <f t="shared" si="1559"/>
        <v/>
      </c>
      <c r="CR507" s="1341" t="str">
        <f t="shared" si="1559"/>
        <v/>
      </c>
      <c r="CS507" s="1340" t="str">
        <f t="shared" si="1559"/>
        <v/>
      </c>
      <c r="CT507" s="1343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619"/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74" t="s">
        <v>716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9" t="str">
        <f t="shared" si="1530"/>
        <v/>
      </c>
      <c r="CE508" s="1340" t="str">
        <f t="shared" si="1559"/>
        <v/>
      </c>
      <c r="CF508" s="1341" t="str">
        <f t="shared" si="1559"/>
        <v/>
      </c>
      <c r="CG508" s="1341" t="str">
        <f t="shared" si="1559"/>
        <v/>
      </c>
      <c r="CH508" s="1341">
        <f t="shared" si="1559"/>
        <v>2</v>
      </c>
      <c r="CI508" s="1341">
        <f t="shared" si="1559"/>
        <v>2</v>
      </c>
      <c r="CJ508" s="1341">
        <f t="shared" si="1559"/>
        <v>2</v>
      </c>
      <c r="CK508" s="1342">
        <f t="shared" si="1559"/>
        <v>2</v>
      </c>
      <c r="CL508" s="1342">
        <f t="shared" si="1559"/>
        <v>2</v>
      </c>
      <c r="CM508" s="1342">
        <f t="shared" si="1559"/>
        <v>2</v>
      </c>
      <c r="CN508" s="1341">
        <f t="shared" si="1559"/>
        <v>4</v>
      </c>
      <c r="CO508" s="1341">
        <f t="shared" si="1559"/>
        <v>4</v>
      </c>
      <c r="CP508" s="1341">
        <f t="shared" si="1559"/>
        <v>10</v>
      </c>
      <c r="CQ508" s="1341" t="str">
        <f t="shared" si="1559"/>
        <v/>
      </c>
      <c r="CR508" s="1341" t="str">
        <f t="shared" si="1559"/>
        <v/>
      </c>
      <c r="CS508" s="1340" t="str">
        <f t="shared" si="1559"/>
        <v/>
      </c>
      <c r="CT508" s="1343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619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277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9" t="str">
        <f t="shared" si="1530"/>
        <v/>
      </c>
      <c r="CE509" s="1340" t="str">
        <f t="shared" si="1559"/>
        <v/>
      </c>
      <c r="CF509" s="1341" t="str">
        <f t="shared" si="1559"/>
        <v/>
      </c>
      <c r="CG509" s="1341" t="str">
        <f t="shared" si="1559"/>
        <v/>
      </c>
      <c r="CH509" s="1341">
        <f t="shared" si="1559"/>
        <v>3</v>
      </c>
      <c r="CI509" s="1341">
        <f t="shared" si="1559"/>
        <v>4</v>
      </c>
      <c r="CJ509" s="1341">
        <f t="shared" si="1559"/>
        <v>4</v>
      </c>
      <c r="CK509" s="1342">
        <f t="shared" si="1559"/>
        <v>5</v>
      </c>
      <c r="CL509" s="1342">
        <f t="shared" si="1559"/>
        <v>6</v>
      </c>
      <c r="CM509" s="1342">
        <f t="shared" si="1559"/>
        <v>6</v>
      </c>
      <c r="CN509" s="1341">
        <f t="shared" si="1559"/>
        <v>8</v>
      </c>
      <c r="CO509" s="1341">
        <f t="shared" si="1559"/>
        <v>16</v>
      </c>
      <c r="CP509" s="1341">
        <f t="shared" si="1559"/>
        <v>24</v>
      </c>
      <c r="CQ509" s="1341" t="str">
        <f t="shared" si="1559"/>
        <v/>
      </c>
      <c r="CR509" s="1341" t="str">
        <f t="shared" si="1559"/>
        <v/>
      </c>
      <c r="CS509" s="1340" t="str">
        <f t="shared" si="1559"/>
        <v/>
      </c>
      <c r="CT509" s="1343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619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9">
        <f t="shared" si="1530"/>
        <v>4000</v>
      </c>
      <c r="CE510" s="1340">
        <f t="shared" si="1559"/>
        <v>4000</v>
      </c>
      <c r="CF510" s="1341">
        <f t="shared" si="1559"/>
        <v>4000</v>
      </c>
      <c r="CG510" s="1341">
        <f t="shared" si="1559"/>
        <v>4000</v>
      </c>
      <c r="CH510" s="1341">
        <f t="shared" si="1559"/>
        <v>4000</v>
      </c>
      <c r="CI510" s="1341">
        <f t="shared" si="1559"/>
        <v>4000</v>
      </c>
      <c r="CJ510" s="1341">
        <f t="shared" si="1559"/>
        <v>4000</v>
      </c>
      <c r="CK510" s="1342">
        <f t="shared" si="1559"/>
        <v>4000</v>
      </c>
      <c r="CL510" s="1342">
        <f t="shared" si="1559"/>
        <v>4000</v>
      </c>
      <c r="CM510" s="1342">
        <f t="shared" si="1559"/>
        <v>4000</v>
      </c>
      <c r="CN510" s="1341">
        <f t="shared" si="1559"/>
        <v>4000</v>
      </c>
      <c r="CO510" s="1341">
        <f t="shared" si="1559"/>
        <v>4000</v>
      </c>
      <c r="CP510" s="1341">
        <f t="shared" si="1559"/>
        <v>4000</v>
      </c>
      <c r="CQ510" s="1341">
        <f t="shared" si="1559"/>
        <v>4000</v>
      </c>
      <c r="CR510" s="1341">
        <f t="shared" si="1559"/>
        <v>4000</v>
      </c>
      <c r="CS510" s="1340">
        <f t="shared" si="1559"/>
        <v>4000</v>
      </c>
      <c r="CT510" s="1343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619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4" t="str">
        <f t="shared" si="1530"/>
        <v/>
      </c>
      <c r="CE511" s="1345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6" t="str">
        <f t="shared" si="1576"/>
        <v/>
      </c>
      <c r="CG511" s="1346" t="str">
        <f t="shared" si="1576"/>
        <v/>
      </c>
      <c r="CH511" s="1346">
        <f t="shared" si="1576"/>
        <v>2.8464685998932579E-3</v>
      </c>
      <c r="CI511" s="1346">
        <f t="shared" si="1576"/>
        <v>3.4790171776473144E-3</v>
      </c>
      <c r="CJ511" s="1346">
        <f t="shared" si="1576"/>
        <v>4.3487714720591431E-3</v>
      </c>
      <c r="CK511" s="1347">
        <f t="shared" si="1576"/>
        <v>7.8277886497064592E-3</v>
      </c>
      <c r="CL511" s="1347">
        <f t="shared" si="1576"/>
        <v>1.3916068710589258E-2</v>
      </c>
      <c r="CM511" s="1347">
        <f t="shared" si="1576"/>
        <v>2.0874103065883887E-2</v>
      </c>
      <c r="CN511" s="1346">
        <f t="shared" si="1576"/>
        <v>2.3856117789581587E-2</v>
      </c>
      <c r="CO511" s="1346">
        <f t="shared" si="1576"/>
        <v>2.7832137421178516E-2</v>
      </c>
      <c r="CP511" s="1346">
        <f t="shared" si="1576"/>
        <v>3.5784176684372379E-2</v>
      </c>
      <c r="CQ511" s="1346" t="str">
        <f t="shared" si="1576"/>
        <v/>
      </c>
      <c r="CR511" s="1346" t="str">
        <f t="shared" si="1576"/>
        <v/>
      </c>
      <c r="CS511" s="1345" t="str">
        <f t="shared" si="1576"/>
        <v/>
      </c>
      <c r="CT511" s="1348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619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276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9" t="str">
        <f t="shared" si="1530"/>
        <v/>
      </c>
      <c r="CE512" s="1340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1" t="str">
        <f t="shared" si="1577"/>
        <v/>
      </c>
      <c r="CG512" s="1341" t="str">
        <f t="shared" si="1577"/>
        <v/>
      </c>
      <c r="CH512" s="1341" t="str">
        <f t="shared" si="1577"/>
        <v/>
      </c>
      <c r="CI512" s="1341">
        <f t="shared" si="1577"/>
        <v>5</v>
      </c>
      <c r="CJ512" s="1341">
        <f t="shared" si="1577"/>
        <v>5</v>
      </c>
      <c r="CK512" s="1342">
        <f t="shared" si="1577"/>
        <v>5</v>
      </c>
      <c r="CL512" s="1342">
        <f t="shared" si="1577"/>
        <v>5</v>
      </c>
      <c r="CM512" s="1342">
        <f t="shared" si="1577"/>
        <v>6.5</v>
      </c>
      <c r="CN512" s="1341">
        <f t="shared" si="1577"/>
        <v>8</v>
      </c>
      <c r="CO512" s="1341">
        <f t="shared" si="1577"/>
        <v>9</v>
      </c>
      <c r="CP512" s="1341">
        <f t="shared" si="1577"/>
        <v>10</v>
      </c>
      <c r="CQ512" s="1341" t="str">
        <f t="shared" si="1577"/>
        <v/>
      </c>
      <c r="CR512" s="1341" t="str">
        <f t="shared" si="1577"/>
        <v/>
      </c>
      <c r="CS512" s="1340" t="str">
        <f t="shared" si="1577"/>
        <v/>
      </c>
      <c r="CT512" s="1343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619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274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9" t="str">
        <f t="shared" si="1530"/>
        <v/>
      </c>
      <c r="CE513" s="1340" t="str">
        <f t="shared" si="1576"/>
        <v/>
      </c>
      <c r="CF513" s="1341" t="str">
        <f t="shared" si="1576"/>
        <v/>
      </c>
      <c r="CG513" s="1341" t="str">
        <f t="shared" si="1576"/>
        <v/>
      </c>
      <c r="CH513" s="1341" t="str">
        <f t="shared" si="1576"/>
        <v/>
      </c>
      <c r="CI513" s="1341">
        <f t="shared" si="1576"/>
        <v>40</v>
      </c>
      <c r="CJ513" s="1341">
        <f t="shared" si="1576"/>
        <v>50</v>
      </c>
      <c r="CK513" s="1342">
        <f t="shared" si="1576"/>
        <v>108</v>
      </c>
      <c r="CL513" s="1342">
        <f t="shared" si="1576"/>
        <v>120</v>
      </c>
      <c r="CM513" s="1342">
        <f t="shared" si="1576"/>
        <v>160</v>
      </c>
      <c r="CN513" s="1341">
        <f t="shared" si="1576"/>
        <v>208</v>
      </c>
      <c r="CO513" s="1341">
        <f t="shared" si="1576"/>
        <v>320</v>
      </c>
      <c r="CP513" s="1341">
        <f t="shared" si="1576"/>
        <v>480</v>
      </c>
      <c r="CQ513" s="1341" t="str">
        <f t="shared" si="1576"/>
        <v/>
      </c>
      <c r="CR513" s="1341" t="str">
        <f t="shared" si="1576"/>
        <v/>
      </c>
      <c r="CS513" s="1340" t="str">
        <f t="shared" si="1576"/>
        <v/>
      </c>
      <c r="CT513" s="1343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75" t="s">
        <v>278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9" t="str">
        <f t="shared" si="1530"/>
        <v/>
      </c>
      <c r="CE514" s="1340" t="str">
        <f t="shared" si="1576"/>
        <v/>
      </c>
      <c r="CF514" s="1341" t="str">
        <f t="shared" si="1576"/>
        <v/>
      </c>
      <c r="CG514" s="1341" t="str">
        <f t="shared" si="1576"/>
        <v/>
      </c>
      <c r="CH514" s="1341">
        <f t="shared" si="1576"/>
        <v>0.75</v>
      </c>
      <c r="CI514" s="1341">
        <f t="shared" si="1576"/>
        <v>0.75</v>
      </c>
      <c r="CJ514" s="1341">
        <f t="shared" si="1576"/>
        <v>2</v>
      </c>
      <c r="CK514" s="1342">
        <f t="shared" si="1576"/>
        <v>2.5</v>
      </c>
      <c r="CL514" s="1342">
        <f t="shared" si="1576"/>
        <v>2.5</v>
      </c>
      <c r="CM514" s="1342">
        <f t="shared" si="1576"/>
        <v>2.5</v>
      </c>
      <c r="CN514" s="1341">
        <f t="shared" si="1576"/>
        <v>2.5</v>
      </c>
      <c r="CO514" s="1341">
        <f t="shared" si="1576"/>
        <v>5</v>
      </c>
      <c r="CP514" s="1341">
        <f t="shared" si="1576"/>
        <v>5</v>
      </c>
      <c r="CQ514" s="1341" t="str">
        <f t="shared" si="1576"/>
        <v/>
      </c>
      <c r="CR514" s="1341" t="str">
        <f t="shared" si="1576"/>
        <v/>
      </c>
      <c r="CS514" s="1340" t="str">
        <f t="shared" si="1576"/>
        <v/>
      </c>
      <c r="CT514" s="1343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619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277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9" t="str">
        <f t="shared" si="1530"/>
        <v/>
      </c>
      <c r="CE515" s="1340" t="str">
        <f t="shared" si="1576"/>
        <v/>
      </c>
      <c r="CF515" s="1341" t="str">
        <f t="shared" si="1576"/>
        <v/>
      </c>
      <c r="CG515" s="1341" t="str">
        <f t="shared" si="1576"/>
        <v/>
      </c>
      <c r="CH515" s="1341">
        <f t="shared" si="1576"/>
        <v>4</v>
      </c>
      <c r="CI515" s="1341">
        <f t="shared" si="1576"/>
        <v>6</v>
      </c>
      <c r="CJ515" s="1341">
        <f t="shared" si="1576"/>
        <v>6</v>
      </c>
      <c r="CK515" s="1342">
        <f t="shared" si="1576"/>
        <v>7</v>
      </c>
      <c r="CL515" s="1342">
        <f t="shared" si="1576"/>
        <v>8</v>
      </c>
      <c r="CM515" s="1342">
        <f t="shared" si="1576"/>
        <v>8</v>
      </c>
      <c r="CN515" s="1341">
        <f t="shared" si="1576"/>
        <v>24</v>
      </c>
      <c r="CO515" s="1341">
        <f t="shared" si="1576"/>
        <v>24</v>
      </c>
      <c r="CP515" s="1341">
        <f t="shared" si="1576"/>
        <v>40</v>
      </c>
      <c r="CQ515" s="1341" t="str">
        <f t="shared" si="1576"/>
        <v/>
      </c>
      <c r="CR515" s="1341" t="str">
        <f t="shared" si="1576"/>
        <v/>
      </c>
      <c r="CS515" s="1340" t="str">
        <f t="shared" si="1576"/>
        <v/>
      </c>
      <c r="CT515" s="1343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619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9">
        <f t="shared" si="1530"/>
        <v>9000</v>
      </c>
      <c r="CE516" s="1340">
        <f t="shared" si="1576"/>
        <v>9000</v>
      </c>
      <c r="CF516" s="1341">
        <f t="shared" si="1576"/>
        <v>9000</v>
      </c>
      <c r="CG516" s="1341">
        <f t="shared" si="1576"/>
        <v>9000</v>
      </c>
      <c r="CH516" s="1341">
        <f t="shared" si="1576"/>
        <v>9000</v>
      </c>
      <c r="CI516" s="1341">
        <f t="shared" si="1576"/>
        <v>9000</v>
      </c>
      <c r="CJ516" s="1341">
        <f t="shared" si="1576"/>
        <v>9000</v>
      </c>
      <c r="CK516" s="1342">
        <f t="shared" si="1576"/>
        <v>9000</v>
      </c>
      <c r="CL516" s="1342">
        <f t="shared" si="1576"/>
        <v>9000</v>
      </c>
      <c r="CM516" s="1342">
        <f t="shared" si="1576"/>
        <v>9000</v>
      </c>
      <c r="CN516" s="1341">
        <f t="shared" si="1576"/>
        <v>9000</v>
      </c>
      <c r="CO516" s="1341">
        <f t="shared" si="1576"/>
        <v>9000</v>
      </c>
      <c r="CP516" s="1341">
        <f t="shared" si="1576"/>
        <v>9000</v>
      </c>
      <c r="CQ516" s="1341">
        <f t="shared" si="1576"/>
        <v>9000</v>
      </c>
      <c r="CR516" s="1341">
        <f t="shared" si="1576"/>
        <v>9000</v>
      </c>
      <c r="CS516" s="1340">
        <f t="shared" si="1576"/>
        <v>9000</v>
      </c>
      <c r="CT516" s="1343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619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4" t="str">
        <f t="shared" si="1530"/>
        <v/>
      </c>
      <c r="CE517" s="1345" t="str">
        <f t="shared" si="1576"/>
        <v/>
      </c>
      <c r="CF517" s="1346" t="str">
        <f t="shared" si="1576"/>
        <v/>
      </c>
      <c r="CG517" s="1346" t="str">
        <f t="shared" si="1576"/>
        <v/>
      </c>
      <c r="CH517" s="1346">
        <f t="shared" si="1576"/>
        <v>1.9213663049279489E-2</v>
      </c>
      <c r="CI517" s="1346">
        <f t="shared" si="1576"/>
        <v>1.9569471624266144E-2</v>
      </c>
      <c r="CJ517" s="1346">
        <f t="shared" si="1576"/>
        <v>2.2015655577299412E-2</v>
      </c>
      <c r="CK517" s="1347">
        <f t="shared" si="1576"/>
        <v>2.3483365949119372E-2</v>
      </c>
      <c r="CL517" s="1347">
        <f t="shared" si="1576"/>
        <v>2.9354207436399219E-2</v>
      </c>
      <c r="CM517" s="1347">
        <f t="shared" si="1576"/>
        <v>3.3547665641599105E-2</v>
      </c>
      <c r="CN517" s="1346">
        <f t="shared" si="1576"/>
        <v>3.4246575342465752E-2</v>
      </c>
      <c r="CO517" s="1346">
        <f t="shared" si="1576"/>
        <v>3.9138943248532287E-2</v>
      </c>
      <c r="CP517" s="1346">
        <f t="shared" si="1576"/>
        <v>8.0514397539837856E-2</v>
      </c>
      <c r="CQ517" s="1346" t="str">
        <f t="shared" si="1576"/>
        <v/>
      </c>
      <c r="CR517" s="1346" t="str">
        <f t="shared" si="1576"/>
        <v/>
      </c>
      <c r="CS517" s="1345" t="str">
        <f t="shared" si="1576"/>
        <v/>
      </c>
      <c r="CT517" s="1348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619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276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9" t="str">
        <f t="shared" si="1530"/>
        <v/>
      </c>
      <c r="CE518" s="1340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1" t="str">
        <f t="shared" si="1590"/>
        <v/>
      </c>
      <c r="CG518" s="1341" t="str">
        <f t="shared" si="1590"/>
        <v/>
      </c>
      <c r="CH518" s="1341">
        <f t="shared" si="1590"/>
        <v>8</v>
      </c>
      <c r="CI518" s="1341">
        <f t="shared" si="1590"/>
        <v>8</v>
      </c>
      <c r="CJ518" s="1341">
        <f t="shared" si="1590"/>
        <v>8</v>
      </c>
      <c r="CK518" s="1342">
        <f t="shared" si="1590"/>
        <v>8.8000000000000007</v>
      </c>
      <c r="CL518" s="1342">
        <f t="shared" si="1590"/>
        <v>9</v>
      </c>
      <c r="CM518" s="1342">
        <f t="shared" si="1590"/>
        <v>10</v>
      </c>
      <c r="CN518" s="1341">
        <f t="shared" si="1590"/>
        <v>10.7</v>
      </c>
      <c r="CO518" s="1341">
        <f t="shared" si="1590"/>
        <v>13.3</v>
      </c>
      <c r="CP518" s="1341">
        <f t="shared" si="1590"/>
        <v>15</v>
      </c>
      <c r="CQ518" s="1341" t="str">
        <f t="shared" si="1590"/>
        <v/>
      </c>
      <c r="CR518" s="1341" t="str">
        <f t="shared" si="1590"/>
        <v/>
      </c>
      <c r="CS518" s="1340" t="str">
        <f t="shared" si="1590"/>
        <v/>
      </c>
      <c r="CT518" s="1343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619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274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9" t="str">
        <f t="shared" si="1530"/>
        <v/>
      </c>
      <c r="CE519" s="1340" t="str">
        <f t="shared" si="1591"/>
        <v/>
      </c>
      <c r="CF519" s="1341" t="str">
        <f t="shared" si="1591"/>
        <v/>
      </c>
      <c r="CG519" s="1341" t="str">
        <f t="shared" si="1591"/>
        <v/>
      </c>
      <c r="CH519" s="1341">
        <f t="shared" si="1591"/>
        <v>120</v>
      </c>
      <c r="CI519" s="1341">
        <f t="shared" si="1591"/>
        <v>154</v>
      </c>
      <c r="CJ519" s="1341">
        <f t="shared" si="1591"/>
        <v>160</v>
      </c>
      <c r="CK519" s="1342">
        <f t="shared" si="1591"/>
        <v>160</v>
      </c>
      <c r="CL519" s="1342">
        <f t="shared" si="1591"/>
        <v>180</v>
      </c>
      <c r="CM519" s="1342">
        <f t="shared" si="1591"/>
        <v>239.4</v>
      </c>
      <c r="CN519" s="1341">
        <f t="shared" si="1591"/>
        <v>300</v>
      </c>
      <c r="CO519" s="1341">
        <f t="shared" si="1591"/>
        <v>321</v>
      </c>
      <c r="CP519" s="1341">
        <f t="shared" si="1591"/>
        <v>720</v>
      </c>
      <c r="CQ519" s="1341" t="str">
        <f t="shared" si="1591"/>
        <v/>
      </c>
      <c r="CR519" s="1341" t="str">
        <f t="shared" si="1591"/>
        <v/>
      </c>
      <c r="CS519" s="1340" t="str">
        <f t="shared" si="1591"/>
        <v/>
      </c>
      <c r="CT519" s="1343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619"/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76" t="s">
        <v>279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9" t="str">
        <f t="shared" si="1530"/>
        <v/>
      </c>
      <c r="CE520" s="1340" t="str">
        <f t="shared" si="1591"/>
        <v/>
      </c>
      <c r="CF520" s="1341" t="str">
        <f t="shared" si="1591"/>
        <v/>
      </c>
      <c r="CG520" s="1341" t="str">
        <f t="shared" si="1591"/>
        <v/>
      </c>
      <c r="CH520" s="1341" t="str">
        <f t="shared" si="1591"/>
        <v/>
      </c>
      <c r="CI520" s="1341" t="str">
        <f t="shared" si="1591"/>
        <v/>
      </c>
      <c r="CJ520" s="1341" t="str">
        <f t="shared" si="1591"/>
        <v/>
      </c>
      <c r="CK520" s="1342" t="str">
        <f t="shared" si="1591"/>
        <v/>
      </c>
      <c r="CL520" s="1342" t="str">
        <f t="shared" si="1591"/>
        <v/>
      </c>
      <c r="CM520" s="1342" t="str">
        <f t="shared" si="1591"/>
        <v/>
      </c>
      <c r="CN520" s="1341" t="str">
        <f t="shared" si="1591"/>
        <v/>
      </c>
      <c r="CO520" s="1341" t="str">
        <f t="shared" si="1591"/>
        <v/>
      </c>
      <c r="CP520" s="1341" t="str">
        <f t="shared" si="1591"/>
        <v/>
      </c>
      <c r="CQ520" s="1341" t="str">
        <f t="shared" si="1591"/>
        <v/>
      </c>
      <c r="CR520" s="1341" t="str">
        <f t="shared" si="1591"/>
        <v/>
      </c>
      <c r="CS520" s="1340" t="str">
        <f t="shared" si="1591"/>
        <v/>
      </c>
      <c r="CT520" s="1343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619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277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9" t="str">
        <f t="shared" si="1530"/>
        <v/>
      </c>
      <c r="CE521" s="1340" t="str">
        <f t="shared" si="1591"/>
        <v/>
      </c>
      <c r="CF521" s="1341" t="str">
        <f t="shared" si="1591"/>
        <v/>
      </c>
      <c r="CG521" s="1341" t="str">
        <f t="shared" si="1591"/>
        <v/>
      </c>
      <c r="CH521" s="1341" t="str">
        <f t="shared" si="1591"/>
        <v/>
      </c>
      <c r="CI521" s="1341" t="str">
        <f t="shared" si="1591"/>
        <v/>
      </c>
      <c r="CJ521" s="1341" t="str">
        <f t="shared" si="1591"/>
        <v/>
      </c>
      <c r="CK521" s="1342" t="str">
        <f t="shared" si="1591"/>
        <v/>
      </c>
      <c r="CL521" s="1342" t="str">
        <f t="shared" si="1591"/>
        <v/>
      </c>
      <c r="CM521" s="1342" t="str">
        <f t="shared" si="1591"/>
        <v/>
      </c>
      <c r="CN521" s="1341" t="str">
        <f t="shared" si="1591"/>
        <v/>
      </c>
      <c r="CO521" s="1341" t="str">
        <f t="shared" si="1591"/>
        <v/>
      </c>
      <c r="CP521" s="1341" t="str">
        <f t="shared" si="1591"/>
        <v/>
      </c>
      <c r="CQ521" s="1341" t="str">
        <f t="shared" si="1591"/>
        <v/>
      </c>
      <c r="CR521" s="1341" t="str">
        <f t="shared" si="1591"/>
        <v/>
      </c>
      <c r="CS521" s="1340" t="str">
        <f t="shared" si="1591"/>
        <v/>
      </c>
      <c r="CT521" s="1343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619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9">
        <f t="shared" si="1530"/>
        <v>640</v>
      </c>
      <c r="CE522" s="1340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1">
        <f t="shared" si="1608"/>
        <v>640</v>
      </c>
      <c r="CG522" s="1341">
        <f t="shared" si="1608"/>
        <v>640</v>
      </c>
      <c r="CH522" s="1341">
        <f t="shared" si="1608"/>
        <v>640</v>
      </c>
      <c r="CI522" s="1341">
        <f t="shared" si="1608"/>
        <v>640</v>
      </c>
      <c r="CJ522" s="1341">
        <f t="shared" si="1608"/>
        <v>640</v>
      </c>
      <c r="CK522" s="1342">
        <f t="shared" si="1608"/>
        <v>640</v>
      </c>
      <c r="CL522" s="1342">
        <f t="shared" si="1608"/>
        <v>640</v>
      </c>
      <c r="CM522" s="1342">
        <f t="shared" si="1608"/>
        <v>640</v>
      </c>
      <c r="CN522" s="1341">
        <f t="shared" si="1608"/>
        <v>640</v>
      </c>
      <c r="CO522" s="1341">
        <f t="shared" si="1608"/>
        <v>640</v>
      </c>
      <c r="CP522" s="1341">
        <f t="shared" si="1608"/>
        <v>640</v>
      </c>
      <c r="CQ522" s="1341">
        <f t="shared" si="1608"/>
        <v>640</v>
      </c>
      <c r="CR522" s="1341">
        <f t="shared" si="1608"/>
        <v>640</v>
      </c>
      <c r="CS522" s="1340">
        <f t="shared" si="1608"/>
        <v>640</v>
      </c>
      <c r="CT522" s="1343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619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4" t="str">
        <f t="shared" si="1530"/>
        <v/>
      </c>
      <c r="CE523" s="1345" t="str">
        <f t="shared" si="1608"/>
        <v/>
      </c>
      <c r="CF523" s="1346" t="str">
        <f t="shared" si="1608"/>
        <v/>
      </c>
      <c r="CG523" s="1346" t="str">
        <f t="shared" si="1608"/>
        <v/>
      </c>
      <c r="CH523" s="1346" t="str">
        <f t="shared" si="1608"/>
        <v/>
      </c>
      <c r="CI523" s="1346" t="str">
        <f t="shared" si="1608"/>
        <v/>
      </c>
      <c r="CJ523" s="1346" t="str">
        <f t="shared" si="1608"/>
        <v/>
      </c>
      <c r="CK523" s="1347" t="str">
        <f t="shared" si="1608"/>
        <v/>
      </c>
      <c r="CL523" s="1347" t="str">
        <f t="shared" si="1608"/>
        <v/>
      </c>
      <c r="CM523" s="1347" t="str">
        <f t="shared" si="1608"/>
        <v/>
      </c>
      <c r="CN523" s="1346" t="str">
        <f t="shared" si="1608"/>
        <v/>
      </c>
      <c r="CO523" s="1346" t="str">
        <f t="shared" si="1608"/>
        <v/>
      </c>
      <c r="CP523" s="1346" t="str">
        <f t="shared" si="1608"/>
        <v/>
      </c>
      <c r="CQ523" s="1346" t="str">
        <f t="shared" si="1608"/>
        <v/>
      </c>
      <c r="CR523" s="1346" t="str">
        <f t="shared" si="1608"/>
        <v/>
      </c>
      <c r="CS523" s="1345" t="str">
        <f t="shared" si="1608"/>
        <v/>
      </c>
      <c r="CT523" s="1348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619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276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9" t="str">
        <f t="shared" si="1530"/>
        <v/>
      </c>
      <c r="CE524" s="1340" t="str">
        <f t="shared" si="1608"/>
        <v/>
      </c>
      <c r="CF524" s="1341" t="str">
        <f t="shared" si="1608"/>
        <v/>
      </c>
      <c r="CG524" s="1341" t="str">
        <f t="shared" si="1608"/>
        <v/>
      </c>
      <c r="CH524" s="1341" t="str">
        <f t="shared" si="1608"/>
        <v/>
      </c>
      <c r="CI524" s="1341" t="str">
        <f t="shared" si="1608"/>
        <v/>
      </c>
      <c r="CJ524" s="1341" t="str">
        <f t="shared" si="1608"/>
        <v/>
      </c>
      <c r="CK524" s="1342" t="str">
        <f t="shared" si="1608"/>
        <v/>
      </c>
      <c r="CL524" s="1342" t="str">
        <f t="shared" si="1608"/>
        <v/>
      </c>
      <c r="CM524" s="1342" t="str">
        <f t="shared" si="1608"/>
        <v/>
      </c>
      <c r="CN524" s="1341" t="str">
        <f t="shared" si="1608"/>
        <v/>
      </c>
      <c r="CO524" s="1341" t="str">
        <f t="shared" si="1608"/>
        <v/>
      </c>
      <c r="CP524" s="1341" t="str">
        <f t="shared" si="1608"/>
        <v/>
      </c>
      <c r="CQ524" s="1341" t="str">
        <f t="shared" si="1608"/>
        <v/>
      </c>
      <c r="CR524" s="1341" t="str">
        <f t="shared" si="1608"/>
        <v/>
      </c>
      <c r="CS524" s="1340" t="str">
        <f t="shared" si="1608"/>
        <v/>
      </c>
      <c r="CT524" s="1343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619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274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9" t="str">
        <f t="shared" si="1530"/>
        <v/>
      </c>
      <c r="CE525" s="1340" t="str">
        <f t="shared" si="1608"/>
        <v/>
      </c>
      <c r="CF525" s="1341" t="str">
        <f t="shared" si="1608"/>
        <v/>
      </c>
      <c r="CG525" s="1341" t="str">
        <f t="shared" si="1608"/>
        <v/>
      </c>
      <c r="CH525" s="1341" t="str">
        <f t="shared" si="1608"/>
        <v/>
      </c>
      <c r="CI525" s="1341" t="str">
        <f t="shared" si="1608"/>
        <v/>
      </c>
      <c r="CJ525" s="1341" t="str">
        <f t="shared" si="1608"/>
        <v/>
      </c>
      <c r="CK525" s="1342" t="str">
        <f t="shared" si="1608"/>
        <v/>
      </c>
      <c r="CL525" s="1342" t="str">
        <f t="shared" si="1608"/>
        <v/>
      </c>
      <c r="CM525" s="1342" t="str">
        <f t="shared" si="1608"/>
        <v/>
      </c>
      <c r="CN525" s="1341" t="str">
        <f t="shared" si="1608"/>
        <v/>
      </c>
      <c r="CO525" s="1341" t="str">
        <f t="shared" si="1608"/>
        <v/>
      </c>
      <c r="CP525" s="1341" t="str">
        <f t="shared" si="1608"/>
        <v/>
      </c>
      <c r="CQ525" s="1341" t="str">
        <f t="shared" si="1608"/>
        <v/>
      </c>
      <c r="CR525" s="1341" t="str">
        <f t="shared" si="1608"/>
        <v/>
      </c>
      <c r="CS525" s="1340" t="str">
        <f t="shared" si="1608"/>
        <v/>
      </c>
      <c r="CT525" s="1343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619"/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76" t="s">
        <v>718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619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280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0" t="str">
        <f t="shared" si="1591"/>
        <v/>
      </c>
      <c r="CF527" s="1341" t="str">
        <f t="shared" si="1591"/>
        <v/>
      </c>
      <c r="CG527" s="1341" t="str">
        <f t="shared" si="1591"/>
        <v/>
      </c>
      <c r="CH527" s="1341" t="str">
        <f t="shared" si="1591"/>
        <v/>
      </c>
      <c r="CI527" s="1341" t="str">
        <f t="shared" si="1591"/>
        <v/>
      </c>
      <c r="CJ527" s="1341" t="str">
        <f t="shared" si="1591"/>
        <v/>
      </c>
      <c r="CK527" s="1342" t="str">
        <f t="shared" si="1591"/>
        <v/>
      </c>
      <c r="CL527" s="1342" t="str">
        <f t="shared" si="1591"/>
        <v/>
      </c>
      <c r="CM527" s="1342" t="str">
        <f t="shared" si="1591"/>
        <v/>
      </c>
      <c r="CN527" s="1341" t="str">
        <f t="shared" si="1591"/>
        <v/>
      </c>
      <c r="CO527" s="1341" t="str">
        <f t="shared" si="1591"/>
        <v/>
      </c>
      <c r="CP527" s="1341" t="str">
        <f t="shared" si="1591"/>
        <v/>
      </c>
      <c r="CQ527" s="1341" t="str">
        <f t="shared" si="1591"/>
        <v/>
      </c>
      <c r="CR527" s="1341" t="str">
        <f t="shared" si="1591"/>
        <v/>
      </c>
      <c r="CS527" s="1340" t="str">
        <f t="shared" si="1591"/>
        <v/>
      </c>
      <c r="CT527" s="1343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619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0">
        <f t="shared" si="1591"/>
        <v>1580</v>
      </c>
      <c r="CF528" s="1341">
        <f t="shared" si="1591"/>
        <v>1580</v>
      </c>
      <c r="CG528" s="1341">
        <f t="shared" si="1591"/>
        <v>1580</v>
      </c>
      <c r="CH528" s="1341">
        <f t="shared" si="1591"/>
        <v>1580</v>
      </c>
      <c r="CI528" s="1341">
        <f t="shared" si="1591"/>
        <v>1580</v>
      </c>
      <c r="CJ528" s="1341">
        <f t="shared" si="1591"/>
        <v>1580</v>
      </c>
      <c r="CK528" s="1342">
        <f t="shared" si="1591"/>
        <v>1580</v>
      </c>
      <c r="CL528" s="1342">
        <f t="shared" si="1591"/>
        <v>1580</v>
      </c>
      <c r="CM528" s="1342">
        <f t="shared" si="1591"/>
        <v>1580</v>
      </c>
      <c r="CN528" s="1341">
        <f t="shared" si="1591"/>
        <v>1580</v>
      </c>
      <c r="CO528" s="1341">
        <f t="shared" si="1591"/>
        <v>1580</v>
      </c>
      <c r="CP528" s="1341">
        <f t="shared" si="1591"/>
        <v>1580</v>
      </c>
      <c r="CQ528" s="1341">
        <f t="shared" si="1591"/>
        <v>1580</v>
      </c>
      <c r="CR528" s="1341">
        <f t="shared" si="1591"/>
        <v>1580</v>
      </c>
      <c r="CS528" s="1340">
        <f t="shared" si="1591"/>
        <v>1580</v>
      </c>
      <c r="CT528" s="1343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619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5" t="str">
        <f t="shared" si="1591"/>
        <v/>
      </c>
      <c r="CF529" s="1346" t="str">
        <f t="shared" si="1591"/>
        <v/>
      </c>
      <c r="CG529" s="1346" t="str">
        <f t="shared" si="1591"/>
        <v/>
      </c>
      <c r="CH529" s="1346" t="str">
        <f t="shared" si="1591"/>
        <v/>
      </c>
      <c r="CI529" s="1346" t="str">
        <f t="shared" si="1591"/>
        <v/>
      </c>
      <c r="CJ529" s="1346" t="str">
        <f t="shared" si="1591"/>
        <v/>
      </c>
      <c r="CK529" s="1347" t="str">
        <f t="shared" si="1591"/>
        <v/>
      </c>
      <c r="CL529" s="1347" t="str">
        <f t="shared" si="1591"/>
        <v/>
      </c>
      <c r="CM529" s="1347" t="str">
        <f t="shared" si="1591"/>
        <v/>
      </c>
      <c r="CN529" s="1346" t="str">
        <f t="shared" si="1591"/>
        <v/>
      </c>
      <c r="CO529" s="1346" t="str">
        <f t="shared" si="1591"/>
        <v/>
      </c>
      <c r="CP529" s="1346" t="str">
        <f t="shared" si="1591"/>
        <v/>
      </c>
      <c r="CQ529" s="1346" t="str">
        <f t="shared" si="1591"/>
        <v/>
      </c>
      <c r="CR529" s="1346" t="str">
        <f t="shared" si="1591"/>
        <v/>
      </c>
      <c r="CS529" s="1345" t="str">
        <f t="shared" si="1591"/>
        <v/>
      </c>
      <c r="CT529" s="1348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619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276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0" t="str">
        <f t="shared" si="1591"/>
        <v/>
      </c>
      <c r="CF530" s="1341" t="str">
        <f t="shared" si="1591"/>
        <v/>
      </c>
      <c r="CG530" s="1341" t="str">
        <f t="shared" si="1591"/>
        <v/>
      </c>
      <c r="CH530" s="1341" t="str">
        <f t="shared" si="1591"/>
        <v/>
      </c>
      <c r="CI530" s="1341" t="str">
        <f t="shared" si="1591"/>
        <v/>
      </c>
      <c r="CJ530" s="1341" t="str">
        <f t="shared" si="1591"/>
        <v/>
      </c>
      <c r="CK530" s="1342" t="str">
        <f t="shared" si="1591"/>
        <v/>
      </c>
      <c r="CL530" s="1342" t="str">
        <f t="shared" si="1591"/>
        <v/>
      </c>
      <c r="CM530" s="1342" t="str">
        <f t="shared" si="1591"/>
        <v/>
      </c>
      <c r="CN530" s="1341" t="str">
        <f t="shared" si="1591"/>
        <v/>
      </c>
      <c r="CO530" s="1341" t="str">
        <f t="shared" si="1591"/>
        <v/>
      </c>
      <c r="CP530" s="1341" t="str">
        <f t="shared" si="1591"/>
        <v/>
      </c>
      <c r="CQ530" s="1341" t="str">
        <f t="shared" si="1591"/>
        <v/>
      </c>
      <c r="CR530" s="1341" t="str">
        <f t="shared" si="1591"/>
        <v/>
      </c>
      <c r="CS530" s="1340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3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619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274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0" t="str">
        <f t="shared" si="1633"/>
        <v/>
      </c>
      <c r="CF531" s="1341" t="str">
        <f t="shared" si="1633"/>
        <v/>
      </c>
      <c r="CG531" s="1341" t="str">
        <f t="shared" si="1633"/>
        <v/>
      </c>
      <c r="CH531" s="1341" t="str">
        <f t="shared" si="1633"/>
        <v/>
      </c>
      <c r="CI531" s="1341" t="str">
        <f t="shared" si="1633"/>
        <v/>
      </c>
      <c r="CJ531" s="1341" t="str">
        <f t="shared" si="1633"/>
        <v/>
      </c>
      <c r="CK531" s="1342" t="str">
        <f t="shared" si="1633"/>
        <v/>
      </c>
      <c r="CL531" s="1342" t="str">
        <f t="shared" si="1633"/>
        <v/>
      </c>
      <c r="CM531" s="1342" t="str">
        <f t="shared" si="1633"/>
        <v/>
      </c>
      <c r="CN531" s="1341" t="str">
        <f t="shared" si="1633"/>
        <v/>
      </c>
      <c r="CO531" s="1341" t="str">
        <f t="shared" si="1633"/>
        <v/>
      </c>
      <c r="CP531" s="1341" t="str">
        <f t="shared" si="1633"/>
        <v/>
      </c>
      <c r="CQ531" s="1341" t="str">
        <f t="shared" si="1633"/>
        <v/>
      </c>
      <c r="CR531" s="1341" t="str">
        <f t="shared" si="1633"/>
        <v/>
      </c>
      <c r="CS531" s="1340" t="str">
        <f t="shared" si="1633"/>
        <v/>
      </c>
      <c r="CT531" s="1343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619"/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76" t="s">
        <v>719</v>
      </c>
      <c r="B532" s="642" t="s">
        <v>252</v>
      </c>
      <c r="C532" s="642" t="s">
        <v>252</v>
      </c>
      <c r="D532" s="642" t="s">
        <v>252</v>
      </c>
      <c r="E532" s="642" t="s">
        <v>252</v>
      </c>
      <c r="F532" s="642" t="s">
        <v>252</v>
      </c>
      <c r="G532" s="642" t="s">
        <v>252</v>
      </c>
      <c r="H532" s="642" t="s">
        <v>252</v>
      </c>
      <c r="I532" s="642" t="s">
        <v>252</v>
      </c>
      <c r="J532" s="642" t="s">
        <v>252</v>
      </c>
      <c r="K532" s="642" t="s">
        <v>252</v>
      </c>
      <c r="L532" s="642" t="s">
        <v>252</v>
      </c>
      <c r="M532" s="642" t="s">
        <v>252</v>
      </c>
      <c r="N532" s="642" t="s">
        <v>252</v>
      </c>
      <c r="O532" s="642" t="s">
        <v>252</v>
      </c>
      <c r="P532" s="642" t="s">
        <v>252</v>
      </c>
      <c r="Q532" s="642" t="s">
        <v>252</v>
      </c>
      <c r="R532" s="642" t="s">
        <v>252</v>
      </c>
      <c r="S532" s="715"/>
      <c r="T532" s="642" t="s">
        <v>252</v>
      </c>
      <c r="U532" s="642" t="s">
        <v>252</v>
      </c>
      <c r="V532" s="642" t="s">
        <v>252</v>
      </c>
      <c r="W532" s="642" t="s">
        <v>252</v>
      </c>
      <c r="X532" s="642" t="s">
        <v>252</v>
      </c>
      <c r="Y532" s="642" t="s">
        <v>252</v>
      </c>
      <c r="Z532" s="642" t="s">
        <v>252</v>
      </c>
      <c r="AA532" s="642" t="s">
        <v>252</v>
      </c>
      <c r="AB532" s="642" t="s">
        <v>252</v>
      </c>
      <c r="AC532" s="642" t="s">
        <v>252</v>
      </c>
      <c r="AD532" s="642" t="s">
        <v>252</v>
      </c>
      <c r="AE532" s="642" t="s">
        <v>252</v>
      </c>
      <c r="AF532" s="642" t="s">
        <v>252</v>
      </c>
      <c r="AG532" s="642" t="s">
        <v>252</v>
      </c>
      <c r="AH532" s="642" t="s">
        <v>252</v>
      </c>
      <c r="AI532" s="642" t="s">
        <v>252</v>
      </c>
      <c r="AJ532" s="642" t="s">
        <v>252</v>
      </c>
      <c r="AK532" s="715"/>
      <c r="AL532" s="642" t="s">
        <v>252</v>
      </c>
      <c r="AM532" s="642" t="s">
        <v>252</v>
      </c>
      <c r="AN532" s="642" t="s">
        <v>252</v>
      </c>
      <c r="AO532" s="642" t="s">
        <v>252</v>
      </c>
      <c r="AP532" s="642" t="s">
        <v>252</v>
      </c>
      <c r="AQ532" s="642" t="s">
        <v>252</v>
      </c>
      <c r="AR532" s="642" t="s">
        <v>252</v>
      </c>
      <c r="AS532" s="642" t="s">
        <v>252</v>
      </c>
      <c r="AT532" s="642" t="s">
        <v>252</v>
      </c>
      <c r="AU532" s="642" t="s">
        <v>252</v>
      </c>
      <c r="AV532" s="642" t="s">
        <v>252</v>
      </c>
      <c r="AW532" s="642" t="s">
        <v>252</v>
      </c>
      <c r="AX532" s="642" t="s">
        <v>252</v>
      </c>
      <c r="AY532" s="642" t="s">
        <v>252</v>
      </c>
      <c r="AZ532" s="642" t="s">
        <v>252</v>
      </c>
      <c r="BA532" s="642" t="s">
        <v>252</v>
      </c>
      <c r="BB532" s="642" t="s">
        <v>252</v>
      </c>
      <c r="BC532" s="715"/>
      <c r="BD532" s="642" t="s">
        <v>252</v>
      </c>
      <c r="BE532" s="642" t="s">
        <v>252</v>
      </c>
      <c r="BF532" s="642" t="s">
        <v>252</v>
      </c>
      <c r="BG532" s="642" t="s">
        <v>252</v>
      </c>
      <c r="BH532" s="642" t="s">
        <v>252</v>
      </c>
      <c r="BI532" s="642" t="s">
        <v>252</v>
      </c>
      <c r="BJ532" s="642" t="s">
        <v>252</v>
      </c>
      <c r="BK532" s="642" t="s">
        <v>252</v>
      </c>
      <c r="BL532" s="642" t="s">
        <v>252</v>
      </c>
      <c r="BM532" s="642" t="s">
        <v>252</v>
      </c>
      <c r="BN532" s="642" t="s">
        <v>252</v>
      </c>
      <c r="BO532" s="642" t="s">
        <v>252</v>
      </c>
      <c r="BP532" s="642" t="s">
        <v>252</v>
      </c>
      <c r="BQ532" s="642" t="s">
        <v>252</v>
      </c>
      <c r="BR532" s="642" t="s">
        <v>252</v>
      </c>
      <c r="BS532" s="642" t="s">
        <v>252</v>
      </c>
      <c r="BT532" s="642" t="s">
        <v>252</v>
      </c>
      <c r="BU532" s="715"/>
      <c r="BV532" s="642" t="s">
        <v>252</v>
      </c>
      <c r="BW532" s="642" t="s">
        <v>252</v>
      </c>
      <c r="BX532" s="642" t="s">
        <v>252</v>
      </c>
      <c r="BY532" s="642" t="s">
        <v>252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619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280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9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0" t="str">
        <f t="shared" si="1633"/>
        <v/>
      </c>
      <c r="CF533" s="1341" t="str">
        <f t="shared" si="1633"/>
        <v/>
      </c>
      <c r="CG533" s="1341" t="str">
        <f t="shared" si="1633"/>
        <v/>
      </c>
      <c r="CH533" s="1341" t="str">
        <f t="shared" si="1633"/>
        <v/>
      </c>
      <c r="CI533" s="1341" t="str">
        <f t="shared" si="1633"/>
        <v/>
      </c>
      <c r="CJ533" s="1341" t="str">
        <f t="shared" si="1633"/>
        <v/>
      </c>
      <c r="CK533" s="1342" t="str">
        <f t="shared" si="1633"/>
        <v/>
      </c>
      <c r="CL533" s="1342" t="str">
        <f t="shared" si="1633"/>
        <v/>
      </c>
      <c r="CM533" s="1342" t="str">
        <f t="shared" si="1633"/>
        <v/>
      </c>
      <c r="CN533" s="1341" t="str">
        <f t="shared" si="1633"/>
        <v/>
      </c>
      <c r="CO533" s="1341" t="str">
        <f t="shared" si="1633"/>
        <v/>
      </c>
      <c r="CP533" s="1341" t="str">
        <f t="shared" si="1633"/>
        <v/>
      </c>
      <c r="CQ533" s="1341" t="str">
        <f t="shared" si="1633"/>
        <v/>
      </c>
      <c r="CR533" s="1341" t="str">
        <f t="shared" si="1633"/>
        <v/>
      </c>
      <c r="CS533" s="1340" t="str">
        <f t="shared" si="1633"/>
        <v/>
      </c>
      <c r="CT533" s="1343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619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9">
        <f t="shared" si="1638"/>
        <v>2145</v>
      </c>
      <c r="CE534" s="1340">
        <f t="shared" si="1633"/>
        <v>2145</v>
      </c>
      <c r="CF534" s="1341">
        <f t="shared" si="1633"/>
        <v>2145</v>
      </c>
      <c r="CG534" s="1341">
        <f t="shared" si="1633"/>
        <v>2145</v>
      </c>
      <c r="CH534" s="1341">
        <f t="shared" si="1633"/>
        <v>2145</v>
      </c>
      <c r="CI534" s="1341">
        <f t="shared" si="1633"/>
        <v>2145</v>
      </c>
      <c r="CJ534" s="1341">
        <f t="shared" si="1633"/>
        <v>2145</v>
      </c>
      <c r="CK534" s="1342">
        <f t="shared" si="1633"/>
        <v>2145</v>
      </c>
      <c r="CL534" s="1342">
        <f t="shared" si="1633"/>
        <v>2145</v>
      </c>
      <c r="CM534" s="1342">
        <f t="shared" si="1633"/>
        <v>2145</v>
      </c>
      <c r="CN534" s="1341">
        <f t="shared" si="1633"/>
        <v>2145</v>
      </c>
      <c r="CO534" s="1341">
        <f t="shared" si="1633"/>
        <v>2145</v>
      </c>
      <c r="CP534" s="1341">
        <f t="shared" si="1633"/>
        <v>2145</v>
      </c>
      <c r="CQ534" s="1341">
        <f t="shared" si="1633"/>
        <v>2145</v>
      </c>
      <c r="CR534" s="1341">
        <f t="shared" si="1633"/>
        <v>2145</v>
      </c>
      <c r="CS534" s="1340">
        <f t="shared" si="1633"/>
        <v>2145</v>
      </c>
      <c r="CT534" s="1343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619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4" t="str">
        <f t="shared" si="1638"/>
        <v/>
      </c>
      <c r="CE535" s="1345" t="str">
        <f t="shared" si="1633"/>
        <v/>
      </c>
      <c r="CF535" s="1346" t="str">
        <f t="shared" si="1633"/>
        <v/>
      </c>
      <c r="CG535" s="1346" t="str">
        <f t="shared" si="1633"/>
        <v/>
      </c>
      <c r="CH535" s="1346" t="str">
        <f t="shared" si="1633"/>
        <v/>
      </c>
      <c r="CI535" s="1346" t="str">
        <f t="shared" si="1633"/>
        <v/>
      </c>
      <c r="CJ535" s="1346" t="str">
        <f t="shared" si="1633"/>
        <v/>
      </c>
      <c r="CK535" s="1347" t="str">
        <f t="shared" si="1633"/>
        <v/>
      </c>
      <c r="CL535" s="1347" t="str">
        <f t="shared" si="1633"/>
        <v/>
      </c>
      <c r="CM535" s="1347" t="str">
        <f t="shared" si="1633"/>
        <v/>
      </c>
      <c r="CN535" s="1346" t="str">
        <f t="shared" si="1633"/>
        <v/>
      </c>
      <c r="CO535" s="1346" t="str">
        <f t="shared" si="1633"/>
        <v/>
      </c>
      <c r="CP535" s="1346" t="str">
        <f t="shared" si="1633"/>
        <v/>
      </c>
      <c r="CQ535" s="1346" t="str">
        <f t="shared" si="1633"/>
        <v/>
      </c>
      <c r="CR535" s="1346" t="str">
        <f t="shared" si="1633"/>
        <v/>
      </c>
      <c r="CS535" s="1345" t="str">
        <f t="shared" si="1633"/>
        <v/>
      </c>
      <c r="CT535" s="1348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619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276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9" t="str">
        <f t="shared" si="1638"/>
        <v/>
      </c>
      <c r="CE536" s="1340" t="str">
        <f t="shared" si="1633"/>
        <v/>
      </c>
      <c r="CF536" s="1341" t="str">
        <f t="shared" si="1633"/>
        <v/>
      </c>
      <c r="CG536" s="1341" t="str">
        <f t="shared" si="1633"/>
        <v/>
      </c>
      <c r="CH536" s="1341" t="str">
        <f t="shared" si="1633"/>
        <v/>
      </c>
      <c r="CI536" s="1341" t="str">
        <f t="shared" si="1633"/>
        <v/>
      </c>
      <c r="CJ536" s="1341" t="str">
        <f t="shared" si="1633"/>
        <v/>
      </c>
      <c r="CK536" s="1342" t="str">
        <f t="shared" si="1633"/>
        <v/>
      </c>
      <c r="CL536" s="1342" t="str">
        <f t="shared" si="1633"/>
        <v/>
      </c>
      <c r="CM536" s="1342" t="str">
        <f t="shared" si="1633"/>
        <v/>
      </c>
      <c r="CN536" s="1341" t="str">
        <f t="shared" si="1633"/>
        <v/>
      </c>
      <c r="CO536" s="1341" t="str">
        <f t="shared" si="1633"/>
        <v/>
      </c>
      <c r="CP536" s="1341" t="str">
        <f t="shared" si="1633"/>
        <v/>
      </c>
      <c r="CQ536" s="1341" t="str">
        <f t="shared" si="1633"/>
        <v/>
      </c>
      <c r="CR536" s="1341" t="str">
        <f t="shared" si="1633"/>
        <v/>
      </c>
      <c r="CS536" s="1340" t="str">
        <f t="shared" si="1633"/>
        <v/>
      </c>
      <c r="CT536" s="1343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619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274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9" t="str">
        <f t="shared" si="1638"/>
        <v/>
      </c>
      <c r="CE537" s="1340" t="str">
        <f t="shared" si="1633"/>
        <v/>
      </c>
      <c r="CF537" s="1341" t="str">
        <f t="shared" si="1633"/>
        <v/>
      </c>
      <c r="CG537" s="1341" t="str">
        <f t="shared" si="1633"/>
        <v/>
      </c>
      <c r="CH537" s="1341" t="str">
        <f t="shared" si="1633"/>
        <v/>
      </c>
      <c r="CI537" s="1341" t="str">
        <f t="shared" si="1633"/>
        <v/>
      </c>
      <c r="CJ537" s="1341" t="str">
        <f t="shared" si="1633"/>
        <v/>
      </c>
      <c r="CK537" s="1342" t="str">
        <f t="shared" si="1633"/>
        <v/>
      </c>
      <c r="CL537" s="1342" t="str">
        <f t="shared" si="1633"/>
        <v/>
      </c>
      <c r="CM537" s="1342" t="str">
        <f t="shared" si="1633"/>
        <v/>
      </c>
      <c r="CN537" s="1341" t="str">
        <f t="shared" si="1633"/>
        <v/>
      </c>
      <c r="CO537" s="1341" t="str">
        <f t="shared" si="1633"/>
        <v/>
      </c>
      <c r="CP537" s="1341" t="str">
        <f t="shared" si="1633"/>
        <v/>
      </c>
      <c r="CQ537" s="1341" t="str">
        <f t="shared" si="1633"/>
        <v/>
      </c>
      <c r="CR537" s="1341" t="str">
        <f t="shared" si="1633"/>
        <v/>
      </c>
      <c r="CS537" s="1340" t="str">
        <f t="shared" si="1633"/>
        <v/>
      </c>
      <c r="CT537" s="1343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619"/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76" t="s">
        <v>720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9" t="str">
        <f t="shared" si="1638"/>
        <v/>
      </c>
      <c r="CE538" s="1340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1" t="str">
        <f t="shared" si="1651"/>
        <v/>
      </c>
      <c r="CG538" s="1341" t="str">
        <f t="shared" si="1651"/>
        <v/>
      </c>
      <c r="CH538" s="1341" t="str">
        <f t="shared" si="1651"/>
        <v/>
      </c>
      <c r="CI538" s="1341">
        <f t="shared" si="1651"/>
        <v>2</v>
      </c>
      <c r="CJ538" s="1341">
        <f t="shared" si="1651"/>
        <v>2</v>
      </c>
      <c r="CK538" s="1342">
        <f t="shared" si="1651"/>
        <v>4</v>
      </c>
      <c r="CL538" s="1342">
        <f t="shared" si="1651"/>
        <v>5</v>
      </c>
      <c r="CM538" s="1342">
        <f t="shared" si="1651"/>
        <v>5</v>
      </c>
      <c r="CN538" s="1341">
        <f t="shared" si="1651"/>
        <v>5</v>
      </c>
      <c r="CO538" s="1341">
        <f t="shared" si="1651"/>
        <v>6</v>
      </c>
      <c r="CP538" s="1341">
        <f t="shared" si="1651"/>
        <v>6</v>
      </c>
      <c r="CQ538" s="1341" t="str">
        <f t="shared" si="1651"/>
        <v/>
      </c>
      <c r="CR538" s="1341" t="str">
        <f t="shared" si="1651"/>
        <v/>
      </c>
      <c r="CS538" s="1340" t="str">
        <f t="shared" si="1651"/>
        <v/>
      </c>
      <c r="CT538" s="1343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19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277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9" t="str">
        <f t="shared" si="1638"/>
        <v/>
      </c>
      <c r="CE539" s="1340" t="str">
        <f t="shared" si="1633"/>
        <v/>
      </c>
      <c r="CF539" s="1341" t="str">
        <f t="shared" si="1633"/>
        <v/>
      </c>
      <c r="CG539" s="1341" t="str">
        <f t="shared" si="1633"/>
        <v/>
      </c>
      <c r="CH539" s="1341" t="str">
        <f t="shared" si="1633"/>
        <v/>
      </c>
      <c r="CI539" s="1341">
        <f t="shared" si="1633"/>
        <v>3</v>
      </c>
      <c r="CJ539" s="1341">
        <f t="shared" si="1633"/>
        <v>4</v>
      </c>
      <c r="CK539" s="1342">
        <f t="shared" si="1633"/>
        <v>4</v>
      </c>
      <c r="CL539" s="1342">
        <f t="shared" si="1633"/>
        <v>5</v>
      </c>
      <c r="CM539" s="1342">
        <f t="shared" si="1633"/>
        <v>6</v>
      </c>
      <c r="CN539" s="1341">
        <f t="shared" si="1633"/>
        <v>8</v>
      </c>
      <c r="CO539" s="1341">
        <f t="shared" si="1633"/>
        <v>24</v>
      </c>
      <c r="CP539" s="1341">
        <f t="shared" si="1633"/>
        <v>24</v>
      </c>
      <c r="CQ539" s="1341" t="str">
        <f t="shared" si="1633"/>
        <v/>
      </c>
      <c r="CR539" s="1341" t="str">
        <f t="shared" si="1633"/>
        <v/>
      </c>
      <c r="CS539" s="1340" t="str">
        <f t="shared" si="1633"/>
        <v/>
      </c>
      <c r="CT539" s="1343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619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9">
        <f t="shared" si="1638"/>
        <v>2350</v>
      </c>
      <c r="CE540" s="1340">
        <f t="shared" si="1633"/>
        <v>2350</v>
      </c>
      <c r="CF540" s="1341">
        <f t="shared" si="1633"/>
        <v>2350</v>
      </c>
      <c r="CG540" s="1341">
        <f t="shared" si="1633"/>
        <v>2350</v>
      </c>
      <c r="CH540" s="1341">
        <f t="shared" si="1633"/>
        <v>2350</v>
      </c>
      <c r="CI540" s="1341">
        <f t="shared" si="1633"/>
        <v>2350</v>
      </c>
      <c r="CJ540" s="1341">
        <f t="shared" si="1633"/>
        <v>2350</v>
      </c>
      <c r="CK540" s="1342">
        <f t="shared" si="1633"/>
        <v>2350</v>
      </c>
      <c r="CL540" s="1342">
        <f t="shared" si="1633"/>
        <v>2350</v>
      </c>
      <c r="CM540" s="1342">
        <f t="shared" si="1633"/>
        <v>2350</v>
      </c>
      <c r="CN540" s="1341">
        <f t="shared" si="1633"/>
        <v>2350</v>
      </c>
      <c r="CO540" s="1341">
        <f t="shared" si="1633"/>
        <v>2350</v>
      </c>
      <c r="CP540" s="1341">
        <f t="shared" si="1633"/>
        <v>2350</v>
      </c>
      <c r="CQ540" s="1341">
        <f t="shared" si="1633"/>
        <v>2350</v>
      </c>
      <c r="CR540" s="1341">
        <f t="shared" si="1633"/>
        <v>2350</v>
      </c>
      <c r="CS540" s="1340">
        <f t="shared" si="1633"/>
        <v>2350</v>
      </c>
      <c r="CT540" s="1343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619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4" t="str">
        <f t="shared" si="1638"/>
        <v/>
      </c>
      <c r="CE541" s="1345" t="str">
        <f t="shared" si="1633"/>
        <v/>
      </c>
      <c r="CF541" s="1346" t="str">
        <f t="shared" si="1633"/>
        <v/>
      </c>
      <c r="CG541" s="1346" t="str">
        <f t="shared" si="1633"/>
        <v/>
      </c>
      <c r="CH541" s="1346" t="str">
        <f t="shared" si="1633"/>
        <v/>
      </c>
      <c r="CI541" s="1346">
        <f t="shared" si="1633"/>
        <v>1.6723003024372886E-3</v>
      </c>
      <c r="CJ541" s="1346">
        <f t="shared" si="1633"/>
        <v>5.1098064796694931E-3</v>
      </c>
      <c r="CK541" s="1347">
        <f t="shared" si="1633"/>
        <v>7.3581213307240701E-3</v>
      </c>
      <c r="CL541" s="1347">
        <f t="shared" si="1633"/>
        <v>8.17569036747119E-3</v>
      </c>
      <c r="CM541" s="1347">
        <f t="shared" si="1633"/>
        <v>1.1497064579256359E-2</v>
      </c>
      <c r="CN541" s="1346">
        <f t="shared" si="1633"/>
        <v>1.3139502376292982E-2</v>
      </c>
      <c r="CO541" s="1346">
        <f t="shared" si="1633"/>
        <v>3.270276146988476E-2</v>
      </c>
      <c r="CP541" s="1346">
        <f t="shared" si="1633"/>
        <v>5.2558009505171928E-2</v>
      </c>
      <c r="CQ541" s="1346" t="str">
        <f t="shared" si="1633"/>
        <v/>
      </c>
      <c r="CR541" s="1346" t="str">
        <f t="shared" si="1633"/>
        <v/>
      </c>
      <c r="CS541" s="1345" t="str">
        <f t="shared" si="1633"/>
        <v/>
      </c>
      <c r="CT541" s="1348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619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276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9" t="str">
        <f t="shared" si="1638"/>
        <v/>
      </c>
      <c r="CE542" s="1340" t="str">
        <f t="shared" si="1633"/>
        <v/>
      </c>
      <c r="CF542" s="1341" t="str">
        <f t="shared" si="1633"/>
        <v/>
      </c>
      <c r="CG542" s="1341" t="str">
        <f t="shared" si="1633"/>
        <v/>
      </c>
      <c r="CH542" s="1341" t="str">
        <f t="shared" si="1633"/>
        <v/>
      </c>
      <c r="CI542" s="1341">
        <f t="shared" si="1633"/>
        <v>5</v>
      </c>
      <c r="CJ542" s="1341">
        <f t="shared" si="1633"/>
        <v>10</v>
      </c>
      <c r="CK542" s="1342">
        <f t="shared" si="1633"/>
        <v>10</v>
      </c>
      <c r="CL542" s="1342">
        <f t="shared" si="1633"/>
        <v>10</v>
      </c>
      <c r="CM542" s="1342">
        <f t="shared" si="1633"/>
        <v>10</v>
      </c>
      <c r="CN542" s="1341">
        <f t="shared" si="1633"/>
        <v>12</v>
      </c>
      <c r="CO542" s="1341">
        <f t="shared" si="1633"/>
        <v>12</v>
      </c>
      <c r="CP542" s="1341">
        <f t="shared" si="1633"/>
        <v>15</v>
      </c>
      <c r="CQ542" s="1341" t="str">
        <f t="shared" si="1633"/>
        <v/>
      </c>
      <c r="CR542" s="1341" t="str">
        <f t="shared" si="1633"/>
        <v/>
      </c>
      <c r="CS542" s="1340" t="str">
        <f t="shared" si="1633"/>
        <v/>
      </c>
      <c r="CT542" s="1343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619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274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9" t="str">
        <f t="shared" si="1638"/>
        <v/>
      </c>
      <c r="CE543" s="1340" t="str">
        <f t="shared" si="1633"/>
        <v/>
      </c>
      <c r="CF543" s="1341" t="str">
        <f t="shared" si="1633"/>
        <v/>
      </c>
      <c r="CG543" s="1341" t="str">
        <f t="shared" si="1633"/>
        <v/>
      </c>
      <c r="CH543" s="1341" t="str">
        <f t="shared" si="1633"/>
        <v/>
      </c>
      <c r="CI543" s="1341">
        <f t="shared" si="1633"/>
        <v>60</v>
      </c>
      <c r="CJ543" s="1341">
        <f t="shared" si="1633"/>
        <v>100</v>
      </c>
      <c r="CK543" s="1342">
        <f t="shared" si="1633"/>
        <v>192</v>
      </c>
      <c r="CL543" s="1342">
        <f t="shared" si="1633"/>
        <v>240</v>
      </c>
      <c r="CM543" s="1342">
        <f t="shared" si="1633"/>
        <v>300</v>
      </c>
      <c r="CN543" s="1341">
        <f t="shared" si="1633"/>
        <v>360</v>
      </c>
      <c r="CO543" s="1341">
        <f t="shared" si="1633"/>
        <v>960</v>
      </c>
      <c r="CP543" s="1341">
        <f t="shared" si="1633"/>
        <v>1800</v>
      </c>
      <c r="CQ543" s="1341" t="str">
        <f t="shared" si="1633"/>
        <v/>
      </c>
      <c r="CR543" s="1341" t="str">
        <f t="shared" si="1633"/>
        <v/>
      </c>
      <c r="CS543" s="1340" t="str">
        <f t="shared" si="1633"/>
        <v/>
      </c>
      <c r="CT543" s="1343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619"/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77" t="s">
        <v>721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619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280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0" t="str">
        <f t="shared" si="1633"/>
        <v/>
      </c>
      <c r="CF545" s="1341" t="str">
        <f t="shared" si="1633"/>
        <v/>
      </c>
      <c r="CG545" s="1341" t="str">
        <f t="shared" si="1633"/>
        <v/>
      </c>
      <c r="CH545" s="1341" t="str">
        <f t="shared" si="1633"/>
        <v/>
      </c>
      <c r="CI545" s="1341" t="str">
        <f t="shared" si="1633"/>
        <v/>
      </c>
      <c r="CJ545" s="1341" t="str">
        <f t="shared" si="1633"/>
        <v/>
      </c>
      <c r="CK545" s="1342" t="str">
        <f t="shared" si="1633"/>
        <v/>
      </c>
      <c r="CL545" s="1342" t="str">
        <f t="shared" si="1633"/>
        <v/>
      </c>
      <c r="CM545" s="1342" t="str">
        <f t="shared" si="1633"/>
        <v/>
      </c>
      <c r="CN545" s="1341" t="str">
        <f t="shared" si="1633"/>
        <v/>
      </c>
      <c r="CO545" s="1341" t="str">
        <f t="shared" si="1633"/>
        <v/>
      </c>
      <c r="CP545" s="1341" t="str">
        <f t="shared" si="1633"/>
        <v/>
      </c>
      <c r="CQ545" s="1341" t="str">
        <f t="shared" si="1633"/>
        <v/>
      </c>
      <c r="CR545" s="1341" t="str">
        <f t="shared" si="1633"/>
        <v/>
      </c>
      <c r="CS545" s="1340" t="str">
        <f t="shared" si="1633"/>
        <v/>
      </c>
      <c r="CT545" s="1343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619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0">
        <f t="shared" si="1633"/>
        <v>1450</v>
      </c>
      <c r="CF546" s="1341">
        <f t="shared" si="1633"/>
        <v>1450</v>
      </c>
      <c r="CG546" s="1341">
        <f t="shared" si="1633"/>
        <v>1450</v>
      </c>
      <c r="CH546" s="1341">
        <f t="shared" si="1633"/>
        <v>1450</v>
      </c>
      <c r="CI546" s="1341">
        <f t="shared" si="1633"/>
        <v>1450</v>
      </c>
      <c r="CJ546" s="1341">
        <f t="shared" si="1633"/>
        <v>1450</v>
      </c>
      <c r="CK546" s="1342">
        <f t="shared" si="1633"/>
        <v>1450</v>
      </c>
      <c r="CL546" s="1342">
        <f t="shared" si="1633"/>
        <v>1450</v>
      </c>
      <c r="CM546" s="1342">
        <f t="shared" si="1633"/>
        <v>1450</v>
      </c>
      <c r="CN546" s="1341">
        <f t="shared" si="1633"/>
        <v>1450</v>
      </c>
      <c r="CO546" s="1341">
        <f t="shared" si="1633"/>
        <v>1450</v>
      </c>
      <c r="CP546" s="1341">
        <f t="shared" si="1633"/>
        <v>1450</v>
      </c>
      <c r="CQ546" s="1341">
        <f t="shared" si="1633"/>
        <v>1450</v>
      </c>
      <c r="CR546" s="1341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0">
        <f t="shared" si="1668"/>
        <v>1450</v>
      </c>
      <c r="CT546" s="1343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619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5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6" t="str">
        <f t="shared" si="1673"/>
        <v/>
      </c>
      <c r="CG547" s="1346" t="str">
        <f t="shared" si="1673"/>
        <v/>
      </c>
      <c r="CH547" s="1346" t="str">
        <f t="shared" si="1673"/>
        <v/>
      </c>
      <c r="CI547" s="1346" t="str">
        <f t="shared" si="1673"/>
        <v/>
      </c>
      <c r="CJ547" s="1346" t="str">
        <f t="shared" si="1673"/>
        <v/>
      </c>
      <c r="CK547" s="1347" t="str">
        <f t="shared" si="1673"/>
        <v/>
      </c>
      <c r="CL547" s="1347" t="str">
        <f t="shared" si="1673"/>
        <v/>
      </c>
      <c r="CM547" s="1347" t="str">
        <f t="shared" si="1673"/>
        <v/>
      </c>
      <c r="CN547" s="1346" t="str">
        <f t="shared" si="1673"/>
        <v/>
      </c>
      <c r="CO547" s="1346" t="str">
        <f t="shared" si="1673"/>
        <v/>
      </c>
      <c r="CP547" s="1346" t="str">
        <f t="shared" si="1673"/>
        <v/>
      </c>
      <c r="CQ547" s="1346" t="str">
        <f t="shared" si="1673"/>
        <v/>
      </c>
      <c r="CR547" s="1346" t="str">
        <f t="shared" si="1673"/>
        <v/>
      </c>
      <c r="CS547" s="1345" t="str">
        <f t="shared" si="1673"/>
        <v/>
      </c>
      <c r="CT547" s="1348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619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276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0" t="str">
        <f t="shared" si="1668"/>
        <v/>
      </c>
      <c r="CF548" s="1341" t="str">
        <f t="shared" si="1668"/>
        <v/>
      </c>
      <c r="CG548" s="1341" t="str">
        <f t="shared" si="1668"/>
        <v/>
      </c>
      <c r="CH548" s="1341" t="str">
        <f t="shared" si="1668"/>
        <v/>
      </c>
      <c r="CI548" s="1341" t="str">
        <f t="shared" si="1668"/>
        <v/>
      </c>
      <c r="CJ548" s="1341" t="str">
        <f t="shared" si="1668"/>
        <v/>
      </c>
      <c r="CK548" s="1342" t="str">
        <f t="shared" si="1668"/>
        <v/>
      </c>
      <c r="CL548" s="1342" t="str">
        <f t="shared" si="1668"/>
        <v/>
      </c>
      <c r="CM548" s="1342" t="str">
        <f t="shared" si="1668"/>
        <v/>
      </c>
      <c r="CN548" s="1341" t="str">
        <f t="shared" si="1668"/>
        <v/>
      </c>
      <c r="CO548" s="1341" t="str">
        <f t="shared" si="1668"/>
        <v/>
      </c>
      <c r="CP548" s="1341" t="str">
        <f t="shared" si="1668"/>
        <v/>
      </c>
      <c r="CQ548" s="1341" t="str">
        <f t="shared" si="1668"/>
        <v/>
      </c>
      <c r="CR548" s="1341" t="str">
        <f t="shared" si="1668"/>
        <v/>
      </c>
      <c r="CS548" s="1340" t="str">
        <f t="shared" si="1668"/>
        <v/>
      </c>
      <c r="CT548" s="1343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619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274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0" t="str">
        <f t="shared" si="1668"/>
        <v/>
      </c>
      <c r="CF549" s="1341" t="str">
        <f t="shared" si="1668"/>
        <v/>
      </c>
      <c r="CG549" s="1341" t="str">
        <f t="shared" si="1668"/>
        <v/>
      </c>
      <c r="CH549" s="1341" t="str">
        <f t="shared" si="1668"/>
        <v/>
      </c>
      <c r="CI549" s="1341" t="str">
        <f t="shared" si="1668"/>
        <v/>
      </c>
      <c r="CJ549" s="1341" t="str">
        <f t="shared" si="1668"/>
        <v/>
      </c>
      <c r="CK549" s="1342" t="str">
        <f t="shared" si="1668"/>
        <v/>
      </c>
      <c r="CL549" s="1342" t="str">
        <f t="shared" si="1668"/>
        <v/>
      </c>
      <c r="CM549" s="1342" t="str">
        <f t="shared" si="1668"/>
        <v/>
      </c>
      <c r="CN549" s="1341" t="str">
        <f t="shared" si="1668"/>
        <v/>
      </c>
      <c r="CO549" s="1341" t="str">
        <f t="shared" si="1668"/>
        <v/>
      </c>
      <c r="CP549" s="1341" t="str">
        <f t="shared" si="1668"/>
        <v/>
      </c>
      <c r="CQ549" s="1341" t="str">
        <f t="shared" si="1668"/>
        <v/>
      </c>
      <c r="CR549" s="1341" t="str">
        <f t="shared" si="1668"/>
        <v/>
      </c>
      <c r="CS549" s="1340" t="str">
        <f t="shared" si="1668"/>
        <v/>
      </c>
      <c r="CT549" s="1343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619"/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76" t="s">
        <v>724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619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280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0" t="str">
        <f t="shared" si="1668"/>
        <v/>
      </c>
      <c r="CF551" s="1341" t="str">
        <f t="shared" si="1668"/>
        <v/>
      </c>
      <c r="CG551" s="1341" t="str">
        <f t="shared" si="1668"/>
        <v/>
      </c>
      <c r="CH551" s="1341" t="str">
        <f t="shared" si="1668"/>
        <v/>
      </c>
      <c r="CI551" s="1341" t="str">
        <f t="shared" si="1668"/>
        <v/>
      </c>
      <c r="CJ551" s="1341" t="str">
        <f t="shared" si="1668"/>
        <v/>
      </c>
      <c r="CK551" s="1342" t="str">
        <f t="shared" si="1668"/>
        <v/>
      </c>
      <c r="CL551" s="1342" t="str">
        <f t="shared" si="1668"/>
        <v/>
      </c>
      <c r="CM551" s="1342" t="str">
        <f t="shared" si="1668"/>
        <v/>
      </c>
      <c r="CN551" s="1341" t="str">
        <f t="shared" si="1668"/>
        <v/>
      </c>
      <c r="CO551" s="1341" t="str">
        <f t="shared" si="1668"/>
        <v/>
      </c>
      <c r="CP551" s="1341" t="str">
        <f t="shared" si="1668"/>
        <v/>
      </c>
      <c r="CQ551" s="1341" t="str">
        <f t="shared" si="1668"/>
        <v/>
      </c>
      <c r="CR551" s="1341" t="str">
        <f t="shared" si="1668"/>
        <v/>
      </c>
      <c r="CS551" s="1340" t="str">
        <f t="shared" si="1668"/>
        <v/>
      </c>
      <c r="CT551" s="1343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619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0">
        <f t="shared" si="1668"/>
        <v>630</v>
      </c>
      <c r="CF552" s="1341">
        <f t="shared" si="1668"/>
        <v>630</v>
      </c>
      <c r="CG552" s="1341">
        <f t="shared" si="1668"/>
        <v>630</v>
      </c>
      <c r="CH552" s="1341">
        <f t="shared" si="1668"/>
        <v>630</v>
      </c>
      <c r="CI552" s="1341">
        <f t="shared" si="1668"/>
        <v>630</v>
      </c>
      <c r="CJ552" s="1341">
        <f t="shared" si="1668"/>
        <v>630</v>
      </c>
      <c r="CK552" s="1342">
        <f t="shared" si="1668"/>
        <v>630</v>
      </c>
      <c r="CL552" s="1342">
        <f t="shared" si="1668"/>
        <v>630</v>
      </c>
      <c r="CM552" s="1342">
        <f t="shared" si="1668"/>
        <v>630</v>
      </c>
      <c r="CN552" s="1341">
        <f t="shared" si="1668"/>
        <v>630</v>
      </c>
      <c r="CO552" s="1341">
        <f t="shared" si="1668"/>
        <v>630</v>
      </c>
      <c r="CP552" s="1341">
        <f t="shared" si="1668"/>
        <v>630</v>
      </c>
      <c r="CQ552" s="1341">
        <f t="shared" si="1668"/>
        <v>630</v>
      </c>
      <c r="CR552" s="1341">
        <f t="shared" si="1668"/>
        <v>630</v>
      </c>
      <c r="CS552" s="1340">
        <f t="shared" si="1668"/>
        <v>630</v>
      </c>
      <c r="CT552" s="1343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619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5" t="str">
        <f t="shared" si="1668"/>
        <v/>
      </c>
      <c r="CF553" s="1346" t="str">
        <f t="shared" si="1668"/>
        <v/>
      </c>
      <c r="CG553" s="1346" t="str">
        <f t="shared" si="1668"/>
        <v/>
      </c>
      <c r="CH553" s="1346" t="str">
        <f t="shared" si="1668"/>
        <v/>
      </c>
      <c r="CI553" s="1346" t="str">
        <f t="shared" si="1668"/>
        <v/>
      </c>
      <c r="CJ553" s="1346" t="str">
        <f t="shared" si="1668"/>
        <v/>
      </c>
      <c r="CK553" s="1347" t="str">
        <f t="shared" si="1668"/>
        <v/>
      </c>
      <c r="CL553" s="1347" t="str">
        <f t="shared" si="1668"/>
        <v/>
      </c>
      <c r="CM553" s="1347" t="str">
        <f t="shared" si="1668"/>
        <v/>
      </c>
      <c r="CN553" s="1346" t="str">
        <f t="shared" si="1668"/>
        <v/>
      </c>
      <c r="CO553" s="1346" t="str">
        <f t="shared" si="1668"/>
        <v/>
      </c>
      <c r="CP553" s="1346" t="str">
        <f t="shared" si="1668"/>
        <v/>
      </c>
      <c r="CQ553" s="1346" t="str">
        <f t="shared" si="1668"/>
        <v/>
      </c>
      <c r="CR553" s="1346" t="str">
        <f t="shared" si="1668"/>
        <v/>
      </c>
      <c r="CS553" s="1345" t="str">
        <f t="shared" si="1668"/>
        <v/>
      </c>
      <c r="CT553" s="1348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619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276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0" t="str">
        <f t="shared" si="1668"/>
        <v/>
      </c>
      <c r="CF554" s="1341" t="str">
        <f t="shared" si="1668"/>
        <v/>
      </c>
      <c r="CG554" s="1341" t="str">
        <f t="shared" si="1668"/>
        <v/>
      </c>
      <c r="CH554" s="1341" t="str">
        <f t="shared" si="1668"/>
        <v/>
      </c>
      <c r="CI554" s="1341" t="str">
        <f t="shared" si="1668"/>
        <v/>
      </c>
      <c r="CJ554" s="1341" t="str">
        <f t="shared" si="1668"/>
        <v/>
      </c>
      <c r="CK554" s="1342" t="str">
        <f t="shared" si="1668"/>
        <v/>
      </c>
      <c r="CL554" s="1342" t="str">
        <f t="shared" si="1668"/>
        <v/>
      </c>
      <c r="CM554" s="1342" t="str">
        <f t="shared" si="1668"/>
        <v/>
      </c>
      <c r="CN554" s="1341" t="str">
        <f t="shared" si="1668"/>
        <v/>
      </c>
      <c r="CO554" s="1341" t="str">
        <f t="shared" si="1668"/>
        <v/>
      </c>
      <c r="CP554" s="1341" t="str">
        <f t="shared" si="1668"/>
        <v/>
      </c>
      <c r="CQ554" s="1341" t="str">
        <f t="shared" si="1668"/>
        <v/>
      </c>
      <c r="CR554" s="1341" t="str">
        <f t="shared" si="1668"/>
        <v/>
      </c>
      <c r="CS554" s="1340" t="str">
        <f t="shared" si="1668"/>
        <v/>
      </c>
      <c r="CT554" s="1343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619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274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0" t="str">
        <f t="shared" si="1668"/>
        <v/>
      </c>
      <c r="CF555" s="1341" t="str">
        <f t="shared" si="1668"/>
        <v/>
      </c>
      <c r="CG555" s="1341" t="str">
        <f t="shared" si="1668"/>
        <v/>
      </c>
      <c r="CH555" s="1341" t="str">
        <f t="shared" si="1668"/>
        <v/>
      </c>
      <c r="CI555" s="1341" t="str">
        <f t="shared" si="1668"/>
        <v/>
      </c>
      <c r="CJ555" s="1341" t="str">
        <f t="shared" si="1668"/>
        <v/>
      </c>
      <c r="CK555" s="1342" t="str">
        <f t="shared" si="1668"/>
        <v/>
      </c>
      <c r="CL555" s="1342" t="str">
        <f t="shared" si="1668"/>
        <v/>
      </c>
      <c r="CM555" s="1342" t="str">
        <f t="shared" si="1668"/>
        <v/>
      </c>
      <c r="CN555" s="1341" t="str">
        <f t="shared" si="1668"/>
        <v/>
      </c>
      <c r="CO555" s="1341" t="str">
        <f t="shared" si="1668"/>
        <v/>
      </c>
      <c r="CP555" s="1341" t="str">
        <f t="shared" si="1668"/>
        <v/>
      </c>
      <c r="CQ555" s="1341" t="str">
        <f t="shared" si="1668"/>
        <v/>
      </c>
      <c r="CR555" s="1341" t="str">
        <f t="shared" si="1668"/>
        <v/>
      </c>
      <c r="CS555" s="1340" t="str">
        <f t="shared" si="1668"/>
        <v/>
      </c>
      <c r="CT555" s="1343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619"/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76" t="s">
        <v>722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252</v>
      </c>
      <c r="BF556" s="323"/>
      <c r="BG556" s="323" t="s">
        <v>252</v>
      </c>
      <c r="BH556" s="323"/>
      <c r="BI556" s="323" t="s">
        <v>252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619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280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0" t="str">
        <f t="shared" si="1668"/>
        <v/>
      </c>
      <c r="CF557" s="1341" t="str">
        <f t="shared" si="1668"/>
        <v/>
      </c>
      <c r="CG557" s="1341" t="str">
        <f t="shared" si="1668"/>
        <v/>
      </c>
      <c r="CH557" s="1341" t="str">
        <f t="shared" si="1668"/>
        <v/>
      </c>
      <c r="CI557" s="1341" t="str">
        <f t="shared" si="1668"/>
        <v/>
      </c>
      <c r="CJ557" s="1341" t="str">
        <f t="shared" si="1668"/>
        <v/>
      </c>
      <c r="CK557" s="1342">
        <f t="shared" si="1668"/>
        <v>24</v>
      </c>
      <c r="CL557" s="1342">
        <f t="shared" si="1668"/>
        <v>35</v>
      </c>
      <c r="CM557" s="1342">
        <f t="shared" si="1668"/>
        <v>42</v>
      </c>
      <c r="CN557" s="1341">
        <f t="shared" si="1668"/>
        <v>96</v>
      </c>
      <c r="CO557" s="1341" t="str">
        <f t="shared" si="1668"/>
        <v/>
      </c>
      <c r="CP557" s="1341" t="str">
        <f t="shared" si="1668"/>
        <v/>
      </c>
      <c r="CQ557" s="1341" t="str">
        <f t="shared" si="1668"/>
        <v/>
      </c>
      <c r="CR557" s="1341" t="str">
        <f t="shared" si="1668"/>
        <v/>
      </c>
      <c r="CS557" s="1340" t="str">
        <f t="shared" si="1668"/>
        <v/>
      </c>
      <c r="CT557" s="1343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619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0">
        <f t="shared" si="1668"/>
        <v>200</v>
      </c>
      <c r="CF558" s="1341">
        <f t="shared" si="1668"/>
        <v>200</v>
      </c>
      <c r="CG558" s="1341">
        <f t="shared" si="1668"/>
        <v>200</v>
      </c>
      <c r="CH558" s="1341">
        <f t="shared" si="1668"/>
        <v>200</v>
      </c>
      <c r="CI558" s="1341">
        <f t="shared" si="1668"/>
        <v>200</v>
      </c>
      <c r="CJ558" s="1341">
        <f t="shared" si="1668"/>
        <v>200</v>
      </c>
      <c r="CK558" s="1342">
        <f t="shared" si="1668"/>
        <v>200</v>
      </c>
      <c r="CL558" s="1342">
        <f t="shared" si="1668"/>
        <v>200</v>
      </c>
      <c r="CM558" s="1342">
        <f t="shared" si="1668"/>
        <v>200</v>
      </c>
      <c r="CN558" s="1341">
        <f t="shared" si="1668"/>
        <v>200</v>
      </c>
      <c r="CO558" s="1341">
        <f t="shared" si="1668"/>
        <v>200</v>
      </c>
      <c r="CP558" s="1341">
        <f t="shared" si="1668"/>
        <v>200</v>
      </c>
      <c r="CQ558" s="1341">
        <f t="shared" si="1668"/>
        <v>200</v>
      </c>
      <c r="CR558" s="1341">
        <f t="shared" si="1668"/>
        <v>200</v>
      </c>
      <c r="CS558" s="1340">
        <f t="shared" si="1668"/>
        <v>200</v>
      </c>
      <c r="CT558" s="1343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619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5" t="str">
        <f t="shared" si="1668"/>
        <v/>
      </c>
      <c r="CF559" s="1346" t="str">
        <f t="shared" si="1668"/>
        <v/>
      </c>
      <c r="CG559" s="1346" t="str">
        <f t="shared" si="1668"/>
        <v/>
      </c>
      <c r="CH559" s="1346" t="str">
        <f t="shared" si="1668"/>
        <v/>
      </c>
      <c r="CI559" s="1346" t="str">
        <f t="shared" si="1668"/>
        <v/>
      </c>
      <c r="CJ559" s="1346" t="str">
        <f t="shared" si="1668"/>
        <v/>
      </c>
      <c r="CK559" s="1347">
        <f t="shared" si="1668"/>
        <v>8.9460441710930946E-4</v>
      </c>
      <c r="CL559" s="1347">
        <f t="shared" si="1668"/>
        <v>1.3698630136986301E-3</v>
      </c>
      <c r="CM559" s="1347">
        <f t="shared" si="1668"/>
        <v>1.5220700152207001E-3</v>
      </c>
      <c r="CN559" s="1346">
        <f t="shared" si="1668"/>
        <v>2.0874103065883888E-3</v>
      </c>
      <c r="CO559" s="1346" t="str">
        <f t="shared" si="1668"/>
        <v/>
      </c>
      <c r="CP559" s="1346" t="str">
        <f t="shared" si="1668"/>
        <v/>
      </c>
      <c r="CQ559" s="1346" t="str">
        <f t="shared" si="1668"/>
        <v/>
      </c>
      <c r="CR559" s="1346" t="str">
        <f t="shared" si="1668"/>
        <v/>
      </c>
      <c r="CS559" s="1345" t="str">
        <f t="shared" si="1668"/>
        <v/>
      </c>
      <c r="CT559" s="1348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619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276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0" t="str">
        <f t="shared" si="1668"/>
        <v/>
      </c>
      <c r="CF560" s="1341" t="str">
        <f t="shared" si="1668"/>
        <v/>
      </c>
      <c r="CG560" s="1341" t="str">
        <f t="shared" si="1668"/>
        <v/>
      </c>
      <c r="CH560" s="1341" t="str">
        <f t="shared" si="1668"/>
        <v/>
      </c>
      <c r="CI560" s="1341" t="str">
        <f t="shared" si="1668"/>
        <v/>
      </c>
      <c r="CJ560" s="1341" t="str">
        <f t="shared" si="1668"/>
        <v/>
      </c>
      <c r="CK560" s="1342">
        <f t="shared" si="1668"/>
        <v>0.5</v>
      </c>
      <c r="CL560" s="1342">
        <f t="shared" si="1668"/>
        <v>1</v>
      </c>
      <c r="CM560" s="1342">
        <f t="shared" si="1668"/>
        <v>2</v>
      </c>
      <c r="CN560" s="1341">
        <f t="shared" si="1668"/>
        <v>4</v>
      </c>
      <c r="CO560" s="1341" t="str">
        <f t="shared" si="1668"/>
        <v/>
      </c>
      <c r="CP560" s="1341" t="str">
        <f t="shared" si="1668"/>
        <v/>
      </c>
      <c r="CQ560" s="1341" t="str">
        <f t="shared" si="1668"/>
        <v/>
      </c>
      <c r="CR560" s="1341" t="str">
        <f t="shared" si="1668"/>
        <v/>
      </c>
      <c r="CS560" s="1340" t="str">
        <f t="shared" si="1668"/>
        <v/>
      </c>
      <c r="CT560" s="1343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619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274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0" t="str">
        <f t="shared" si="1668"/>
        <v/>
      </c>
      <c r="CF561" s="1341" t="str">
        <f t="shared" si="1668"/>
        <v/>
      </c>
      <c r="CG561" s="1341" t="str">
        <f t="shared" si="1668"/>
        <v/>
      </c>
      <c r="CH561" s="1341" t="str">
        <f t="shared" si="1668"/>
        <v/>
      </c>
      <c r="CI561" s="1341" t="str">
        <f t="shared" si="1668"/>
        <v/>
      </c>
      <c r="CJ561" s="1341" t="str">
        <f t="shared" si="1668"/>
        <v/>
      </c>
      <c r="CK561" s="1342">
        <f t="shared" si="1668"/>
        <v>17.5</v>
      </c>
      <c r="CL561" s="1342">
        <f t="shared" si="1668"/>
        <v>24</v>
      </c>
      <c r="CM561" s="1342">
        <f t="shared" si="1668"/>
        <v>168</v>
      </c>
      <c r="CN561" s="1341">
        <f t="shared" si="1668"/>
        <v>192</v>
      </c>
      <c r="CO561" s="1341" t="str">
        <f t="shared" si="1668"/>
        <v/>
      </c>
      <c r="CP561" s="1341" t="str">
        <f t="shared" si="1668"/>
        <v/>
      </c>
      <c r="CQ561" s="1341" t="str">
        <f t="shared" si="1668"/>
        <v/>
      </c>
      <c r="CR561" s="1341" t="str">
        <f t="shared" si="1668"/>
        <v/>
      </c>
      <c r="CS561" s="1340" t="str">
        <f t="shared" si="1668"/>
        <v/>
      </c>
      <c r="CT561" s="1343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619"/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77" t="s">
        <v>723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19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280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619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19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5" t="str">
        <f t="shared" si="1703"/>
        <v/>
      </c>
      <c r="CF565" s="1346" t="str">
        <f t="shared" si="1703"/>
        <v/>
      </c>
      <c r="CG565" s="1346" t="str">
        <f t="shared" si="1703"/>
        <v/>
      </c>
      <c r="CH565" s="1346" t="str">
        <f t="shared" si="1703"/>
        <v/>
      </c>
      <c r="CI565" s="1346" t="str">
        <f t="shared" si="1703"/>
        <v/>
      </c>
      <c r="CJ565" s="1346" t="str">
        <f t="shared" si="1703"/>
        <v/>
      </c>
      <c r="CK565" s="1347" t="str">
        <f t="shared" si="1703"/>
        <v/>
      </c>
      <c r="CL565" s="1347" t="str">
        <f t="shared" si="1703"/>
        <v/>
      </c>
      <c r="CM565" s="1347" t="str">
        <f t="shared" si="1703"/>
        <v/>
      </c>
      <c r="CN565" s="1346" t="str">
        <f t="shared" si="1703"/>
        <v/>
      </c>
      <c r="CO565" s="1346" t="str">
        <f t="shared" si="1703"/>
        <v/>
      </c>
      <c r="CP565" s="1346" t="str">
        <f t="shared" si="1703"/>
        <v/>
      </c>
      <c r="CQ565" s="1346" t="str">
        <f t="shared" si="1703"/>
        <v/>
      </c>
      <c r="CR565" s="1346" t="str">
        <f t="shared" si="1703"/>
        <v/>
      </c>
      <c r="CS565" s="1345" t="str">
        <f t="shared" si="1703"/>
        <v/>
      </c>
      <c r="CT565" s="1348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19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276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619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274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619"/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77" t="s">
        <v>726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619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280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619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619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5" t="str">
        <f t="shared" si="1703"/>
        <v/>
      </c>
      <c r="CF571" s="1346" t="str">
        <f t="shared" si="1703"/>
        <v/>
      </c>
      <c r="CG571" s="1346" t="str">
        <f t="shared" si="1703"/>
        <v/>
      </c>
      <c r="CH571" s="1346" t="str">
        <f t="shared" si="1703"/>
        <v/>
      </c>
      <c r="CI571" s="1346" t="str">
        <f t="shared" si="1703"/>
        <v/>
      </c>
      <c r="CJ571" s="1346" t="str">
        <f t="shared" si="1703"/>
        <v/>
      </c>
      <c r="CK571" s="1347" t="str">
        <f t="shared" si="1703"/>
        <v/>
      </c>
      <c r="CL571" s="1347" t="str">
        <f t="shared" si="1703"/>
        <v/>
      </c>
      <c r="CM571" s="1347" t="str">
        <f t="shared" si="1703"/>
        <v/>
      </c>
      <c r="CN571" s="1346" t="str">
        <f t="shared" si="1703"/>
        <v/>
      </c>
      <c r="CO571" s="1346" t="str">
        <f t="shared" si="1703"/>
        <v/>
      </c>
      <c r="CP571" s="1346" t="str">
        <f t="shared" si="1703"/>
        <v/>
      </c>
      <c r="CQ571" s="1346" t="str">
        <f t="shared" si="1703"/>
        <v/>
      </c>
      <c r="CR571" s="1346" t="str">
        <f t="shared" si="1703"/>
        <v/>
      </c>
      <c r="CS571" s="1345" t="str">
        <f t="shared" si="1703"/>
        <v/>
      </c>
      <c r="CT571" s="1348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619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276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6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619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274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619"/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76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19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19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19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5" t="str">
        <f t="shared" si="1730"/>
        <v/>
      </c>
      <c r="CF577" s="1346" t="str">
        <f t="shared" si="1730"/>
        <v/>
      </c>
      <c r="CG577" s="1346" t="str">
        <f t="shared" si="1730"/>
        <v/>
      </c>
      <c r="CH577" s="1346" t="str">
        <f t="shared" si="1730"/>
        <v/>
      </c>
      <c r="CI577" s="1346" t="str">
        <f t="shared" si="1730"/>
        <v/>
      </c>
      <c r="CJ577" s="1346" t="str">
        <f t="shared" si="1730"/>
        <v/>
      </c>
      <c r="CK577" s="1347" t="str">
        <f t="shared" si="1730"/>
        <v/>
      </c>
      <c r="CL577" s="1347" t="str">
        <f t="shared" si="1730"/>
        <v/>
      </c>
      <c r="CM577" s="1347" t="str">
        <f t="shared" si="1730"/>
        <v/>
      </c>
      <c r="CN577" s="1346" t="str">
        <f t="shared" si="1730"/>
        <v/>
      </c>
      <c r="CO577" s="1346" t="str">
        <f t="shared" si="1730"/>
        <v/>
      </c>
      <c r="CP577" s="1346" t="str">
        <f t="shared" si="1730"/>
        <v/>
      </c>
      <c r="CQ577" s="1346" t="str">
        <f t="shared" si="1730"/>
        <v/>
      </c>
      <c r="CR577" s="1346" t="str">
        <f t="shared" si="1730"/>
        <v/>
      </c>
      <c r="CS577" s="1345" t="str">
        <f t="shared" si="1730"/>
        <v/>
      </c>
      <c r="CT577" s="1348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619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619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274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19"/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72" t="s">
        <v>727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19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277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19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19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5" t="str">
        <f t="shared" si="1730"/>
        <v/>
      </c>
      <c r="CF583" s="1346" t="str">
        <f t="shared" si="1730"/>
        <v/>
      </c>
      <c r="CG583" s="1346" t="str">
        <f t="shared" si="1730"/>
        <v/>
      </c>
      <c r="CH583" s="1346" t="str">
        <f t="shared" si="1730"/>
        <v/>
      </c>
      <c r="CI583" s="1346" t="str">
        <f t="shared" si="1730"/>
        <v/>
      </c>
      <c r="CJ583" s="1346" t="str">
        <f t="shared" si="1730"/>
        <v/>
      </c>
      <c r="CK583" s="1347" t="str">
        <f t="shared" si="1730"/>
        <v/>
      </c>
      <c r="CL583" s="1347" t="str">
        <f t="shared" si="1730"/>
        <v/>
      </c>
      <c r="CM583" s="1347" t="str">
        <f t="shared" si="1730"/>
        <v/>
      </c>
      <c r="CN583" s="1346" t="str">
        <f t="shared" si="1730"/>
        <v/>
      </c>
      <c r="CO583" s="1346" t="str">
        <f t="shared" si="1730"/>
        <v/>
      </c>
      <c r="CP583" s="1346" t="str">
        <f t="shared" si="1730"/>
        <v/>
      </c>
      <c r="CQ583" s="1346" t="str">
        <f t="shared" si="1730"/>
        <v/>
      </c>
      <c r="CR583" s="1346" t="str">
        <f t="shared" si="1730"/>
        <v/>
      </c>
      <c r="CS583" s="1345" t="str">
        <f t="shared" si="1730"/>
        <v/>
      </c>
      <c r="CT583" s="1348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619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276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619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274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19"/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72" t="s">
        <v>735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619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277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619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19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4" t="str">
        <f t="shared" si="1898"/>
        <v/>
      </c>
      <c r="CE589" s="1345" t="str">
        <f t="shared" si="1836"/>
        <v/>
      </c>
      <c r="CF589" s="1346" t="str">
        <f t="shared" si="1836"/>
        <v/>
      </c>
      <c r="CG589" s="1346" t="str">
        <f t="shared" si="1836"/>
        <v/>
      </c>
      <c r="CH589" s="1346" t="str">
        <f t="shared" si="1836"/>
        <v/>
      </c>
      <c r="CI589" s="1346" t="str">
        <f t="shared" si="1836"/>
        <v/>
      </c>
      <c r="CJ589" s="1346" t="str">
        <f t="shared" si="1836"/>
        <v/>
      </c>
      <c r="CK589" s="1347" t="str">
        <f t="shared" si="1836"/>
        <v/>
      </c>
      <c r="CL589" s="1347">
        <f t="shared" si="1836"/>
        <v>0.18590998043052837</v>
      </c>
      <c r="CM589" s="1347" t="str">
        <f t="shared" si="1836"/>
        <v/>
      </c>
      <c r="CN589" s="1346" t="str">
        <f t="shared" si="1836"/>
        <v/>
      </c>
      <c r="CO589" s="1346" t="str">
        <f t="shared" si="1836"/>
        <v/>
      </c>
      <c r="CP589" s="1346" t="str">
        <f t="shared" si="1836"/>
        <v/>
      </c>
      <c r="CQ589" s="1346" t="str">
        <f t="shared" si="1836"/>
        <v/>
      </c>
      <c r="CR589" s="1346" t="str">
        <f t="shared" si="1836"/>
        <v/>
      </c>
      <c r="CS589" s="1345" t="str">
        <f t="shared" si="1836"/>
        <v/>
      </c>
      <c r="CT589" s="1348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619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276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44" t="str">
        <f t="shared" ref="BZ590:BZ591" si="1908">IF(DL590&lt;3,"",(SUM(B590:R590)-MIN(B590:R590)-MAX(B590:R590))/(DL590-2))</f>
        <v/>
      </c>
      <c r="CA590" s="1544" t="str">
        <f t="shared" ref="CA590:CA591" si="1909">IF(DM590&lt;3,"",(SUM(T590:AJ590)-MIN(T590:AJ590)-MAX(T590:AJ590))/(DM590-2))</f>
        <v/>
      </c>
      <c r="CB590" s="1544" t="str">
        <f t="shared" ref="CB590:CB591" si="1910">IF(DN590&lt;3,"",(SUM(AL590:BB590)-MIN(AL590:BB590)-MAX(AL590:BB590))/(DN590-2))</f>
        <v/>
      </c>
      <c r="CC590" s="1545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619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274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619"/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78" t="s">
        <v>729</v>
      </c>
      <c r="B592" s="227"/>
      <c r="C592" s="227"/>
      <c r="D592" s="227"/>
      <c r="E592" s="227"/>
      <c r="F592" s="227" t="s">
        <v>252</v>
      </c>
      <c r="G592" s="227"/>
      <c r="H592" s="227"/>
      <c r="I592" s="227"/>
      <c r="J592" s="227" t="s">
        <v>252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252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252</v>
      </c>
      <c r="AO592" s="227">
        <v>2</v>
      </c>
      <c r="AP592" s="227"/>
      <c r="AQ592" s="227"/>
      <c r="AR592" s="227" t="s">
        <v>252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252</v>
      </c>
      <c r="BF592" s="227"/>
      <c r="BG592" s="227" t="s">
        <v>252</v>
      </c>
      <c r="BH592" s="227"/>
      <c r="BI592" s="227" t="s">
        <v>252</v>
      </c>
      <c r="BJ592" s="227" t="s">
        <v>252</v>
      </c>
      <c r="BK592" s="227"/>
      <c r="BL592" s="227" t="s">
        <v>817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280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277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619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619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4" t="str">
        <f t="shared" si="1978"/>
        <v/>
      </c>
      <c r="CE596" s="1345" t="str">
        <f t="shared" si="1978"/>
        <v/>
      </c>
      <c r="CF596" s="1346" t="str">
        <f t="shared" si="1978"/>
        <v/>
      </c>
      <c r="CG596" s="1346" t="str">
        <f t="shared" si="1978"/>
        <v/>
      </c>
      <c r="CH596" s="1346" t="str">
        <f t="shared" si="1978"/>
        <v/>
      </c>
      <c r="CI596" s="1346" t="str">
        <f t="shared" si="1978"/>
        <v/>
      </c>
      <c r="CJ596" s="1346">
        <f t="shared" si="1978"/>
        <v>2.1526418786692761E-3</v>
      </c>
      <c r="CK596" s="1347">
        <f t="shared" si="1978"/>
        <v>2.1526418786692761E-3</v>
      </c>
      <c r="CL596" s="1347">
        <f t="shared" si="1978"/>
        <v>2.5114155251141552E-3</v>
      </c>
      <c r="CM596" s="1347">
        <f t="shared" si="1978"/>
        <v>4.4282918646910818E-3</v>
      </c>
      <c r="CN596" s="1346">
        <f t="shared" si="1979"/>
        <v>4.5205479452054796E-3</v>
      </c>
      <c r="CO596" s="1346">
        <f t="shared" si="1979"/>
        <v>1.4760972882303606E-2</v>
      </c>
      <c r="CP596" s="1346" t="str">
        <f t="shared" si="1979"/>
        <v/>
      </c>
      <c r="CQ596" s="1346" t="str">
        <f t="shared" si="1979"/>
        <v/>
      </c>
      <c r="CR596" s="1346" t="str">
        <f t="shared" si="1979"/>
        <v/>
      </c>
      <c r="CS596" s="1345" t="str">
        <f t="shared" si="1979"/>
        <v/>
      </c>
      <c r="CT596" s="1348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619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276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42"/>
      <c r="CE597" s="1443"/>
      <c r="CF597" s="1444"/>
      <c r="CG597" s="1444"/>
      <c r="CH597" s="1444"/>
      <c r="CI597" s="1444"/>
      <c r="CJ597" s="1444"/>
      <c r="CK597" s="1445"/>
      <c r="CL597" s="1445"/>
      <c r="CM597" s="1445"/>
      <c r="CN597" s="1444"/>
      <c r="CO597" s="1444"/>
      <c r="CP597" s="1444"/>
      <c r="CQ597" s="1444"/>
      <c r="CR597" s="1444"/>
      <c r="CS597" s="1443"/>
      <c r="CT597" s="1446"/>
      <c r="CU597" s="1447">
        <v>0</v>
      </c>
      <c r="CV597" s="1448">
        <v>0</v>
      </c>
      <c r="CW597" s="1448">
        <v>0</v>
      </c>
      <c r="CX597" s="1448">
        <v>0</v>
      </c>
      <c r="CY597" s="1449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619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274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42"/>
      <c r="CE598" s="1443"/>
      <c r="CF598" s="1444"/>
      <c r="CG598" s="1444"/>
      <c r="CH598" s="1444"/>
      <c r="CI598" s="1444"/>
      <c r="CJ598" s="1444"/>
      <c r="CK598" s="1445"/>
      <c r="CL598" s="1445"/>
      <c r="CM598" s="1445"/>
      <c r="CN598" s="1444"/>
      <c r="CO598" s="1444"/>
      <c r="CP598" s="1444"/>
      <c r="CQ598" s="1444"/>
      <c r="CR598" s="1444"/>
      <c r="CS598" s="1443"/>
      <c r="CT598" s="1446"/>
      <c r="CU598" s="1447">
        <v>0</v>
      </c>
      <c r="CV598" s="1448">
        <v>0</v>
      </c>
      <c r="CW598" s="1448">
        <v>0</v>
      </c>
      <c r="CX598" s="1448">
        <v>0</v>
      </c>
      <c r="CY598" s="1449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619"/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78" t="s">
        <v>728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252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280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19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5" t="str">
        <f t="shared" si="2007"/>
        <v/>
      </c>
      <c r="CF602" s="1346" t="str">
        <f t="shared" si="2007"/>
        <v/>
      </c>
      <c r="CG602" s="1346" t="str">
        <f t="shared" si="2007"/>
        <v/>
      </c>
      <c r="CH602" s="1346" t="str">
        <f t="shared" si="2007"/>
        <v/>
      </c>
      <c r="CI602" s="1346" t="str">
        <f t="shared" si="2007"/>
        <v/>
      </c>
      <c r="CJ602" s="1346" t="str">
        <f t="shared" si="2007"/>
        <v/>
      </c>
      <c r="CK602" s="1347" t="str">
        <f t="shared" si="2007"/>
        <v/>
      </c>
      <c r="CL602" s="1347" t="str">
        <f t="shared" si="2007"/>
        <v/>
      </c>
      <c r="CM602" s="1347" t="str">
        <f t="shared" si="2007"/>
        <v/>
      </c>
      <c r="CN602" s="1346" t="str">
        <f t="shared" si="2007"/>
        <v/>
      </c>
      <c r="CO602" s="1346" t="str">
        <f t="shared" si="2007"/>
        <v/>
      </c>
      <c r="CP602" s="1346" t="str">
        <f t="shared" si="2007"/>
        <v/>
      </c>
      <c r="CQ602" s="1346" t="str">
        <f t="shared" si="2007"/>
        <v/>
      </c>
      <c r="CR602" s="1346" t="str">
        <f t="shared" si="2007"/>
        <v/>
      </c>
      <c r="CS602" s="1345" t="str">
        <f t="shared" si="2007"/>
        <v/>
      </c>
      <c r="CT602" s="1348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19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276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619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274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619"/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79" t="s">
        <v>733</v>
      </c>
      <c r="B605" s="642"/>
      <c r="C605" s="642"/>
      <c r="D605" s="642"/>
      <c r="E605" s="642"/>
      <c r="F605" s="642"/>
      <c r="G605" s="642"/>
      <c r="H605" s="642" t="s">
        <v>252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252</v>
      </c>
      <c r="V605" s="642"/>
      <c r="W605" s="642"/>
      <c r="X605" s="642" t="s">
        <v>252</v>
      </c>
      <c r="Y605" s="642"/>
      <c r="Z605" s="642" t="s">
        <v>252</v>
      </c>
      <c r="AA605" s="642" t="s">
        <v>252</v>
      </c>
      <c r="AB605" s="642" t="s">
        <v>252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252</v>
      </c>
      <c r="AN605" s="642" t="s">
        <v>252</v>
      </c>
      <c r="AO605" s="642">
        <v>1</v>
      </c>
      <c r="AP605" s="642" t="s">
        <v>252</v>
      </c>
      <c r="AQ605" s="642" t="s">
        <v>252</v>
      </c>
      <c r="AR605" s="642" t="s">
        <v>252</v>
      </c>
      <c r="AS605" s="642"/>
      <c r="AT605" s="642" t="s">
        <v>252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252</v>
      </c>
      <c r="BF605" s="642" t="s">
        <v>252</v>
      </c>
      <c r="BG605" s="642" t="s">
        <v>252</v>
      </c>
      <c r="BH605" s="642" t="s">
        <v>252</v>
      </c>
      <c r="BI605" s="642" t="s">
        <v>252</v>
      </c>
      <c r="BJ605" s="642" t="s">
        <v>252</v>
      </c>
      <c r="BK605" s="642" t="s">
        <v>252</v>
      </c>
      <c r="BL605" s="642" t="s">
        <v>252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280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0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1" t="str">
        <f t="shared" si="2031"/>
        <v/>
      </c>
      <c r="CG606" s="1341" t="str">
        <f t="shared" si="2031"/>
        <v/>
      </c>
      <c r="CH606" s="1341">
        <f t="shared" si="2031"/>
        <v>20</v>
      </c>
      <c r="CI606" s="1341">
        <f t="shared" si="2031"/>
        <v>20</v>
      </c>
      <c r="CJ606" s="1341">
        <f t="shared" si="2031"/>
        <v>21</v>
      </c>
      <c r="CK606" s="1342">
        <f t="shared" si="2031"/>
        <v>25</v>
      </c>
      <c r="CL606" s="1342">
        <f t="shared" si="2031"/>
        <v>30</v>
      </c>
      <c r="CM606" s="1342">
        <f t="shared" si="2031"/>
        <v>30</v>
      </c>
      <c r="CN606" s="1341">
        <f t="shared" si="2031"/>
        <v>36</v>
      </c>
      <c r="CO606" s="1341">
        <f t="shared" si="2031"/>
        <v>72</v>
      </c>
      <c r="CP606" s="1341">
        <f t="shared" si="2031"/>
        <v>200</v>
      </c>
      <c r="CQ606" s="1341" t="str">
        <f t="shared" si="2031"/>
        <v/>
      </c>
      <c r="CR606" s="1341" t="str">
        <f t="shared" si="2031"/>
        <v/>
      </c>
      <c r="CS606" s="1340" t="str">
        <f t="shared" si="2031"/>
        <v/>
      </c>
      <c r="CT606" s="1343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0">
        <f t="shared" si="2031"/>
        <v>3090</v>
      </c>
      <c r="CF607" s="1341">
        <f t="shared" si="2031"/>
        <v>3090</v>
      </c>
      <c r="CG607" s="1341">
        <f t="shared" si="2031"/>
        <v>3090</v>
      </c>
      <c r="CH607" s="1341">
        <f t="shared" si="2031"/>
        <v>3090</v>
      </c>
      <c r="CI607" s="1341">
        <f t="shared" si="2031"/>
        <v>3090</v>
      </c>
      <c r="CJ607" s="1341">
        <f t="shared" si="2031"/>
        <v>3090</v>
      </c>
      <c r="CK607" s="1342">
        <f t="shared" si="2031"/>
        <v>3090</v>
      </c>
      <c r="CL607" s="1342">
        <f t="shared" si="2031"/>
        <v>3090</v>
      </c>
      <c r="CM607" s="1342">
        <f t="shared" si="2031"/>
        <v>3090</v>
      </c>
      <c r="CN607" s="1341">
        <f t="shared" si="2031"/>
        <v>3090</v>
      </c>
      <c r="CO607" s="1341">
        <f t="shared" si="2031"/>
        <v>3090</v>
      </c>
      <c r="CP607" s="1341">
        <f t="shared" si="2031"/>
        <v>3090</v>
      </c>
      <c r="CQ607" s="1341">
        <f t="shared" si="2031"/>
        <v>3090</v>
      </c>
      <c r="CR607" s="1341">
        <f t="shared" si="2031"/>
        <v>3090</v>
      </c>
      <c r="CS607" s="1340">
        <f t="shared" si="2031"/>
        <v>3090</v>
      </c>
      <c r="CT607" s="1343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19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5" t="str">
        <f t="shared" si="2031"/>
        <v/>
      </c>
      <c r="CF608" s="1346" t="str">
        <f t="shared" si="2031"/>
        <v/>
      </c>
      <c r="CG608" s="1346" t="str">
        <f t="shared" si="2031"/>
        <v/>
      </c>
      <c r="CH608" s="1346">
        <f t="shared" si="2031"/>
        <v>7.0547945205479455E-3</v>
      </c>
      <c r="CI608" s="1346">
        <f t="shared" si="2031"/>
        <v>8.0626223091976503E-3</v>
      </c>
      <c r="CJ608" s="1346">
        <f t="shared" si="2031"/>
        <v>1.3193381960505247E-2</v>
      </c>
      <c r="CK608" s="1347">
        <f t="shared" si="2031"/>
        <v>1.3437703848662753E-2</v>
      </c>
      <c r="CL608" s="1347">
        <f t="shared" si="2031"/>
        <v>1.3437703848662753E-2</v>
      </c>
      <c r="CM608" s="1347">
        <f t="shared" si="2031"/>
        <v>1.4397539837852949E-2</v>
      </c>
      <c r="CN608" s="1346">
        <f t="shared" si="2031"/>
        <v>1.5117416829745597E-2</v>
      </c>
      <c r="CO608" s="1346">
        <f t="shared" si="2031"/>
        <v>4.1464914733016493E-2</v>
      </c>
      <c r="CP608" s="1346">
        <f t="shared" si="2031"/>
        <v>6.718851924331376E-2</v>
      </c>
      <c r="CQ608" s="1346" t="str">
        <f t="shared" si="2031"/>
        <v/>
      </c>
      <c r="CR608" s="1346" t="str">
        <f t="shared" si="2031"/>
        <v/>
      </c>
      <c r="CS608" s="1345" t="str">
        <f t="shared" si="2031"/>
        <v/>
      </c>
      <c r="CT608" s="1348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19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276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9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0" t="str">
        <f t="shared" si="2050"/>
        <v/>
      </c>
      <c r="CF609" s="1341" t="str">
        <f t="shared" si="2050"/>
        <v/>
      </c>
      <c r="CG609" s="1341" t="str">
        <f t="shared" si="2050"/>
        <v/>
      </c>
      <c r="CH609" s="1341" t="str">
        <f t="shared" si="2050"/>
        <v/>
      </c>
      <c r="CI609" s="1341">
        <f t="shared" si="2050"/>
        <v>1.8</v>
      </c>
      <c r="CJ609" s="1341">
        <f t="shared" si="2050"/>
        <v>4</v>
      </c>
      <c r="CK609" s="1342">
        <f t="shared" si="2050"/>
        <v>5</v>
      </c>
      <c r="CL609" s="1342">
        <f t="shared" si="2050"/>
        <v>6</v>
      </c>
      <c r="CM609" s="1342">
        <f t="shared" si="2050"/>
        <v>6</v>
      </c>
      <c r="CN609" s="1341">
        <f t="shared" si="2050"/>
        <v>10</v>
      </c>
      <c r="CO609" s="1341">
        <f t="shared" si="2050"/>
        <v>10</v>
      </c>
      <c r="CP609" s="1341">
        <f t="shared" si="2050"/>
        <v>15</v>
      </c>
      <c r="CQ609" s="1341" t="str">
        <f t="shared" si="2050"/>
        <v/>
      </c>
      <c r="CR609" s="1341" t="str">
        <f t="shared" si="2050"/>
        <v/>
      </c>
      <c r="CS609" s="1340" t="str">
        <f t="shared" si="2050"/>
        <v/>
      </c>
      <c r="CT609" s="1343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19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274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9" t="str">
        <f t="shared" si="2050"/>
        <v/>
      </c>
      <c r="CE610" s="1340" t="str">
        <f t="shared" si="2051"/>
        <v/>
      </c>
      <c r="CF610" s="1341" t="str">
        <f t="shared" si="2051"/>
        <v/>
      </c>
      <c r="CG610" s="1341" t="str">
        <f t="shared" si="2051"/>
        <v/>
      </c>
      <c r="CH610" s="1341" t="str">
        <f t="shared" si="2051"/>
        <v/>
      </c>
      <c r="CI610" s="1341">
        <f t="shared" si="2051"/>
        <v>80</v>
      </c>
      <c r="CJ610" s="1341">
        <f t="shared" si="2051"/>
        <v>105</v>
      </c>
      <c r="CK610" s="1342">
        <f t="shared" si="2051"/>
        <v>150</v>
      </c>
      <c r="CL610" s="1342">
        <f t="shared" si="2051"/>
        <v>180</v>
      </c>
      <c r="CM610" s="1342">
        <f t="shared" si="2051"/>
        <v>200</v>
      </c>
      <c r="CN610" s="1341">
        <f t="shared" si="2051"/>
        <v>300</v>
      </c>
      <c r="CO610" s="1341">
        <f t="shared" si="2051"/>
        <v>360</v>
      </c>
      <c r="CP610" s="1341">
        <f t="shared" si="2051"/>
        <v>1080</v>
      </c>
      <c r="CQ610" s="1341" t="str">
        <f t="shared" si="2051"/>
        <v/>
      </c>
      <c r="CR610" s="1341" t="str">
        <f t="shared" si="2051"/>
        <v/>
      </c>
      <c r="CS610" s="1340" t="str">
        <f t="shared" si="2051"/>
        <v/>
      </c>
      <c r="CT610" s="1343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19"/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79" t="s">
        <v>731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252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4"/>
      <c r="CE611" s="1364"/>
      <c r="CF611" s="1364"/>
      <c r="CG611" s="1364"/>
      <c r="CH611" s="1364"/>
      <c r="CI611" s="1364"/>
      <c r="CJ611" s="1364"/>
      <c r="CK611" s="1364"/>
      <c r="CL611" s="1364"/>
      <c r="CM611" s="1364"/>
      <c r="CN611" s="1364"/>
      <c r="CO611" s="1364"/>
      <c r="CP611" s="1364"/>
      <c r="CQ611" s="1364"/>
      <c r="CR611" s="1364"/>
      <c r="CS611" s="1364"/>
      <c r="CT611" s="1365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280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9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0" t="str">
        <f t="shared" si="2060"/>
        <v/>
      </c>
      <c r="CF612" s="1341" t="str">
        <f t="shared" si="2060"/>
        <v/>
      </c>
      <c r="CG612" s="1341" t="str">
        <f t="shared" si="2060"/>
        <v/>
      </c>
      <c r="CH612" s="1341" t="str">
        <f t="shared" si="2060"/>
        <v/>
      </c>
      <c r="CI612" s="1341" t="str">
        <f t="shared" si="2060"/>
        <v/>
      </c>
      <c r="CJ612" s="1341" t="str">
        <f t="shared" si="2060"/>
        <v/>
      </c>
      <c r="CK612" s="1342" t="str">
        <f t="shared" si="2060"/>
        <v/>
      </c>
      <c r="CL612" s="1342">
        <f t="shared" si="2060"/>
        <v>5</v>
      </c>
      <c r="CM612" s="1342" t="str">
        <f t="shared" si="2060"/>
        <v/>
      </c>
      <c r="CN612" s="1341" t="str">
        <f t="shared" si="2060"/>
        <v/>
      </c>
      <c r="CO612" s="1341" t="str">
        <f t="shared" si="2060"/>
        <v/>
      </c>
      <c r="CP612" s="1341" t="str">
        <f t="shared" si="2060"/>
        <v/>
      </c>
      <c r="CQ612" s="1341" t="str">
        <f t="shared" si="2060"/>
        <v/>
      </c>
      <c r="CR612" s="1341" t="str">
        <f t="shared" si="2060"/>
        <v/>
      </c>
      <c r="CS612" s="1340" t="str">
        <f t="shared" si="2060"/>
        <v/>
      </c>
      <c r="CT612" s="1343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9">
        <f t="shared" si="2060"/>
        <v>840</v>
      </c>
      <c r="CE613" s="1340">
        <f t="shared" si="2061"/>
        <v>840</v>
      </c>
      <c r="CF613" s="1341">
        <f t="shared" si="2061"/>
        <v>840</v>
      </c>
      <c r="CG613" s="1341">
        <f t="shared" si="2061"/>
        <v>840</v>
      </c>
      <c r="CH613" s="1341">
        <f t="shared" si="2061"/>
        <v>840</v>
      </c>
      <c r="CI613" s="1341">
        <f t="shared" si="2061"/>
        <v>840</v>
      </c>
      <c r="CJ613" s="1341">
        <f t="shared" si="2061"/>
        <v>840</v>
      </c>
      <c r="CK613" s="1342">
        <f t="shared" si="2061"/>
        <v>840</v>
      </c>
      <c r="CL613" s="1342">
        <f t="shared" si="2061"/>
        <v>840</v>
      </c>
      <c r="CM613" s="1342">
        <f t="shared" si="2061"/>
        <v>840</v>
      </c>
      <c r="CN613" s="1341">
        <f t="shared" si="2061"/>
        <v>840</v>
      </c>
      <c r="CO613" s="1341">
        <f t="shared" si="2061"/>
        <v>840</v>
      </c>
      <c r="CP613" s="1341">
        <f t="shared" si="2061"/>
        <v>840</v>
      </c>
      <c r="CQ613" s="1341">
        <f t="shared" si="2061"/>
        <v>840</v>
      </c>
      <c r="CR613" s="1341">
        <f t="shared" si="2061"/>
        <v>840</v>
      </c>
      <c r="CS613" s="1340">
        <f t="shared" si="2061"/>
        <v>840</v>
      </c>
      <c r="CT613" s="1343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19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5" t="str">
        <f t="shared" si="2061"/>
        <v/>
      </c>
      <c r="CF614" s="1346" t="str">
        <f t="shared" si="2061"/>
        <v/>
      </c>
      <c r="CG614" s="1346" t="str">
        <f t="shared" si="2061"/>
        <v/>
      </c>
      <c r="CH614" s="1346" t="str">
        <f t="shared" si="2061"/>
        <v/>
      </c>
      <c r="CI614" s="1346" t="str">
        <f t="shared" si="2061"/>
        <v/>
      </c>
      <c r="CJ614" s="1346" t="str">
        <f t="shared" si="2061"/>
        <v/>
      </c>
      <c r="CK614" s="1347" t="str">
        <f t="shared" si="2061"/>
        <v/>
      </c>
      <c r="CL614" s="1347">
        <f t="shared" si="2061"/>
        <v>4.5662100456621003E-4</v>
      </c>
      <c r="CM614" s="1347" t="str">
        <f t="shared" si="2061"/>
        <v/>
      </c>
      <c r="CN614" s="1346" t="str">
        <f t="shared" si="2061"/>
        <v/>
      </c>
      <c r="CO614" s="1346" t="str">
        <f t="shared" si="2061"/>
        <v/>
      </c>
      <c r="CP614" s="1346" t="str">
        <f t="shared" si="2061"/>
        <v/>
      </c>
      <c r="CQ614" s="1346" t="str">
        <f t="shared" si="2061"/>
        <v/>
      </c>
      <c r="CR614" s="1346" t="str">
        <f t="shared" si="2061"/>
        <v/>
      </c>
      <c r="CS614" s="1345" t="str">
        <f t="shared" si="2061"/>
        <v/>
      </c>
      <c r="CT614" s="1348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19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276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9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0" t="str">
        <f t="shared" si="2076"/>
        <v/>
      </c>
      <c r="CF615" s="1341" t="str">
        <f t="shared" si="2076"/>
        <v/>
      </c>
      <c r="CG615" s="1341" t="str">
        <f t="shared" si="2076"/>
        <v/>
      </c>
      <c r="CH615" s="1341" t="str">
        <f t="shared" si="2076"/>
        <v/>
      </c>
      <c r="CI615" s="1341" t="str">
        <f t="shared" si="2076"/>
        <v/>
      </c>
      <c r="CJ615" s="1341" t="str">
        <f t="shared" si="2076"/>
        <v/>
      </c>
      <c r="CK615" s="1342" t="str">
        <f t="shared" si="2076"/>
        <v/>
      </c>
      <c r="CL615" s="1342">
        <f t="shared" si="2076"/>
        <v>8</v>
      </c>
      <c r="CM615" s="1342" t="str">
        <f t="shared" si="2076"/>
        <v/>
      </c>
      <c r="CN615" s="1341" t="str">
        <f t="shared" si="2076"/>
        <v/>
      </c>
      <c r="CO615" s="1341" t="str">
        <f t="shared" si="2076"/>
        <v/>
      </c>
      <c r="CP615" s="1341" t="str">
        <f t="shared" si="2076"/>
        <v/>
      </c>
      <c r="CQ615" s="1341" t="str">
        <f t="shared" si="2076"/>
        <v/>
      </c>
      <c r="CR615" s="1341" t="str">
        <f t="shared" si="2076"/>
        <v/>
      </c>
      <c r="CS615" s="1340" t="str">
        <f t="shared" si="2076"/>
        <v/>
      </c>
      <c r="CT615" s="1343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19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274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9" t="str">
        <f t="shared" si="2076"/>
        <v/>
      </c>
      <c r="CE616" s="1340" t="str">
        <f t="shared" si="2077"/>
        <v/>
      </c>
      <c r="CF616" s="1341" t="str">
        <f t="shared" si="2077"/>
        <v/>
      </c>
      <c r="CG616" s="1341" t="str">
        <f t="shared" si="2077"/>
        <v/>
      </c>
      <c r="CH616" s="1341" t="str">
        <f t="shared" si="2077"/>
        <v/>
      </c>
      <c r="CI616" s="1341" t="str">
        <f t="shared" si="2077"/>
        <v/>
      </c>
      <c r="CJ616" s="1341" t="str">
        <f t="shared" si="2077"/>
        <v/>
      </c>
      <c r="CK616" s="1342" t="str">
        <f t="shared" si="2077"/>
        <v/>
      </c>
      <c r="CL616" s="1342">
        <f t="shared" si="2077"/>
        <v>40</v>
      </c>
      <c r="CM616" s="1342" t="str">
        <f t="shared" si="2077"/>
        <v/>
      </c>
      <c r="CN616" s="1341" t="str">
        <f t="shared" si="2077"/>
        <v/>
      </c>
      <c r="CO616" s="1341" t="str">
        <f t="shared" si="2077"/>
        <v/>
      </c>
      <c r="CP616" s="1341" t="str">
        <f t="shared" si="2077"/>
        <v/>
      </c>
      <c r="CQ616" s="1341" t="str">
        <f t="shared" si="2077"/>
        <v/>
      </c>
      <c r="CR616" s="1341" t="str">
        <f t="shared" si="2077"/>
        <v/>
      </c>
      <c r="CS616" s="1340" t="str">
        <f t="shared" si="2077"/>
        <v/>
      </c>
      <c r="CT616" s="1343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19"/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78" t="s">
        <v>732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252</v>
      </c>
      <c r="AO617" s="642"/>
      <c r="AP617" s="642" t="s">
        <v>816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252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4"/>
      <c r="CE617" s="1364"/>
      <c r="CF617" s="1364"/>
      <c r="CG617" s="1364"/>
      <c r="CH617" s="1364"/>
      <c r="CI617" s="1364"/>
      <c r="CJ617" s="1364"/>
      <c r="CK617" s="1364"/>
      <c r="CL617" s="1364"/>
      <c r="CM617" s="1364"/>
      <c r="CN617" s="1364"/>
      <c r="CO617" s="1364"/>
      <c r="CP617" s="1364"/>
      <c r="CQ617" s="1364"/>
      <c r="CR617" s="1364"/>
      <c r="CS617" s="1364"/>
      <c r="CT617" s="1365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280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9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0" t="str">
        <f t="shared" si="2086"/>
        <v/>
      </c>
      <c r="CF618" s="1341" t="str">
        <f t="shared" si="2086"/>
        <v/>
      </c>
      <c r="CG618" s="1341" t="str">
        <f t="shared" si="2086"/>
        <v/>
      </c>
      <c r="CH618" s="1341" t="str">
        <f t="shared" si="2086"/>
        <v/>
      </c>
      <c r="CI618" s="1341" t="str">
        <f t="shared" si="2086"/>
        <v/>
      </c>
      <c r="CJ618" s="1341" t="str">
        <f t="shared" si="2086"/>
        <v/>
      </c>
      <c r="CK618" s="1342" t="str">
        <f t="shared" si="2086"/>
        <v/>
      </c>
      <c r="CL618" s="1342">
        <f t="shared" si="2086"/>
        <v>20</v>
      </c>
      <c r="CM618" s="1342" t="str">
        <f t="shared" si="2086"/>
        <v/>
      </c>
      <c r="CN618" s="1341" t="str">
        <f t="shared" si="2086"/>
        <v/>
      </c>
      <c r="CO618" s="1341" t="str">
        <f t="shared" si="2086"/>
        <v/>
      </c>
      <c r="CP618" s="1341" t="str">
        <f t="shared" si="2086"/>
        <v/>
      </c>
      <c r="CQ618" s="1341" t="str">
        <f t="shared" si="2086"/>
        <v/>
      </c>
      <c r="CR618" s="1341" t="str">
        <f t="shared" si="2086"/>
        <v/>
      </c>
      <c r="CS618" s="1340" t="str">
        <f t="shared" si="2086"/>
        <v/>
      </c>
      <c r="CT618" s="1343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9">
        <f t="shared" si="2086"/>
        <v>5790</v>
      </c>
      <c r="CE619" s="1340">
        <f t="shared" si="2087"/>
        <v>5790</v>
      </c>
      <c r="CF619" s="1341">
        <f t="shared" si="2087"/>
        <v>5790</v>
      </c>
      <c r="CG619" s="1341">
        <f t="shared" si="2087"/>
        <v>5790</v>
      </c>
      <c r="CH619" s="1341">
        <f t="shared" si="2087"/>
        <v>5790</v>
      </c>
      <c r="CI619" s="1341">
        <f t="shared" si="2087"/>
        <v>5790</v>
      </c>
      <c r="CJ619" s="1341">
        <f t="shared" si="2087"/>
        <v>5790</v>
      </c>
      <c r="CK619" s="1342">
        <f t="shared" si="2087"/>
        <v>5790</v>
      </c>
      <c r="CL619" s="1342">
        <f t="shared" si="2087"/>
        <v>5790</v>
      </c>
      <c r="CM619" s="1342">
        <f t="shared" si="2087"/>
        <v>5790</v>
      </c>
      <c r="CN619" s="1341">
        <f t="shared" si="2087"/>
        <v>5790</v>
      </c>
      <c r="CO619" s="1341">
        <f t="shared" si="2087"/>
        <v>5790</v>
      </c>
      <c r="CP619" s="1341">
        <f t="shared" si="2087"/>
        <v>5790</v>
      </c>
      <c r="CQ619" s="1341">
        <f t="shared" si="2087"/>
        <v>5790</v>
      </c>
      <c r="CR619" s="1341">
        <f t="shared" si="2087"/>
        <v>5790</v>
      </c>
      <c r="CS619" s="1340">
        <f t="shared" si="2087"/>
        <v>5790</v>
      </c>
      <c r="CT619" s="1343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19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5" t="str">
        <f t="shared" si="2087"/>
        <v/>
      </c>
      <c r="CF620" s="1346" t="str">
        <f t="shared" si="2087"/>
        <v/>
      </c>
      <c r="CG620" s="1346" t="str">
        <f t="shared" si="2087"/>
        <v/>
      </c>
      <c r="CH620" s="1346" t="str">
        <f t="shared" si="2087"/>
        <v/>
      </c>
      <c r="CI620" s="1346" t="str">
        <f t="shared" si="2087"/>
        <v/>
      </c>
      <c r="CJ620" s="1346" t="str">
        <f t="shared" si="2087"/>
        <v/>
      </c>
      <c r="CK620" s="1347" t="str">
        <f t="shared" si="2087"/>
        <v/>
      </c>
      <c r="CL620" s="1347">
        <f t="shared" si="2087"/>
        <v>2.158233156276209E-2</v>
      </c>
      <c r="CM620" s="1347" t="str">
        <f t="shared" si="2087"/>
        <v/>
      </c>
      <c r="CN620" s="1346" t="str">
        <f t="shared" si="2087"/>
        <v/>
      </c>
      <c r="CO620" s="1346" t="str">
        <f t="shared" si="2087"/>
        <v/>
      </c>
      <c r="CP620" s="1346" t="str">
        <f t="shared" si="2087"/>
        <v/>
      </c>
      <c r="CQ620" s="1346" t="str">
        <f t="shared" si="2087"/>
        <v/>
      </c>
      <c r="CR620" s="1346" t="str">
        <f t="shared" si="2087"/>
        <v/>
      </c>
      <c r="CS620" s="1345" t="str">
        <f t="shared" si="2087"/>
        <v/>
      </c>
      <c r="CT620" s="1348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19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276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44" t="str">
        <f t="shared" ref="BZ621:BZ622" si="2098">IF(DL621&lt;3,"",(SUM(B621:R621)-MIN(B621:R621)-MAX(B621:R621))/(DL621-2))</f>
        <v/>
      </c>
      <c r="CA621" s="1544" t="str">
        <f t="shared" ref="CA621:CA622" si="2099">IF(DM621&lt;3,"",(SUM(T621:AJ621)-MIN(T621:AJ621)-MAX(T621:AJ621))/(DM621-2))</f>
        <v/>
      </c>
      <c r="CB621" s="1544" t="str">
        <f t="shared" ref="CB621:CB622" si="2100">IF(DN621&lt;3,"",(SUM(AL621:BB621)-MIN(AL621:BB621)-MAX(AL621:BB621))/(DN621-2))</f>
        <v/>
      </c>
      <c r="CC621" s="1545" t="str">
        <f t="shared" ref="CC621:CC622" si="2101">IF(DO621&lt;3,"",(SUM(BD621:BT621)-MIN(BD621:BT621)-MAX(BD621:BT621))/(DO621-2))</f>
        <v/>
      </c>
      <c r="CD621" s="1339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0" t="str">
        <f t="shared" si="2102"/>
        <v/>
      </c>
      <c r="CF621" s="1341" t="str">
        <f t="shared" si="2102"/>
        <v/>
      </c>
      <c r="CG621" s="1341" t="str">
        <f t="shared" si="2102"/>
        <v/>
      </c>
      <c r="CH621" s="1341" t="str">
        <f t="shared" si="2102"/>
        <v/>
      </c>
      <c r="CI621" s="1341" t="str">
        <f t="shared" si="2102"/>
        <v/>
      </c>
      <c r="CJ621" s="1341" t="str">
        <f t="shared" si="2102"/>
        <v/>
      </c>
      <c r="CK621" s="1342" t="str">
        <f t="shared" si="2102"/>
        <v/>
      </c>
      <c r="CL621" s="1342">
        <f t="shared" si="2102"/>
        <v>2</v>
      </c>
      <c r="CM621" s="1342" t="str">
        <f t="shared" si="2102"/>
        <v/>
      </c>
      <c r="CN621" s="1341" t="str">
        <f t="shared" si="2102"/>
        <v/>
      </c>
      <c r="CO621" s="1341" t="str">
        <f t="shared" si="2102"/>
        <v/>
      </c>
      <c r="CP621" s="1341" t="str">
        <f t="shared" si="2102"/>
        <v/>
      </c>
      <c r="CQ621" s="1341" t="str">
        <f t="shared" si="2102"/>
        <v/>
      </c>
      <c r="CR621" s="1341" t="str">
        <f t="shared" si="2102"/>
        <v/>
      </c>
      <c r="CS621" s="1340" t="str">
        <f t="shared" si="2102"/>
        <v/>
      </c>
      <c r="CT621" s="1343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19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274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9" t="str">
        <f t="shared" si="2102"/>
        <v/>
      </c>
      <c r="CE622" s="1340" t="str">
        <f t="shared" si="2103"/>
        <v/>
      </c>
      <c r="CF622" s="1341" t="str">
        <f t="shared" si="2103"/>
        <v/>
      </c>
      <c r="CG622" s="1341" t="str">
        <f t="shared" si="2103"/>
        <v/>
      </c>
      <c r="CH622" s="1341" t="str">
        <f t="shared" si="2103"/>
        <v/>
      </c>
      <c r="CI622" s="1341" t="str">
        <f t="shared" si="2103"/>
        <v/>
      </c>
      <c r="CJ622" s="1341" t="str">
        <f t="shared" si="2103"/>
        <v/>
      </c>
      <c r="CK622" s="1342" t="str">
        <f t="shared" si="2103"/>
        <v/>
      </c>
      <c r="CL622" s="1342">
        <f t="shared" si="2103"/>
        <v>40</v>
      </c>
      <c r="CM622" s="1342" t="str">
        <f t="shared" si="2103"/>
        <v/>
      </c>
      <c r="CN622" s="1341" t="str">
        <f t="shared" si="2103"/>
        <v/>
      </c>
      <c r="CO622" s="1341" t="str">
        <f t="shared" si="2103"/>
        <v/>
      </c>
      <c r="CP622" s="1341" t="str">
        <f t="shared" si="2103"/>
        <v/>
      </c>
      <c r="CQ622" s="1341" t="str">
        <f t="shared" si="2103"/>
        <v/>
      </c>
      <c r="CR622" s="1341" t="str">
        <f t="shared" si="2103"/>
        <v/>
      </c>
      <c r="CS622" s="1340" t="str">
        <f t="shared" si="2103"/>
        <v/>
      </c>
      <c r="CT622" s="1343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19"/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78" t="s">
        <v>730</v>
      </c>
      <c r="B623" s="227"/>
      <c r="C623" s="227"/>
      <c r="D623" s="227"/>
      <c r="E623" s="227"/>
      <c r="F623" s="227"/>
      <c r="G623" s="227" t="s">
        <v>252</v>
      </c>
      <c r="H623" s="227" t="s">
        <v>252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252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252</v>
      </c>
      <c r="AN623" s="227" t="s">
        <v>252</v>
      </c>
      <c r="AO623" s="227">
        <v>5</v>
      </c>
      <c r="AP623" s="227"/>
      <c r="AQ623" s="227"/>
      <c r="AR623" s="227" t="s">
        <v>252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252</v>
      </c>
      <c r="BF623" s="227"/>
      <c r="BG623" s="227" t="s">
        <v>252</v>
      </c>
      <c r="BH623" s="227"/>
      <c r="BI623" s="227" t="s">
        <v>252</v>
      </c>
      <c r="BJ623" s="227" t="s">
        <v>252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4"/>
      <c r="CE623" s="1364"/>
      <c r="CF623" s="1364"/>
      <c r="CG623" s="1364"/>
      <c r="CH623" s="1364"/>
      <c r="CI623" s="1364"/>
      <c r="CJ623" s="1364"/>
      <c r="CK623" s="1364"/>
      <c r="CL623" s="1364"/>
      <c r="CM623" s="1364"/>
      <c r="CN623" s="1364"/>
      <c r="CO623" s="1364"/>
      <c r="CP623" s="1364"/>
      <c r="CQ623" s="1364"/>
      <c r="CR623" s="1364"/>
      <c r="CS623" s="1364"/>
      <c r="CT623" s="1365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280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9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0" t="str">
        <f t="shared" si="2112"/>
        <v/>
      </c>
      <c r="CF624" s="1341" t="str">
        <f t="shared" si="2112"/>
        <v/>
      </c>
      <c r="CG624" s="1341" t="str">
        <f t="shared" si="2112"/>
        <v/>
      </c>
      <c r="CH624" s="1341" t="str">
        <f t="shared" si="2112"/>
        <v/>
      </c>
      <c r="CI624" s="1341" t="str">
        <f t="shared" si="2112"/>
        <v/>
      </c>
      <c r="CJ624" s="1341" t="str">
        <f t="shared" si="2112"/>
        <v/>
      </c>
      <c r="CK624" s="1342">
        <f t="shared" si="2112"/>
        <v>5</v>
      </c>
      <c r="CL624" s="1342">
        <f t="shared" si="2112"/>
        <v>20</v>
      </c>
      <c r="CM624" s="1342">
        <f t="shared" si="2112"/>
        <v>25</v>
      </c>
      <c r="CN624" s="1341">
        <f t="shared" si="2112"/>
        <v>30</v>
      </c>
      <c r="CO624" s="1341" t="str">
        <f t="shared" si="2112"/>
        <v/>
      </c>
      <c r="CP624" s="1341" t="str">
        <f t="shared" si="2112"/>
        <v/>
      </c>
      <c r="CQ624" s="1341" t="str">
        <f t="shared" si="2112"/>
        <v/>
      </c>
      <c r="CR624" s="1341" t="str">
        <f t="shared" si="2112"/>
        <v/>
      </c>
      <c r="CS624" s="1340" t="str">
        <f t="shared" si="2112"/>
        <v/>
      </c>
      <c r="CT624" s="1343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9">
        <f t="shared" si="2112"/>
        <v>3390</v>
      </c>
      <c r="CE625" s="1340">
        <f t="shared" si="2113"/>
        <v>3390</v>
      </c>
      <c r="CF625" s="1341">
        <f t="shared" si="2113"/>
        <v>3390</v>
      </c>
      <c r="CG625" s="1341">
        <f t="shared" si="2113"/>
        <v>3390</v>
      </c>
      <c r="CH625" s="1341">
        <f t="shared" si="2113"/>
        <v>3390</v>
      </c>
      <c r="CI625" s="1341">
        <f t="shared" si="2113"/>
        <v>3390</v>
      </c>
      <c r="CJ625" s="1341">
        <f t="shared" si="2113"/>
        <v>3390</v>
      </c>
      <c r="CK625" s="1342">
        <f t="shared" si="2113"/>
        <v>3390</v>
      </c>
      <c r="CL625" s="1342">
        <f t="shared" si="2113"/>
        <v>3390</v>
      </c>
      <c r="CM625" s="1342">
        <f t="shared" si="2113"/>
        <v>3390</v>
      </c>
      <c r="CN625" s="1341">
        <f t="shared" si="2113"/>
        <v>3390</v>
      </c>
      <c r="CO625" s="1341">
        <f t="shared" si="2113"/>
        <v>3390</v>
      </c>
      <c r="CP625" s="1341">
        <f t="shared" si="2113"/>
        <v>3390</v>
      </c>
      <c r="CQ625" s="1341">
        <f t="shared" si="2113"/>
        <v>3390</v>
      </c>
      <c r="CR625" s="1341">
        <f t="shared" si="2113"/>
        <v>3390</v>
      </c>
      <c r="CS625" s="1340">
        <f t="shared" si="2113"/>
        <v>3390</v>
      </c>
      <c r="CT625" s="1343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19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5" t="str">
        <f t="shared" si="2113"/>
        <v/>
      </c>
      <c r="CF626" s="1346" t="str">
        <f t="shared" si="2113"/>
        <v/>
      </c>
      <c r="CG626" s="1346" t="str">
        <f t="shared" si="2113"/>
        <v/>
      </c>
      <c r="CH626" s="1346" t="str">
        <f t="shared" si="2113"/>
        <v/>
      </c>
      <c r="CI626" s="1346" t="str">
        <f t="shared" si="2113"/>
        <v/>
      </c>
      <c r="CJ626" s="1346" t="str">
        <f t="shared" si="2113"/>
        <v/>
      </c>
      <c r="CK626" s="1347">
        <f t="shared" si="2113"/>
        <v>1.842791911285062E-3</v>
      </c>
      <c r="CL626" s="1347">
        <f t="shared" si="2113"/>
        <v>7.3711676451402482E-3</v>
      </c>
      <c r="CM626" s="1347">
        <f t="shared" si="2113"/>
        <v>1.5795359239586245E-2</v>
      </c>
      <c r="CN626" s="1346">
        <f t="shared" si="2113"/>
        <v>1.6585127201565558E-2</v>
      </c>
      <c r="CO626" s="1346" t="str">
        <f t="shared" si="2113"/>
        <v/>
      </c>
      <c r="CP626" s="1346" t="str">
        <f t="shared" si="2113"/>
        <v/>
      </c>
      <c r="CQ626" s="1346" t="str">
        <f t="shared" si="2113"/>
        <v/>
      </c>
      <c r="CR626" s="1346" t="str">
        <f t="shared" si="2113"/>
        <v/>
      </c>
      <c r="CS626" s="1345" t="str">
        <f t="shared" si="2113"/>
        <v/>
      </c>
      <c r="CT626" s="1348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19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276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44" t="str">
        <f t="shared" ref="BZ627:BZ628" si="2124">IF(DL627&lt;3,"",(SUM(B627:R627)-MIN(B627:R627)-MAX(B627:R627))/(DL627-2))</f>
        <v/>
      </c>
      <c r="CA627" s="1544" t="str">
        <f t="shared" ref="CA627:CA628" si="2125">IF(DM627&lt;3,"",(SUM(T627:AJ627)-MIN(T627:AJ627)-MAX(T627:AJ627))/(DM627-2))</f>
        <v/>
      </c>
      <c r="CB627" s="1544">
        <f t="shared" ref="CB627:CB628" si="2126">IF(DN627&lt;3,"",(SUM(AL627:BB627)-MIN(AL627:BB627)-MAX(AL627:BB627))/(DN627-2))</f>
        <v>4.5</v>
      </c>
      <c r="CC627" s="1545">
        <f t="shared" ref="CC627:CC628" si="2127">IF(DO627&lt;3,"",(SUM(BD627:BT627)-MIN(BD627:BT627)-MAX(BD627:BT627))/(DO627-2))</f>
        <v>5.5</v>
      </c>
      <c r="CD627" s="1339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0" t="str">
        <f t="shared" si="2128"/>
        <v/>
      </c>
      <c r="CF627" s="1341" t="str">
        <f t="shared" si="2128"/>
        <v/>
      </c>
      <c r="CG627" s="1341" t="str">
        <f t="shared" si="2128"/>
        <v/>
      </c>
      <c r="CH627" s="1341" t="str">
        <f t="shared" si="2128"/>
        <v/>
      </c>
      <c r="CI627" s="1341" t="str">
        <f t="shared" si="2128"/>
        <v/>
      </c>
      <c r="CJ627" s="1341" t="str">
        <f t="shared" si="2128"/>
        <v/>
      </c>
      <c r="CK627" s="1342">
        <f t="shared" si="2128"/>
        <v>2</v>
      </c>
      <c r="CL627" s="1342">
        <f t="shared" si="2128"/>
        <v>5</v>
      </c>
      <c r="CM627" s="1342">
        <f t="shared" si="2128"/>
        <v>6</v>
      </c>
      <c r="CN627" s="1341">
        <f t="shared" si="2128"/>
        <v>7</v>
      </c>
      <c r="CO627" s="1341" t="str">
        <f t="shared" si="2128"/>
        <v/>
      </c>
      <c r="CP627" s="1341" t="str">
        <f t="shared" si="2128"/>
        <v/>
      </c>
      <c r="CQ627" s="1341" t="str">
        <f t="shared" si="2128"/>
        <v/>
      </c>
      <c r="CR627" s="1341" t="str">
        <f t="shared" si="2128"/>
        <v/>
      </c>
      <c r="CS627" s="1340" t="str">
        <f t="shared" si="2128"/>
        <v/>
      </c>
      <c r="CT627" s="1343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19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274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9" t="str">
        <f t="shared" si="2128"/>
        <v/>
      </c>
      <c r="CE628" s="1340" t="str">
        <f t="shared" si="2129"/>
        <v/>
      </c>
      <c r="CF628" s="1341" t="str">
        <f t="shared" si="2129"/>
        <v/>
      </c>
      <c r="CG628" s="1341" t="str">
        <f t="shared" si="2129"/>
        <v/>
      </c>
      <c r="CH628" s="1341" t="str">
        <f t="shared" si="2129"/>
        <v/>
      </c>
      <c r="CI628" s="1341" t="str">
        <f t="shared" si="2129"/>
        <v/>
      </c>
      <c r="CJ628" s="1341" t="str">
        <f t="shared" si="2129"/>
        <v/>
      </c>
      <c r="CK628" s="1342">
        <f t="shared" si="2129"/>
        <v>35</v>
      </c>
      <c r="CL628" s="1342">
        <f t="shared" si="2129"/>
        <v>40</v>
      </c>
      <c r="CM628" s="1342">
        <f t="shared" si="2129"/>
        <v>125</v>
      </c>
      <c r="CN628" s="1341">
        <f t="shared" si="2129"/>
        <v>180</v>
      </c>
      <c r="CO628" s="1341" t="str">
        <f t="shared" si="2129"/>
        <v/>
      </c>
      <c r="CP628" s="1341" t="str">
        <f t="shared" si="2129"/>
        <v/>
      </c>
      <c r="CQ628" s="1341" t="str">
        <f t="shared" si="2129"/>
        <v/>
      </c>
      <c r="CR628" s="1341" t="str">
        <f t="shared" si="2129"/>
        <v/>
      </c>
      <c r="CS628" s="1340" t="str">
        <f t="shared" si="2129"/>
        <v/>
      </c>
      <c r="CT628" s="1343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19"/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78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4"/>
      <c r="CE629" s="1364"/>
      <c r="CF629" s="1364"/>
      <c r="CG629" s="1364"/>
      <c r="CH629" s="1364"/>
      <c r="CI629" s="1364"/>
      <c r="CJ629" s="1364"/>
      <c r="CK629" s="1364"/>
      <c r="CL629" s="1364"/>
      <c r="CM629" s="1364"/>
      <c r="CN629" s="1364"/>
      <c r="CO629" s="1364"/>
      <c r="CP629" s="1364"/>
      <c r="CQ629" s="1364"/>
      <c r="CR629" s="1364"/>
      <c r="CS629" s="1364"/>
      <c r="CT629" s="1365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280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9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0" t="str">
        <f t="shared" si="2138"/>
        <v/>
      </c>
      <c r="CF630" s="1341" t="str">
        <f t="shared" si="2138"/>
        <v/>
      </c>
      <c r="CG630" s="1341" t="str">
        <f t="shared" si="2138"/>
        <v/>
      </c>
      <c r="CH630" s="1341" t="str">
        <f t="shared" si="2138"/>
        <v/>
      </c>
      <c r="CI630" s="1341" t="str">
        <f t="shared" si="2138"/>
        <v/>
      </c>
      <c r="CJ630" s="1341" t="str">
        <f t="shared" si="2138"/>
        <v/>
      </c>
      <c r="CK630" s="1342" t="str">
        <f t="shared" si="2138"/>
        <v/>
      </c>
      <c r="CL630" s="1342" t="str">
        <f t="shared" si="2138"/>
        <v/>
      </c>
      <c r="CM630" s="1342" t="str">
        <f t="shared" si="2138"/>
        <v/>
      </c>
      <c r="CN630" s="1341" t="str">
        <f t="shared" si="2138"/>
        <v/>
      </c>
      <c r="CO630" s="1341" t="str">
        <f t="shared" si="2138"/>
        <v/>
      </c>
      <c r="CP630" s="1341" t="str">
        <f t="shared" si="2138"/>
        <v/>
      </c>
      <c r="CQ630" s="1341" t="str">
        <f t="shared" si="2138"/>
        <v/>
      </c>
      <c r="CR630" s="1341" t="str">
        <f t="shared" si="2138"/>
        <v/>
      </c>
      <c r="CS630" s="1340" t="str">
        <f t="shared" si="2138"/>
        <v/>
      </c>
      <c r="CT630" s="1343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9">
        <f t="shared" si="2138"/>
        <v>470</v>
      </c>
      <c r="CE631" s="1340">
        <f t="shared" si="2139"/>
        <v>470</v>
      </c>
      <c r="CF631" s="1341">
        <f t="shared" si="2139"/>
        <v>470</v>
      </c>
      <c r="CG631" s="1341">
        <f t="shared" si="2139"/>
        <v>470</v>
      </c>
      <c r="CH631" s="1341">
        <f t="shared" si="2139"/>
        <v>470</v>
      </c>
      <c r="CI631" s="1341">
        <f t="shared" si="2139"/>
        <v>470</v>
      </c>
      <c r="CJ631" s="1341">
        <f t="shared" si="2139"/>
        <v>470</v>
      </c>
      <c r="CK631" s="1342">
        <f t="shared" si="2139"/>
        <v>470</v>
      </c>
      <c r="CL631" s="1342">
        <f t="shared" si="2139"/>
        <v>470</v>
      </c>
      <c r="CM631" s="1342">
        <f t="shared" si="2139"/>
        <v>470</v>
      </c>
      <c r="CN631" s="1341">
        <f t="shared" si="2139"/>
        <v>470</v>
      </c>
      <c r="CO631" s="1341">
        <f t="shared" si="2139"/>
        <v>470</v>
      </c>
      <c r="CP631" s="1341">
        <f t="shared" si="2139"/>
        <v>470</v>
      </c>
      <c r="CQ631" s="1341">
        <f t="shared" si="2139"/>
        <v>470</v>
      </c>
      <c r="CR631" s="1341">
        <f t="shared" si="2139"/>
        <v>470</v>
      </c>
      <c r="CS631" s="1340">
        <f t="shared" si="2139"/>
        <v>470</v>
      </c>
      <c r="CT631" s="1343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19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5" t="str">
        <f t="shared" si="2139"/>
        <v/>
      </c>
      <c r="CF632" s="1346" t="str">
        <f t="shared" si="2139"/>
        <v/>
      </c>
      <c r="CG632" s="1346" t="str">
        <f t="shared" si="2139"/>
        <v/>
      </c>
      <c r="CH632" s="1346" t="str">
        <f t="shared" si="2139"/>
        <v/>
      </c>
      <c r="CI632" s="1346" t="str">
        <f t="shared" si="2139"/>
        <v/>
      </c>
      <c r="CJ632" s="1346" t="str">
        <f t="shared" si="2139"/>
        <v/>
      </c>
      <c r="CK632" s="1347" t="str">
        <f t="shared" si="2139"/>
        <v/>
      </c>
      <c r="CL632" s="1347" t="str">
        <f t="shared" si="2139"/>
        <v/>
      </c>
      <c r="CM632" s="1347" t="str">
        <f t="shared" si="2139"/>
        <v/>
      </c>
      <c r="CN632" s="1346" t="str">
        <f t="shared" si="2139"/>
        <v/>
      </c>
      <c r="CO632" s="1346" t="str">
        <f t="shared" si="2139"/>
        <v/>
      </c>
      <c r="CP632" s="1346" t="str">
        <f t="shared" si="2139"/>
        <v/>
      </c>
      <c r="CQ632" s="1346" t="str">
        <f t="shared" si="2139"/>
        <v/>
      </c>
      <c r="CR632" s="1346" t="str">
        <f t="shared" si="2139"/>
        <v/>
      </c>
      <c r="CS632" s="1345" t="str">
        <f t="shared" si="2139"/>
        <v/>
      </c>
      <c r="CT632" s="1348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19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276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9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0" t="str">
        <f t="shared" si="2154"/>
        <v/>
      </c>
      <c r="CF633" s="1341" t="str">
        <f t="shared" si="2154"/>
        <v/>
      </c>
      <c r="CG633" s="1341" t="str">
        <f t="shared" si="2154"/>
        <v/>
      </c>
      <c r="CH633" s="1341" t="str">
        <f t="shared" si="2154"/>
        <v/>
      </c>
      <c r="CI633" s="1341" t="str">
        <f t="shared" si="2154"/>
        <v/>
      </c>
      <c r="CJ633" s="1341" t="str">
        <f t="shared" si="2154"/>
        <v/>
      </c>
      <c r="CK633" s="1342" t="str">
        <f t="shared" si="2154"/>
        <v/>
      </c>
      <c r="CL633" s="1342" t="str">
        <f t="shared" si="2154"/>
        <v/>
      </c>
      <c r="CM633" s="1342" t="str">
        <f t="shared" si="2154"/>
        <v/>
      </c>
      <c r="CN633" s="1341" t="str">
        <f t="shared" si="2154"/>
        <v/>
      </c>
      <c r="CO633" s="1341" t="str">
        <f t="shared" si="2154"/>
        <v/>
      </c>
      <c r="CP633" s="1341" t="str">
        <f t="shared" si="2154"/>
        <v/>
      </c>
      <c r="CQ633" s="1341" t="str">
        <f t="shared" si="2154"/>
        <v/>
      </c>
      <c r="CR633" s="1341" t="str">
        <f t="shared" si="2154"/>
        <v/>
      </c>
      <c r="CS633" s="1340" t="str">
        <f t="shared" si="2154"/>
        <v/>
      </c>
      <c r="CT633" s="1343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19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274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0" t="str">
        <f t="shared" si="2155"/>
        <v/>
      </c>
      <c r="CF634" s="1341" t="str">
        <f t="shared" si="2155"/>
        <v/>
      </c>
      <c r="CG634" s="1341" t="str">
        <f t="shared" si="2155"/>
        <v/>
      </c>
      <c r="CH634" s="1341" t="str">
        <f t="shared" si="2155"/>
        <v/>
      </c>
      <c r="CI634" s="1341" t="str">
        <f t="shared" si="2155"/>
        <v/>
      </c>
      <c r="CJ634" s="1341" t="str">
        <f t="shared" si="2155"/>
        <v/>
      </c>
      <c r="CK634" s="1342" t="str">
        <f t="shared" si="2155"/>
        <v/>
      </c>
      <c r="CL634" s="1342" t="str">
        <f t="shared" si="2155"/>
        <v/>
      </c>
      <c r="CM634" s="1342" t="str">
        <f t="shared" si="2155"/>
        <v/>
      </c>
      <c r="CN634" s="1341" t="str">
        <f t="shared" si="2155"/>
        <v/>
      </c>
      <c r="CO634" s="1341" t="str">
        <f t="shared" si="2155"/>
        <v/>
      </c>
      <c r="CP634" s="1341" t="str">
        <f t="shared" si="2155"/>
        <v/>
      </c>
      <c r="CQ634" s="1341" t="str">
        <f t="shared" si="2155"/>
        <v/>
      </c>
      <c r="CR634" s="1341" t="str">
        <f t="shared" si="2155"/>
        <v/>
      </c>
      <c r="CS634" s="1340" t="str">
        <f t="shared" si="2155"/>
        <v/>
      </c>
      <c r="CT634" s="1343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19"/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80" t="s">
        <v>281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50"/>
      <c r="CE635" s="1350"/>
      <c r="CF635" s="1350"/>
      <c r="CG635" s="1350"/>
      <c r="CH635" s="1350"/>
      <c r="CI635" s="1350"/>
      <c r="CJ635" s="1350"/>
      <c r="CK635" s="1350"/>
      <c r="CL635" s="1350"/>
      <c r="CM635" s="1350"/>
      <c r="CN635" s="1350"/>
      <c r="CO635" s="1350"/>
      <c r="CP635" s="1350"/>
      <c r="CQ635" s="1350"/>
      <c r="CR635" s="1350"/>
      <c r="CS635" s="1350"/>
      <c r="CT635" s="1351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280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9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0" t="str">
        <f t="shared" si="2164"/>
        <v/>
      </c>
      <c r="CF636" s="1341" t="str">
        <f t="shared" si="2164"/>
        <v/>
      </c>
      <c r="CG636" s="1341" t="str">
        <f t="shared" si="2164"/>
        <v/>
      </c>
      <c r="CH636" s="1341" t="str">
        <f t="shared" si="2164"/>
        <v/>
      </c>
      <c r="CI636" s="1341" t="str">
        <f t="shared" si="2164"/>
        <v/>
      </c>
      <c r="CJ636" s="1341" t="str">
        <f t="shared" si="2164"/>
        <v/>
      </c>
      <c r="CK636" s="1342" t="str">
        <f t="shared" si="2164"/>
        <v/>
      </c>
      <c r="CL636" s="1342" t="str">
        <f t="shared" si="2164"/>
        <v/>
      </c>
      <c r="CM636" s="1342" t="str">
        <f t="shared" si="2164"/>
        <v/>
      </c>
      <c r="CN636" s="1341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1" t="str">
        <f t="shared" si="2165"/>
        <v/>
      </c>
      <c r="CP636" s="1341" t="str">
        <f t="shared" si="2165"/>
        <v/>
      </c>
      <c r="CQ636" s="1341" t="str">
        <f t="shared" si="2165"/>
        <v/>
      </c>
      <c r="CR636" s="1341" t="str">
        <f t="shared" si="2165"/>
        <v/>
      </c>
      <c r="CS636" s="1340" t="str">
        <f t="shared" si="2165"/>
        <v/>
      </c>
      <c r="CT636" s="1343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9" t="str">
        <f t="shared" si="2164"/>
        <v/>
      </c>
      <c r="CE637" s="1340" t="str">
        <f t="shared" si="2164"/>
        <v/>
      </c>
      <c r="CF637" s="1341" t="str">
        <f t="shared" si="2164"/>
        <v/>
      </c>
      <c r="CG637" s="1341" t="str">
        <f t="shared" si="2164"/>
        <v/>
      </c>
      <c r="CH637" s="1341" t="str">
        <f t="shared" si="2164"/>
        <v/>
      </c>
      <c r="CI637" s="1341" t="str">
        <f t="shared" si="2164"/>
        <v/>
      </c>
      <c r="CJ637" s="1341" t="str">
        <f t="shared" si="2164"/>
        <v/>
      </c>
      <c r="CK637" s="1342" t="str">
        <f t="shared" si="2164"/>
        <v/>
      </c>
      <c r="CL637" s="1342" t="str">
        <f t="shared" si="2164"/>
        <v/>
      </c>
      <c r="CM637" s="1342" t="str">
        <f t="shared" si="2164"/>
        <v/>
      </c>
      <c r="CN637" s="1341" t="str">
        <f t="shared" si="2165"/>
        <v/>
      </c>
      <c r="CO637" s="1341" t="str">
        <f t="shared" si="2165"/>
        <v/>
      </c>
      <c r="CP637" s="1341" t="str">
        <f t="shared" si="2165"/>
        <v/>
      </c>
      <c r="CQ637" s="1341" t="str">
        <f t="shared" si="2165"/>
        <v/>
      </c>
      <c r="CR637" s="1341" t="str">
        <f t="shared" si="2165"/>
        <v/>
      </c>
      <c r="CS637" s="1340" t="str">
        <f t="shared" si="2165"/>
        <v/>
      </c>
      <c r="CT637" s="1343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619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9" t="str">
        <f t="shared" si="2164"/>
        <v/>
      </c>
      <c r="CE638" s="1340" t="str">
        <f t="shared" si="2164"/>
        <v/>
      </c>
      <c r="CF638" s="1341" t="str">
        <f t="shared" si="2164"/>
        <v/>
      </c>
      <c r="CG638" s="1341" t="str">
        <f t="shared" si="2164"/>
        <v/>
      </c>
      <c r="CH638" s="1341" t="str">
        <f t="shared" si="2164"/>
        <v/>
      </c>
      <c r="CI638" s="1341" t="str">
        <f t="shared" si="2164"/>
        <v/>
      </c>
      <c r="CJ638" s="1341" t="str">
        <f t="shared" si="2164"/>
        <v/>
      </c>
      <c r="CK638" s="1342" t="str">
        <f t="shared" si="2164"/>
        <v/>
      </c>
      <c r="CL638" s="1342" t="str">
        <f t="shared" si="2164"/>
        <v/>
      </c>
      <c r="CM638" s="1342" t="str">
        <f t="shared" si="2164"/>
        <v/>
      </c>
      <c r="CN638" s="1341" t="str">
        <f t="shared" si="2165"/>
        <v/>
      </c>
      <c r="CO638" s="1341" t="str">
        <f t="shared" si="2165"/>
        <v/>
      </c>
      <c r="CP638" s="1341" t="str">
        <f t="shared" si="2165"/>
        <v/>
      </c>
      <c r="CQ638" s="1341" t="str">
        <f t="shared" si="2165"/>
        <v/>
      </c>
      <c r="CR638" s="1341" t="str">
        <f t="shared" si="2165"/>
        <v/>
      </c>
      <c r="CS638" s="1340" t="str">
        <f t="shared" si="2165"/>
        <v/>
      </c>
      <c r="CT638" s="1343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619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5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6">
        <f t="shared" si="2187"/>
        <v>0</v>
      </c>
      <c r="CG639" s="1346">
        <f t="shared" si="2187"/>
        <v>0</v>
      </c>
      <c r="CH639" s="1346">
        <f t="shared" si="2187"/>
        <v>0</v>
      </c>
      <c r="CI639" s="1346">
        <f t="shared" si="2187"/>
        <v>0</v>
      </c>
      <c r="CJ639" s="1346">
        <f t="shared" si="2187"/>
        <v>0</v>
      </c>
      <c r="CK639" s="1347">
        <f t="shared" si="2187"/>
        <v>0</v>
      </c>
      <c r="CL639" s="1347">
        <f t="shared" si="2187"/>
        <v>0</v>
      </c>
      <c r="CM639" s="1347">
        <f t="shared" si="2187"/>
        <v>0</v>
      </c>
      <c r="CN639" s="1346">
        <f t="shared" si="2187"/>
        <v>0</v>
      </c>
      <c r="CO639" s="1346">
        <f t="shared" si="2187"/>
        <v>0</v>
      </c>
      <c r="CP639" s="1346">
        <f t="shared" si="2187"/>
        <v>0</v>
      </c>
      <c r="CQ639" s="1346">
        <f t="shared" si="2187"/>
        <v>1.5133724722765819E-2</v>
      </c>
      <c r="CR639" s="1346">
        <f t="shared" si="2187"/>
        <v>1.6214705060106235E-2</v>
      </c>
      <c r="CS639" s="1345">
        <f t="shared" si="2187"/>
        <v>1.8160469667318983E-2</v>
      </c>
      <c r="CT639" s="1348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619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276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9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0" t="str">
        <f t="shared" si="2188"/>
        <v/>
      </c>
      <c r="CF640" s="1341" t="str">
        <f t="shared" si="2188"/>
        <v/>
      </c>
      <c r="CG640" s="1341" t="str">
        <f t="shared" si="2188"/>
        <v/>
      </c>
      <c r="CH640" s="1341" t="str">
        <f t="shared" si="2188"/>
        <v/>
      </c>
      <c r="CI640" s="1341" t="str">
        <f t="shared" si="2188"/>
        <v/>
      </c>
      <c r="CJ640" s="1341" t="str">
        <f t="shared" si="2188"/>
        <v/>
      </c>
      <c r="CK640" s="1342" t="str">
        <f t="shared" si="2188"/>
        <v/>
      </c>
      <c r="CL640" s="1342" t="str">
        <f t="shared" si="2188"/>
        <v/>
      </c>
      <c r="CM640" s="1342" t="str">
        <f t="shared" si="2188"/>
        <v/>
      </c>
      <c r="CN640" s="1341" t="str">
        <f t="shared" si="2188"/>
        <v/>
      </c>
      <c r="CO640" s="1341" t="str">
        <f t="shared" si="2188"/>
        <v/>
      </c>
      <c r="CP640" s="1341" t="str">
        <f t="shared" si="2188"/>
        <v/>
      </c>
      <c r="CQ640" s="1341" t="str">
        <f t="shared" si="2188"/>
        <v/>
      </c>
      <c r="CR640" s="1341" t="str">
        <f t="shared" si="2188"/>
        <v/>
      </c>
      <c r="CS640" s="1340" t="str">
        <f t="shared" si="2188"/>
        <v/>
      </c>
      <c r="CT640" s="1343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619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274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0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1">
        <f t="shared" si="2189"/>
        <v>0</v>
      </c>
      <c r="CG641" s="1341">
        <f t="shared" si="2189"/>
        <v>0</v>
      </c>
      <c r="CH641" s="1341">
        <f t="shared" si="2189"/>
        <v>0</v>
      </c>
      <c r="CI641" s="1341">
        <f t="shared" si="2189"/>
        <v>0</v>
      </c>
      <c r="CJ641" s="1341">
        <f t="shared" si="2189"/>
        <v>0</v>
      </c>
      <c r="CK641" s="1342">
        <f t="shared" si="2189"/>
        <v>0</v>
      </c>
      <c r="CL641" s="1342">
        <f t="shared" si="2189"/>
        <v>0</v>
      </c>
      <c r="CM641" s="1342">
        <f t="shared" si="2189"/>
        <v>0</v>
      </c>
      <c r="CN641" s="1341">
        <f t="shared" si="2189"/>
        <v>0</v>
      </c>
      <c r="CO641" s="1341">
        <f t="shared" si="2189"/>
        <v>0</v>
      </c>
      <c r="CP641" s="1341">
        <f t="shared" si="2189"/>
        <v>0</v>
      </c>
      <c r="CQ641" s="1341">
        <f t="shared" si="2189"/>
        <v>100</v>
      </c>
      <c r="CR641" s="1341">
        <f t="shared" si="2189"/>
        <v>150</v>
      </c>
      <c r="CS641" s="1340">
        <f t="shared" si="2189"/>
        <v>160</v>
      </c>
      <c r="CT641" s="1343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619"/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282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50"/>
      <c r="CE642" s="1350"/>
      <c r="CF642" s="1350"/>
      <c r="CG642" s="1350"/>
      <c r="CH642" s="1350"/>
      <c r="CI642" s="1350"/>
      <c r="CJ642" s="1350"/>
      <c r="CK642" s="1350"/>
      <c r="CL642" s="1350"/>
      <c r="CM642" s="1350"/>
      <c r="CN642" s="1350"/>
      <c r="CO642" s="1350"/>
      <c r="CP642" s="1350"/>
      <c r="CQ642" s="1350"/>
      <c r="CR642" s="1350"/>
      <c r="CS642" s="1350"/>
      <c r="CT642" s="1351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283</v>
      </c>
      <c r="B643" s="277"/>
      <c r="C643" s="277" t="s">
        <v>974</v>
      </c>
      <c r="D643" s="277" t="s">
        <v>811</v>
      </c>
      <c r="E643" s="277" t="s">
        <v>808</v>
      </c>
      <c r="F643" s="277" t="s">
        <v>974</v>
      </c>
      <c r="G643" s="277" t="s">
        <v>808</v>
      </c>
      <c r="H643" s="277" t="s">
        <v>808</v>
      </c>
      <c r="I643" s="277" t="s">
        <v>808</v>
      </c>
      <c r="J643" s="277" t="s">
        <v>974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810</v>
      </c>
      <c r="U643" s="277" t="s">
        <v>808</v>
      </c>
      <c r="V643" s="277" t="s">
        <v>813</v>
      </c>
      <c r="W643" s="277"/>
      <c r="X643" s="277" t="s">
        <v>808</v>
      </c>
      <c r="Y643" s="277" t="s">
        <v>808</v>
      </c>
      <c r="Z643" s="277" t="s">
        <v>815</v>
      </c>
      <c r="AA643" s="277"/>
      <c r="AB643" s="277" t="s">
        <v>808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50"/>
      <c r="CE643" s="1350"/>
      <c r="CF643" s="1350"/>
      <c r="CG643" s="1350"/>
      <c r="CH643" s="1350"/>
      <c r="CI643" s="1350"/>
      <c r="CJ643" s="1350"/>
      <c r="CK643" s="1350"/>
      <c r="CL643" s="1350"/>
      <c r="CM643" s="1350"/>
      <c r="CN643" s="1350"/>
      <c r="CO643" s="1350"/>
      <c r="CP643" s="1350"/>
      <c r="CQ643" s="1350"/>
      <c r="CR643" s="1350"/>
      <c r="CS643" s="1350"/>
      <c r="CT643" s="135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284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9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0" t="str">
        <f t="shared" si="2190"/>
        <v/>
      </c>
      <c r="CF644" s="1341" t="str">
        <f t="shared" si="2190"/>
        <v/>
      </c>
      <c r="CG644" s="1341" t="str">
        <f t="shared" si="2190"/>
        <v/>
      </c>
      <c r="CH644" s="1341" t="str">
        <f t="shared" si="2190"/>
        <v/>
      </c>
      <c r="CI644" s="1341" t="str">
        <f t="shared" si="2190"/>
        <v/>
      </c>
      <c r="CJ644" s="1341" t="str">
        <f t="shared" si="2190"/>
        <v/>
      </c>
      <c r="CK644" s="1342" t="str">
        <f t="shared" si="2190"/>
        <v/>
      </c>
      <c r="CL644" s="1342" t="str">
        <f t="shared" si="2190"/>
        <v/>
      </c>
      <c r="CM644" s="1342" t="str">
        <f t="shared" si="2190"/>
        <v/>
      </c>
      <c r="CN644" s="1341" t="str">
        <f t="shared" si="2190"/>
        <v/>
      </c>
      <c r="CO644" s="1341" t="str">
        <f t="shared" si="2190"/>
        <v/>
      </c>
      <c r="CP644" s="1341" t="str">
        <f t="shared" si="2190"/>
        <v/>
      </c>
      <c r="CQ644" s="1341" t="str">
        <f t="shared" si="2190"/>
        <v/>
      </c>
      <c r="CR644" s="1341" t="str">
        <f t="shared" si="2190"/>
        <v/>
      </c>
      <c r="CS644" s="1340" t="str">
        <f t="shared" si="2190"/>
        <v/>
      </c>
      <c r="CT644" s="1343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285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0" t="str">
        <f t="shared" si="2191"/>
        <v/>
      </c>
      <c r="CF645" s="1341" t="str">
        <f t="shared" si="2191"/>
        <v/>
      </c>
      <c r="CG645" s="1341" t="str">
        <f t="shared" si="2191"/>
        <v/>
      </c>
      <c r="CH645" s="1341" t="str">
        <f t="shared" si="2191"/>
        <v/>
      </c>
      <c r="CI645" s="1341" t="str">
        <f t="shared" si="2191"/>
        <v/>
      </c>
      <c r="CJ645" s="1341" t="str">
        <f t="shared" si="2191"/>
        <v/>
      </c>
      <c r="CK645" s="1342" t="str">
        <f t="shared" si="2191"/>
        <v/>
      </c>
      <c r="CL645" s="1342" t="str">
        <f t="shared" si="2191"/>
        <v/>
      </c>
      <c r="CM645" s="1342" t="str">
        <f t="shared" si="2191"/>
        <v/>
      </c>
      <c r="CN645" s="1341" t="str">
        <f t="shared" si="2191"/>
        <v/>
      </c>
      <c r="CO645" s="1341" t="str">
        <f t="shared" si="2191"/>
        <v/>
      </c>
      <c r="CP645" s="1341" t="str">
        <f t="shared" si="2191"/>
        <v/>
      </c>
      <c r="CQ645" s="1341" t="str">
        <f t="shared" si="2191"/>
        <v/>
      </c>
      <c r="CR645" s="1341" t="str">
        <f t="shared" si="2191"/>
        <v/>
      </c>
      <c r="CS645" s="1340" t="str">
        <f t="shared" si="2191"/>
        <v/>
      </c>
      <c r="CT645" s="1343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272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0" t="str">
        <f t="shared" si="2191"/>
        <v/>
      </c>
      <c r="CF646" s="1341" t="str">
        <f t="shared" si="2191"/>
        <v/>
      </c>
      <c r="CG646" s="1341" t="str">
        <f t="shared" si="2191"/>
        <v/>
      </c>
      <c r="CH646" s="1341" t="str">
        <f t="shared" si="2191"/>
        <v/>
      </c>
      <c r="CI646" s="1341" t="str">
        <f t="shared" si="2191"/>
        <v/>
      </c>
      <c r="CJ646" s="1341" t="str">
        <f t="shared" si="2191"/>
        <v/>
      </c>
      <c r="CK646" s="1342" t="str">
        <f t="shared" si="2191"/>
        <v/>
      </c>
      <c r="CL646" s="1342" t="str">
        <f t="shared" si="2191"/>
        <v/>
      </c>
      <c r="CM646" s="1342" t="str">
        <f t="shared" si="2191"/>
        <v/>
      </c>
      <c r="CN646" s="1341" t="str">
        <f t="shared" si="2191"/>
        <v/>
      </c>
      <c r="CO646" s="1341" t="str">
        <f t="shared" si="2191"/>
        <v/>
      </c>
      <c r="CP646" s="1341" t="str">
        <f t="shared" si="2191"/>
        <v/>
      </c>
      <c r="CQ646" s="1341" t="str">
        <f t="shared" si="2191"/>
        <v/>
      </c>
      <c r="CR646" s="1341" t="str">
        <f t="shared" si="2191"/>
        <v/>
      </c>
      <c r="CS646" s="1340" t="str">
        <f t="shared" si="2191"/>
        <v/>
      </c>
      <c r="CT646" s="1343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19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286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0" t="str">
        <f t="shared" si="2191"/>
        <v/>
      </c>
      <c r="CF647" s="1341" t="str">
        <f t="shared" si="2191"/>
        <v/>
      </c>
      <c r="CG647" s="1341" t="str">
        <f t="shared" si="2191"/>
        <v/>
      </c>
      <c r="CH647" s="1341" t="str">
        <f t="shared" si="2191"/>
        <v/>
      </c>
      <c r="CI647" s="1341" t="str">
        <f t="shared" si="2191"/>
        <v/>
      </c>
      <c r="CJ647" s="1341" t="str">
        <f t="shared" si="2191"/>
        <v/>
      </c>
      <c r="CK647" s="1342" t="str">
        <f t="shared" si="2191"/>
        <v/>
      </c>
      <c r="CL647" s="1342" t="str">
        <f t="shared" si="2191"/>
        <v/>
      </c>
      <c r="CM647" s="1342" t="str">
        <f t="shared" si="2191"/>
        <v/>
      </c>
      <c r="CN647" s="1341" t="str">
        <f t="shared" si="2191"/>
        <v/>
      </c>
      <c r="CO647" s="1341" t="str">
        <f t="shared" si="2191"/>
        <v/>
      </c>
      <c r="CP647" s="1341" t="str">
        <f t="shared" si="2191"/>
        <v/>
      </c>
      <c r="CQ647" s="1341" t="str">
        <f t="shared" si="2191"/>
        <v/>
      </c>
      <c r="CR647" s="1341" t="str">
        <f t="shared" si="2191"/>
        <v/>
      </c>
      <c r="CS647" s="1340" t="str">
        <f t="shared" si="2191"/>
        <v/>
      </c>
      <c r="CT647" s="1343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2191"/>
        <v/>
      </c>
      <c r="CF648" s="1346" t="str">
        <f t="shared" si="2191"/>
        <v/>
      </c>
      <c r="CG648" s="1346" t="str">
        <f t="shared" si="2191"/>
        <v/>
      </c>
      <c r="CH648" s="1346" t="str">
        <f t="shared" si="2191"/>
        <v/>
      </c>
      <c r="CI648" s="1346" t="str">
        <f t="shared" si="2191"/>
        <v/>
      </c>
      <c r="CJ648" s="1346" t="str">
        <f t="shared" si="2191"/>
        <v/>
      </c>
      <c r="CK648" s="1347" t="str">
        <f t="shared" si="2191"/>
        <v/>
      </c>
      <c r="CL648" s="1347" t="str">
        <f t="shared" si="2191"/>
        <v/>
      </c>
      <c r="CM648" s="1347" t="str">
        <f t="shared" si="2191"/>
        <v/>
      </c>
      <c r="CN648" s="1346" t="str">
        <f t="shared" si="2191"/>
        <v/>
      </c>
      <c r="CO648" s="1346" t="str">
        <f t="shared" si="2191"/>
        <v/>
      </c>
      <c r="CP648" s="1346" t="str">
        <f t="shared" si="2191"/>
        <v/>
      </c>
      <c r="CQ648" s="1346" t="str">
        <f t="shared" si="2191"/>
        <v/>
      </c>
      <c r="CR648" s="1346" t="str">
        <f t="shared" si="2191"/>
        <v/>
      </c>
      <c r="CS648" s="1345" t="str">
        <f t="shared" si="2191"/>
        <v/>
      </c>
      <c r="CT648" s="1348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19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287</v>
      </c>
      <c r="B649" s="277" t="s">
        <v>974</v>
      </c>
      <c r="C649" s="277" t="s">
        <v>975</v>
      </c>
      <c r="D649" s="277" t="s">
        <v>811</v>
      </c>
      <c r="E649" s="277" t="s">
        <v>808</v>
      </c>
      <c r="F649" s="277" t="s">
        <v>975</v>
      </c>
      <c r="G649" s="277" t="s">
        <v>808</v>
      </c>
      <c r="H649" s="277" t="s">
        <v>808</v>
      </c>
      <c r="I649" s="277" t="s">
        <v>811</v>
      </c>
      <c r="J649" s="277" t="s">
        <v>974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808</v>
      </c>
      <c r="U649" s="277" t="s">
        <v>812</v>
      </c>
      <c r="V649" s="277" t="s">
        <v>811</v>
      </c>
      <c r="W649" s="277" t="s">
        <v>808</v>
      </c>
      <c r="X649" s="277" t="s">
        <v>808</v>
      </c>
      <c r="Y649" s="277" t="s">
        <v>808</v>
      </c>
      <c r="Z649" s="277" t="s">
        <v>808</v>
      </c>
      <c r="AA649" s="277" t="s">
        <v>808</v>
      </c>
      <c r="AB649" s="277" t="s">
        <v>808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50"/>
      <c r="CE649" s="1350"/>
      <c r="CF649" s="1350"/>
      <c r="CG649" s="1350"/>
      <c r="CH649" s="1350"/>
      <c r="CI649" s="1350"/>
      <c r="CJ649" s="1350"/>
      <c r="CK649" s="1350"/>
      <c r="CL649" s="1350"/>
      <c r="CM649" s="1350"/>
      <c r="CN649" s="1350"/>
      <c r="CO649" s="1350"/>
      <c r="CP649" s="1350"/>
      <c r="CQ649" s="1350"/>
      <c r="CR649" s="1350"/>
      <c r="CS649" s="1350"/>
      <c r="CT649" s="1351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284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9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0" t="str">
        <f t="shared" si="2198"/>
        <v/>
      </c>
      <c r="CF650" s="1341" t="str">
        <f t="shared" si="2198"/>
        <v/>
      </c>
      <c r="CG650" s="1341" t="str">
        <f t="shared" si="2198"/>
        <v/>
      </c>
      <c r="CH650" s="1341" t="str">
        <f t="shared" si="2198"/>
        <v/>
      </c>
      <c r="CI650" s="1341" t="str">
        <f t="shared" si="2198"/>
        <v/>
      </c>
      <c r="CJ650" s="1341" t="str">
        <f t="shared" si="2198"/>
        <v/>
      </c>
      <c r="CK650" s="1342" t="str">
        <f t="shared" si="2198"/>
        <v/>
      </c>
      <c r="CL650" s="1342" t="str">
        <f t="shared" si="2198"/>
        <v/>
      </c>
      <c r="CM650" s="1342" t="str">
        <f t="shared" si="2198"/>
        <v/>
      </c>
      <c r="CN650" s="1341" t="str">
        <f t="shared" si="2198"/>
        <v/>
      </c>
      <c r="CO650" s="1341" t="str">
        <f t="shared" si="2198"/>
        <v/>
      </c>
      <c r="CP650" s="1341" t="str">
        <f t="shared" si="2198"/>
        <v/>
      </c>
      <c r="CQ650" s="1341" t="str">
        <f t="shared" si="2198"/>
        <v/>
      </c>
      <c r="CR650" s="1341" t="str">
        <f t="shared" si="2198"/>
        <v/>
      </c>
      <c r="CS650" s="1340" t="str">
        <f t="shared" si="2198"/>
        <v/>
      </c>
      <c r="CT650" s="1343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285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0" t="str">
        <f t="shared" si="2199"/>
        <v/>
      </c>
      <c r="CF651" s="1341" t="str">
        <f t="shared" si="2199"/>
        <v/>
      </c>
      <c r="CG651" s="1341" t="str">
        <f t="shared" si="2199"/>
        <v/>
      </c>
      <c r="CH651" s="1341" t="str">
        <f t="shared" si="2199"/>
        <v/>
      </c>
      <c r="CI651" s="1341" t="str">
        <f t="shared" si="2199"/>
        <v/>
      </c>
      <c r="CJ651" s="1341" t="str">
        <f t="shared" si="2199"/>
        <v/>
      </c>
      <c r="CK651" s="1342" t="str">
        <f t="shared" si="2199"/>
        <v/>
      </c>
      <c r="CL651" s="1342" t="str">
        <f t="shared" si="2199"/>
        <v/>
      </c>
      <c r="CM651" s="1342" t="str">
        <f t="shared" si="2199"/>
        <v/>
      </c>
      <c r="CN651" s="1341" t="str">
        <f t="shared" si="2199"/>
        <v/>
      </c>
      <c r="CO651" s="1341" t="str">
        <f t="shared" si="2199"/>
        <v/>
      </c>
      <c r="CP651" s="1341" t="str">
        <f t="shared" si="2199"/>
        <v/>
      </c>
      <c r="CQ651" s="1341" t="str">
        <f t="shared" si="2199"/>
        <v/>
      </c>
      <c r="CR651" s="1341" t="str">
        <f t="shared" si="2199"/>
        <v/>
      </c>
      <c r="CS651" s="1340" t="str">
        <f t="shared" si="2199"/>
        <v/>
      </c>
      <c r="CT651" s="1343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19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272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0" t="str">
        <f t="shared" si="2199"/>
        <v/>
      </c>
      <c r="CF652" s="1341" t="str">
        <f t="shared" si="2199"/>
        <v/>
      </c>
      <c r="CG652" s="1341" t="str">
        <f t="shared" si="2199"/>
        <v/>
      </c>
      <c r="CH652" s="1341" t="str">
        <f t="shared" si="2199"/>
        <v/>
      </c>
      <c r="CI652" s="1341" t="str">
        <f t="shared" si="2199"/>
        <v/>
      </c>
      <c r="CJ652" s="1341" t="str">
        <f t="shared" si="2199"/>
        <v/>
      </c>
      <c r="CK652" s="1342" t="str">
        <f t="shared" si="2199"/>
        <v/>
      </c>
      <c r="CL652" s="1342" t="str">
        <f t="shared" si="2199"/>
        <v/>
      </c>
      <c r="CM652" s="1342" t="str">
        <f t="shared" si="2199"/>
        <v/>
      </c>
      <c r="CN652" s="1341" t="str">
        <f t="shared" si="2199"/>
        <v/>
      </c>
      <c r="CO652" s="1341" t="str">
        <f t="shared" si="2199"/>
        <v/>
      </c>
      <c r="CP652" s="1341" t="str">
        <f t="shared" si="2199"/>
        <v/>
      </c>
      <c r="CQ652" s="1341" t="str">
        <f t="shared" si="2199"/>
        <v/>
      </c>
      <c r="CR652" s="1341" t="str">
        <f t="shared" si="2199"/>
        <v/>
      </c>
      <c r="CS652" s="1340" t="str">
        <f t="shared" si="2199"/>
        <v/>
      </c>
      <c r="CT652" s="1343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19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286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0" t="str">
        <f t="shared" si="2199"/>
        <v/>
      </c>
      <c r="CF653" s="1341" t="str">
        <f t="shared" si="2199"/>
        <v/>
      </c>
      <c r="CG653" s="1341" t="str">
        <f t="shared" si="2199"/>
        <v/>
      </c>
      <c r="CH653" s="1341" t="str">
        <f t="shared" si="2199"/>
        <v/>
      </c>
      <c r="CI653" s="1341" t="str">
        <f t="shared" si="2199"/>
        <v/>
      </c>
      <c r="CJ653" s="1341" t="str">
        <f t="shared" si="2199"/>
        <v/>
      </c>
      <c r="CK653" s="1342" t="str">
        <f t="shared" si="2199"/>
        <v/>
      </c>
      <c r="CL653" s="1342" t="str">
        <f t="shared" si="2199"/>
        <v/>
      </c>
      <c r="CM653" s="1342" t="str">
        <f t="shared" si="2199"/>
        <v/>
      </c>
      <c r="CN653" s="1341" t="str">
        <f t="shared" si="2199"/>
        <v/>
      </c>
      <c r="CO653" s="1341" t="str">
        <f t="shared" si="2199"/>
        <v/>
      </c>
      <c r="CP653" s="1341" t="str">
        <f t="shared" si="2199"/>
        <v/>
      </c>
      <c r="CQ653" s="1341" t="str">
        <f t="shared" si="2199"/>
        <v/>
      </c>
      <c r="CR653" s="1341" t="str">
        <f t="shared" si="2199"/>
        <v/>
      </c>
      <c r="CS653" s="1340" t="str">
        <f t="shared" si="2199"/>
        <v/>
      </c>
      <c r="CT653" s="1343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19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2199"/>
        <v/>
      </c>
      <c r="CF654" s="1346" t="str">
        <f t="shared" si="2199"/>
        <v/>
      </c>
      <c r="CG654" s="1346" t="str">
        <f t="shared" si="2199"/>
        <v/>
      </c>
      <c r="CH654" s="1346" t="str">
        <f t="shared" si="2199"/>
        <v/>
      </c>
      <c r="CI654" s="1346" t="str">
        <f t="shared" si="2199"/>
        <v/>
      </c>
      <c r="CJ654" s="1346" t="str">
        <f t="shared" si="2199"/>
        <v/>
      </c>
      <c r="CK654" s="1347" t="str">
        <f t="shared" si="2199"/>
        <v/>
      </c>
      <c r="CL654" s="1347" t="str">
        <f t="shared" si="2199"/>
        <v/>
      </c>
      <c r="CM654" s="1347" t="str">
        <f t="shared" si="2199"/>
        <v/>
      </c>
      <c r="CN654" s="1346" t="str">
        <f t="shared" si="2199"/>
        <v/>
      </c>
      <c r="CO654" s="1346" t="str">
        <f t="shared" si="2199"/>
        <v/>
      </c>
      <c r="CP654" s="1346" t="str">
        <f t="shared" si="2199"/>
        <v/>
      </c>
      <c r="CQ654" s="1346" t="str">
        <f t="shared" si="2199"/>
        <v/>
      </c>
      <c r="CR654" s="1346" t="str">
        <f t="shared" si="2199"/>
        <v/>
      </c>
      <c r="CS654" s="1345" t="str">
        <f t="shared" si="2199"/>
        <v/>
      </c>
      <c r="CT654" s="1348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19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288</v>
      </c>
      <c r="B655" s="227"/>
      <c r="C655" s="227" t="s">
        <v>975</v>
      </c>
      <c r="D655" s="227" t="s">
        <v>813</v>
      </c>
      <c r="E655" s="227" t="s">
        <v>811</v>
      </c>
      <c r="F655" s="227"/>
      <c r="G655" s="227" t="s">
        <v>811</v>
      </c>
      <c r="H655" s="227" t="s">
        <v>811</v>
      </c>
      <c r="I655" s="227" t="s">
        <v>811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811</v>
      </c>
      <c r="V655" s="227" t="s">
        <v>813</v>
      </c>
      <c r="W655" s="227"/>
      <c r="X655" s="227">
        <v>12</v>
      </c>
      <c r="Y655" s="227"/>
      <c r="Z655" s="227" t="s">
        <v>811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50"/>
      <c r="CE655" s="1350"/>
      <c r="CF655" s="1350"/>
      <c r="CG655" s="1350"/>
      <c r="CH655" s="1350"/>
      <c r="CI655" s="1350"/>
      <c r="CJ655" s="1350"/>
      <c r="CK655" s="1350"/>
      <c r="CL655" s="1350"/>
      <c r="CM655" s="1350"/>
      <c r="CN655" s="1350"/>
      <c r="CO655" s="1350"/>
      <c r="CP655" s="1350"/>
      <c r="CQ655" s="1350"/>
      <c r="CR655" s="1350"/>
      <c r="CS655" s="1350"/>
      <c r="CT655" s="1351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284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9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0" t="str">
        <f t="shared" si="2210"/>
        <v/>
      </c>
      <c r="CF656" s="1341" t="str">
        <f t="shared" si="2210"/>
        <v/>
      </c>
      <c r="CG656" s="1341" t="str">
        <f t="shared" si="2210"/>
        <v/>
      </c>
      <c r="CH656" s="1341" t="str">
        <f t="shared" si="2210"/>
        <v/>
      </c>
      <c r="CI656" s="1341" t="str">
        <f t="shared" si="2210"/>
        <v/>
      </c>
      <c r="CJ656" s="1341" t="str">
        <f t="shared" si="2210"/>
        <v/>
      </c>
      <c r="CK656" s="1342" t="str">
        <f t="shared" si="2210"/>
        <v/>
      </c>
      <c r="CL656" s="1342" t="str">
        <f t="shared" si="2210"/>
        <v/>
      </c>
      <c r="CM656" s="1342" t="str">
        <f t="shared" si="2210"/>
        <v/>
      </c>
      <c r="CN656" s="1341" t="str">
        <f t="shared" si="2210"/>
        <v/>
      </c>
      <c r="CO656" s="1341" t="str">
        <f t="shared" si="2210"/>
        <v/>
      </c>
      <c r="CP656" s="1341" t="str">
        <f t="shared" si="2210"/>
        <v/>
      </c>
      <c r="CQ656" s="1341" t="str">
        <f t="shared" si="2210"/>
        <v/>
      </c>
      <c r="CR656" s="1341" t="str">
        <f t="shared" si="2210"/>
        <v/>
      </c>
      <c r="CS656" s="1340" t="str">
        <f t="shared" si="2210"/>
        <v/>
      </c>
      <c r="CT656" s="1343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285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0" t="str">
        <f t="shared" si="2211"/>
        <v/>
      </c>
      <c r="CF657" s="1341" t="str">
        <f t="shared" si="2211"/>
        <v/>
      </c>
      <c r="CG657" s="1341" t="str">
        <f t="shared" si="2211"/>
        <v/>
      </c>
      <c r="CH657" s="1341" t="str">
        <f t="shared" si="2211"/>
        <v/>
      </c>
      <c r="CI657" s="1341" t="str">
        <f t="shared" si="2211"/>
        <v/>
      </c>
      <c r="CJ657" s="1341" t="str">
        <f t="shared" si="2211"/>
        <v/>
      </c>
      <c r="CK657" s="1342" t="str">
        <f t="shared" si="2211"/>
        <v/>
      </c>
      <c r="CL657" s="1342" t="str">
        <f t="shared" si="2211"/>
        <v/>
      </c>
      <c r="CM657" s="1342" t="str">
        <f t="shared" si="2211"/>
        <v/>
      </c>
      <c r="CN657" s="1341" t="str">
        <f t="shared" si="2211"/>
        <v/>
      </c>
      <c r="CO657" s="1341" t="str">
        <f t="shared" si="2211"/>
        <v/>
      </c>
      <c r="CP657" s="1341" t="str">
        <f t="shared" si="2211"/>
        <v/>
      </c>
      <c r="CQ657" s="1341" t="str">
        <f t="shared" si="2211"/>
        <v/>
      </c>
      <c r="CR657" s="1341" t="str">
        <f t="shared" si="2211"/>
        <v/>
      </c>
      <c r="CS657" s="1340" t="str">
        <f t="shared" si="2211"/>
        <v/>
      </c>
      <c r="CT657" s="1343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619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272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0" t="str">
        <f t="shared" si="2211"/>
        <v/>
      </c>
      <c r="CF658" s="1341" t="str">
        <f t="shared" si="2211"/>
        <v/>
      </c>
      <c r="CG658" s="1341" t="str">
        <f t="shared" si="2211"/>
        <v/>
      </c>
      <c r="CH658" s="1341" t="str">
        <f t="shared" si="2211"/>
        <v/>
      </c>
      <c r="CI658" s="1341" t="str">
        <f t="shared" si="2211"/>
        <v/>
      </c>
      <c r="CJ658" s="1341" t="str">
        <f t="shared" si="2211"/>
        <v/>
      </c>
      <c r="CK658" s="1342" t="str">
        <f t="shared" si="2211"/>
        <v/>
      </c>
      <c r="CL658" s="1342" t="str">
        <f t="shared" si="2211"/>
        <v/>
      </c>
      <c r="CM658" s="1342" t="str">
        <f t="shared" si="2211"/>
        <v/>
      </c>
      <c r="CN658" s="1341" t="str">
        <f t="shared" si="2211"/>
        <v/>
      </c>
      <c r="CO658" s="1341" t="str">
        <f t="shared" si="2211"/>
        <v/>
      </c>
      <c r="CP658" s="1341" t="str">
        <f t="shared" si="2211"/>
        <v/>
      </c>
      <c r="CQ658" s="1341" t="str">
        <f t="shared" si="2211"/>
        <v/>
      </c>
      <c r="CR658" s="1341" t="str">
        <f t="shared" si="2211"/>
        <v/>
      </c>
      <c r="CS658" s="1340" t="str">
        <f t="shared" si="2211"/>
        <v/>
      </c>
      <c r="CT658" s="1343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619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286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0" t="str">
        <f t="shared" si="2211"/>
        <v/>
      </c>
      <c r="CF659" s="1341" t="str">
        <f t="shared" si="2211"/>
        <v/>
      </c>
      <c r="CG659" s="1341" t="str">
        <f t="shared" si="2211"/>
        <v/>
      </c>
      <c r="CH659" s="1341" t="str">
        <f t="shared" si="2211"/>
        <v/>
      </c>
      <c r="CI659" s="1341" t="str">
        <f t="shared" si="2211"/>
        <v/>
      </c>
      <c r="CJ659" s="1341" t="str">
        <f t="shared" si="2211"/>
        <v/>
      </c>
      <c r="CK659" s="1342" t="str">
        <f t="shared" si="2211"/>
        <v/>
      </c>
      <c r="CL659" s="1342" t="str">
        <f t="shared" si="2211"/>
        <v/>
      </c>
      <c r="CM659" s="1342" t="str">
        <f t="shared" si="2211"/>
        <v/>
      </c>
      <c r="CN659" s="1341" t="str">
        <f t="shared" si="2211"/>
        <v/>
      </c>
      <c r="CO659" s="1341" t="str">
        <f t="shared" si="2211"/>
        <v/>
      </c>
      <c r="CP659" s="1341" t="str">
        <f t="shared" si="2211"/>
        <v/>
      </c>
      <c r="CQ659" s="1341" t="str">
        <f t="shared" si="2211"/>
        <v/>
      </c>
      <c r="CR659" s="1341" t="str">
        <f t="shared" si="2211"/>
        <v/>
      </c>
      <c r="CS659" s="1340" t="str">
        <f t="shared" si="2211"/>
        <v/>
      </c>
      <c r="CT659" s="1343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619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2211"/>
        <v/>
      </c>
      <c r="CF660" s="1346" t="str">
        <f t="shared" si="2211"/>
        <v/>
      </c>
      <c r="CG660" s="1346" t="str">
        <f t="shared" si="2211"/>
        <v/>
      </c>
      <c r="CH660" s="1346" t="str">
        <f t="shared" si="2211"/>
        <v/>
      </c>
      <c r="CI660" s="1346" t="str">
        <f t="shared" si="2211"/>
        <v/>
      </c>
      <c r="CJ660" s="1346" t="str">
        <f t="shared" si="2211"/>
        <v/>
      </c>
      <c r="CK660" s="1347" t="str">
        <f t="shared" si="2211"/>
        <v/>
      </c>
      <c r="CL660" s="1347" t="str">
        <f t="shared" si="2211"/>
        <v/>
      </c>
      <c r="CM660" s="1347" t="str">
        <f t="shared" si="2211"/>
        <v/>
      </c>
      <c r="CN660" s="1346" t="str">
        <f t="shared" si="2211"/>
        <v/>
      </c>
      <c r="CO660" s="1346" t="str">
        <f t="shared" si="2211"/>
        <v/>
      </c>
      <c r="CP660" s="1346" t="str">
        <f t="shared" si="2211"/>
        <v/>
      </c>
      <c r="CQ660" s="1346" t="str">
        <f t="shared" si="2211"/>
        <v/>
      </c>
      <c r="CR660" s="1346" t="str">
        <f t="shared" si="2211"/>
        <v/>
      </c>
      <c r="CS660" s="1345" t="str">
        <f t="shared" si="2211"/>
        <v/>
      </c>
      <c r="CT660" s="1348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619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289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9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0" t="str">
        <f t="shared" si="2237"/>
        <v/>
      </c>
      <c r="CF661" s="1341" t="str">
        <f t="shared" si="2237"/>
        <v/>
      </c>
      <c r="CG661" s="1341" t="str">
        <f t="shared" si="2237"/>
        <v/>
      </c>
      <c r="CH661" s="1341" t="str">
        <f t="shared" si="2237"/>
        <v/>
      </c>
      <c r="CI661" s="1341" t="str">
        <f t="shared" si="2237"/>
        <v/>
      </c>
      <c r="CJ661" s="1341" t="str">
        <f t="shared" si="2237"/>
        <v/>
      </c>
      <c r="CK661" s="1342" t="str">
        <f t="shared" si="2237"/>
        <v/>
      </c>
      <c r="CL661" s="1342" t="str">
        <f t="shared" si="2237"/>
        <v/>
      </c>
      <c r="CM661" s="1342" t="str">
        <f t="shared" si="2237"/>
        <v/>
      </c>
      <c r="CN661" s="1341" t="str">
        <f t="shared" si="2237"/>
        <v/>
      </c>
      <c r="CO661" s="1341" t="str">
        <f t="shared" si="2237"/>
        <v/>
      </c>
      <c r="CP661" s="1341" t="str">
        <f t="shared" si="2237"/>
        <v/>
      </c>
      <c r="CQ661" s="1341" t="str">
        <f t="shared" si="2237"/>
        <v/>
      </c>
      <c r="CR661" s="1341" t="str">
        <f t="shared" si="2237"/>
        <v/>
      </c>
      <c r="CS661" s="1340" t="str">
        <f t="shared" si="2237"/>
        <v/>
      </c>
      <c r="CT661" s="1343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619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272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9" t="str">
        <f t="shared" si="2237"/>
        <v/>
      </c>
      <c r="CE662" s="1340" t="str">
        <f t="shared" si="2238"/>
        <v/>
      </c>
      <c r="CF662" s="1341" t="str">
        <f t="shared" si="2238"/>
        <v/>
      </c>
      <c r="CG662" s="1341" t="str">
        <f t="shared" si="2238"/>
        <v/>
      </c>
      <c r="CH662" s="1341" t="str">
        <f t="shared" si="2238"/>
        <v/>
      </c>
      <c r="CI662" s="1341" t="str">
        <f t="shared" si="2238"/>
        <v/>
      </c>
      <c r="CJ662" s="1341" t="str">
        <f t="shared" si="2238"/>
        <v/>
      </c>
      <c r="CK662" s="1342" t="str">
        <f t="shared" si="2238"/>
        <v/>
      </c>
      <c r="CL662" s="1342" t="str">
        <f t="shared" si="2238"/>
        <v/>
      </c>
      <c r="CM662" s="1342" t="str">
        <f t="shared" si="2238"/>
        <v/>
      </c>
      <c r="CN662" s="1341" t="str">
        <f t="shared" si="2238"/>
        <v/>
      </c>
      <c r="CO662" s="1341" t="str">
        <f t="shared" si="2238"/>
        <v/>
      </c>
      <c r="CP662" s="1341" t="str">
        <f t="shared" si="2238"/>
        <v/>
      </c>
      <c r="CQ662" s="1341" t="str">
        <f t="shared" si="2238"/>
        <v/>
      </c>
      <c r="CR662" s="1341" t="str">
        <f t="shared" si="2238"/>
        <v/>
      </c>
      <c r="CS662" s="1340" t="str">
        <f t="shared" si="2238"/>
        <v/>
      </c>
      <c r="CT662" s="1343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619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5" t="str">
        <f t="shared" si="2238"/>
        <v/>
      </c>
      <c r="CF663" s="1346" t="str">
        <f t="shared" si="2238"/>
        <v/>
      </c>
      <c r="CG663" s="1346" t="str">
        <f t="shared" si="2238"/>
        <v/>
      </c>
      <c r="CH663" s="1346" t="str">
        <f t="shared" si="2238"/>
        <v/>
      </c>
      <c r="CI663" s="1346" t="str">
        <f t="shared" si="2238"/>
        <v/>
      </c>
      <c r="CJ663" s="1346" t="str">
        <f t="shared" si="2238"/>
        <v/>
      </c>
      <c r="CK663" s="1347" t="str">
        <f t="shared" si="2238"/>
        <v/>
      </c>
      <c r="CL663" s="1347" t="str">
        <f t="shared" si="2238"/>
        <v/>
      </c>
      <c r="CM663" s="1347" t="str">
        <f t="shared" si="2238"/>
        <v/>
      </c>
      <c r="CN663" s="1346" t="str">
        <f t="shared" si="2238"/>
        <v/>
      </c>
      <c r="CO663" s="1346" t="str">
        <f t="shared" si="2238"/>
        <v/>
      </c>
      <c r="CP663" s="1346" t="str">
        <f t="shared" si="2238"/>
        <v/>
      </c>
      <c r="CQ663" s="1346" t="str">
        <f t="shared" si="2238"/>
        <v/>
      </c>
      <c r="CR663" s="1346" t="str">
        <f t="shared" si="2238"/>
        <v/>
      </c>
      <c r="CS663" s="1345" t="str">
        <f t="shared" si="2238"/>
        <v/>
      </c>
      <c r="CT663" s="1348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619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290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0"/>
      <c r="CE664" s="1350"/>
      <c r="CF664" s="1350"/>
      <c r="CG664" s="1350"/>
      <c r="CH664" s="1350"/>
      <c r="CI664" s="1350"/>
      <c r="CJ664" s="1350"/>
      <c r="CK664" s="1350"/>
      <c r="CL664" s="1350"/>
      <c r="CM664" s="1350"/>
      <c r="CN664" s="1350"/>
      <c r="CO664" s="1350"/>
      <c r="CP664" s="1350"/>
      <c r="CQ664" s="1350"/>
      <c r="CR664" s="1350"/>
      <c r="CS664" s="1350"/>
      <c r="CT664" s="1351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291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9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0" t="str">
        <f t="shared" si="2238"/>
        <v/>
      </c>
      <c r="CF665" s="1341" t="str">
        <f t="shared" si="2238"/>
        <v/>
      </c>
      <c r="CG665" s="1341" t="str">
        <f t="shared" si="2238"/>
        <v/>
      </c>
      <c r="CH665" s="1341" t="str">
        <f t="shared" si="2238"/>
        <v/>
      </c>
      <c r="CI665" s="1341" t="str">
        <f t="shared" si="2238"/>
        <v/>
      </c>
      <c r="CJ665" s="1341" t="str">
        <f t="shared" si="2238"/>
        <v/>
      </c>
      <c r="CK665" s="1342" t="str">
        <f t="shared" si="2238"/>
        <v/>
      </c>
      <c r="CL665" s="1342" t="str">
        <f t="shared" si="2238"/>
        <v/>
      </c>
      <c r="CM665" s="1342" t="str">
        <f t="shared" si="2238"/>
        <v/>
      </c>
      <c r="CN665" s="1341" t="str">
        <f t="shared" si="2238"/>
        <v/>
      </c>
      <c r="CO665" s="1341" t="str">
        <f t="shared" si="2238"/>
        <v/>
      </c>
      <c r="CP665" s="1341" t="str">
        <f t="shared" si="2238"/>
        <v/>
      </c>
      <c r="CQ665" s="1341" t="str">
        <f t="shared" si="2238"/>
        <v/>
      </c>
      <c r="CR665" s="1341" t="str">
        <f t="shared" si="2238"/>
        <v/>
      </c>
      <c r="CS665" s="1340" t="str">
        <f t="shared" si="2238"/>
        <v/>
      </c>
      <c r="CT665" s="1343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4" t="str">
        <f t="shared" si="2248"/>
        <v/>
      </c>
      <c r="CE666" s="1345" t="str">
        <f t="shared" si="2238"/>
        <v/>
      </c>
      <c r="CF666" s="1346" t="str">
        <f t="shared" si="2238"/>
        <v/>
      </c>
      <c r="CG666" s="1346" t="str">
        <f t="shared" si="2238"/>
        <v/>
      </c>
      <c r="CH666" s="1346" t="str">
        <f t="shared" si="2238"/>
        <v/>
      </c>
      <c r="CI666" s="1346" t="str">
        <f t="shared" si="2238"/>
        <v/>
      </c>
      <c r="CJ666" s="1346" t="str">
        <f t="shared" si="2238"/>
        <v/>
      </c>
      <c r="CK666" s="1347" t="str">
        <f t="shared" si="2238"/>
        <v/>
      </c>
      <c r="CL666" s="1347" t="str">
        <f t="shared" si="2238"/>
        <v/>
      </c>
      <c r="CM666" s="1347" t="str">
        <f t="shared" si="2238"/>
        <v/>
      </c>
      <c r="CN666" s="1346" t="str">
        <f t="shared" si="2238"/>
        <v/>
      </c>
      <c r="CO666" s="1346" t="str">
        <f t="shared" si="2238"/>
        <v/>
      </c>
      <c r="CP666" s="1346" t="str">
        <f t="shared" si="2238"/>
        <v/>
      </c>
      <c r="CQ666" s="1346" t="str">
        <f t="shared" si="2238"/>
        <v/>
      </c>
      <c r="CR666" s="1346" t="str">
        <f t="shared" si="2238"/>
        <v/>
      </c>
      <c r="CS666" s="1345" t="str">
        <f t="shared" si="2238"/>
        <v/>
      </c>
      <c r="CT666" s="1348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619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292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9" t="str">
        <f t="shared" si="2248"/>
        <v/>
      </c>
      <c r="CE667" s="1340" t="str">
        <f t="shared" si="2238"/>
        <v/>
      </c>
      <c r="CF667" s="1341" t="str">
        <f t="shared" si="2238"/>
        <v/>
      </c>
      <c r="CG667" s="1341" t="str">
        <f t="shared" si="2238"/>
        <v/>
      </c>
      <c r="CH667" s="1341" t="str">
        <f t="shared" si="2238"/>
        <v/>
      </c>
      <c r="CI667" s="1341" t="str">
        <f t="shared" si="2238"/>
        <v/>
      </c>
      <c r="CJ667" s="1341" t="str">
        <f t="shared" si="2238"/>
        <v/>
      </c>
      <c r="CK667" s="1342" t="str">
        <f t="shared" si="2238"/>
        <v/>
      </c>
      <c r="CL667" s="1342" t="str">
        <f t="shared" si="2238"/>
        <v/>
      </c>
      <c r="CM667" s="1342" t="str">
        <f t="shared" si="2238"/>
        <v/>
      </c>
      <c r="CN667" s="1341" t="str">
        <f t="shared" si="2238"/>
        <v/>
      </c>
      <c r="CO667" s="1341" t="str">
        <f t="shared" si="2238"/>
        <v/>
      </c>
      <c r="CP667" s="1341" t="str">
        <f t="shared" si="2238"/>
        <v/>
      </c>
      <c r="CQ667" s="1341" t="str">
        <f t="shared" si="2238"/>
        <v/>
      </c>
      <c r="CR667" s="1341" t="str">
        <f t="shared" si="2238"/>
        <v/>
      </c>
      <c r="CS667" s="1340" t="str">
        <f t="shared" si="2238"/>
        <v/>
      </c>
      <c r="CT667" s="1343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619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277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9" t="str">
        <f t="shared" si="2248"/>
        <v/>
      </c>
      <c r="CE668" s="1340" t="str">
        <f t="shared" si="2238"/>
        <v/>
      </c>
      <c r="CF668" s="1341" t="str">
        <f t="shared" si="2238"/>
        <v/>
      </c>
      <c r="CG668" s="1341" t="str">
        <f t="shared" si="2238"/>
        <v/>
      </c>
      <c r="CH668" s="1341" t="str">
        <f t="shared" si="2238"/>
        <v/>
      </c>
      <c r="CI668" s="1341" t="str">
        <f t="shared" si="2238"/>
        <v/>
      </c>
      <c r="CJ668" s="1341" t="str">
        <f t="shared" si="2238"/>
        <v/>
      </c>
      <c r="CK668" s="1342" t="str">
        <f t="shared" si="2238"/>
        <v/>
      </c>
      <c r="CL668" s="1342" t="str">
        <f t="shared" si="2238"/>
        <v/>
      </c>
      <c r="CM668" s="1342" t="str">
        <f t="shared" si="2238"/>
        <v/>
      </c>
      <c r="CN668" s="1341" t="str">
        <f t="shared" si="2238"/>
        <v/>
      </c>
      <c r="CO668" s="1341" t="str">
        <f t="shared" si="2238"/>
        <v/>
      </c>
      <c r="CP668" s="1341" t="str">
        <f t="shared" si="2238"/>
        <v/>
      </c>
      <c r="CQ668" s="1341" t="str">
        <f t="shared" si="2238"/>
        <v/>
      </c>
      <c r="CR668" s="1341" t="str">
        <f t="shared" si="2238"/>
        <v/>
      </c>
      <c r="CS668" s="1340" t="str">
        <f t="shared" si="2238"/>
        <v/>
      </c>
      <c r="CT668" s="1343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619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4" t="str">
        <f t="shared" si="2248"/>
        <v/>
      </c>
      <c r="CE669" s="1345" t="str">
        <f t="shared" si="2238"/>
        <v/>
      </c>
      <c r="CF669" s="1346" t="str">
        <f t="shared" si="2238"/>
        <v/>
      </c>
      <c r="CG669" s="1346" t="str">
        <f t="shared" si="2238"/>
        <v/>
      </c>
      <c r="CH669" s="1346" t="str">
        <f t="shared" si="2238"/>
        <v/>
      </c>
      <c r="CI669" s="1346" t="str">
        <f t="shared" si="2238"/>
        <v/>
      </c>
      <c r="CJ669" s="1346" t="str">
        <f t="shared" si="2238"/>
        <v/>
      </c>
      <c r="CK669" s="1347" t="str">
        <f t="shared" si="2238"/>
        <v/>
      </c>
      <c r="CL669" s="1347" t="str">
        <f t="shared" si="2238"/>
        <v/>
      </c>
      <c r="CM669" s="1347" t="str">
        <f t="shared" si="2238"/>
        <v/>
      </c>
      <c r="CN669" s="1346" t="str">
        <f t="shared" si="2238"/>
        <v/>
      </c>
      <c r="CO669" s="1346" t="str">
        <f t="shared" si="2238"/>
        <v/>
      </c>
      <c r="CP669" s="1346" t="str">
        <f t="shared" si="2238"/>
        <v/>
      </c>
      <c r="CQ669" s="1346" t="str">
        <f t="shared" si="2238"/>
        <v/>
      </c>
      <c r="CR669" s="1346" t="str">
        <f t="shared" si="2238"/>
        <v/>
      </c>
      <c r="CS669" s="1345" t="str">
        <f t="shared" si="2238"/>
        <v/>
      </c>
      <c r="CT669" s="1348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619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293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9" t="str">
        <f t="shared" si="2248"/>
        <v/>
      </c>
      <c r="CE670" s="1340" t="str">
        <f t="shared" si="2238"/>
        <v/>
      </c>
      <c r="CF670" s="1341" t="str">
        <f t="shared" si="2238"/>
        <v/>
      </c>
      <c r="CG670" s="1341" t="str">
        <f t="shared" si="2238"/>
        <v/>
      </c>
      <c r="CH670" s="1341" t="str">
        <f t="shared" si="2238"/>
        <v/>
      </c>
      <c r="CI670" s="1341" t="str">
        <f t="shared" si="2238"/>
        <v/>
      </c>
      <c r="CJ670" s="1341" t="str">
        <f t="shared" si="2238"/>
        <v/>
      </c>
      <c r="CK670" s="1342" t="str">
        <f t="shared" si="2238"/>
        <v/>
      </c>
      <c r="CL670" s="1342" t="str">
        <f t="shared" si="2238"/>
        <v/>
      </c>
      <c r="CM670" s="1342" t="str">
        <f t="shared" si="2238"/>
        <v/>
      </c>
      <c r="CN670" s="1341" t="str">
        <f t="shared" si="2238"/>
        <v/>
      </c>
      <c r="CO670" s="1341" t="str">
        <f t="shared" si="2238"/>
        <v/>
      </c>
      <c r="CP670" s="1341" t="str">
        <f t="shared" si="2238"/>
        <v/>
      </c>
      <c r="CQ670" s="1341" t="str">
        <f t="shared" si="2238"/>
        <v/>
      </c>
      <c r="CR670" s="1341" t="str">
        <f t="shared" si="2238"/>
        <v/>
      </c>
      <c r="CS670" s="1340" t="str">
        <f t="shared" si="2238"/>
        <v/>
      </c>
      <c r="CT670" s="1343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619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277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9" t="str">
        <f t="shared" si="2248"/>
        <v/>
      </c>
      <c r="CE671" s="1340" t="str">
        <f t="shared" si="2238"/>
        <v/>
      </c>
      <c r="CF671" s="1341" t="str">
        <f t="shared" si="2238"/>
        <v/>
      </c>
      <c r="CG671" s="1341" t="str">
        <f t="shared" si="2238"/>
        <v/>
      </c>
      <c r="CH671" s="1341" t="str">
        <f t="shared" si="2238"/>
        <v/>
      </c>
      <c r="CI671" s="1341" t="str">
        <f t="shared" si="2238"/>
        <v/>
      </c>
      <c r="CJ671" s="1341" t="str">
        <f t="shared" si="2238"/>
        <v/>
      </c>
      <c r="CK671" s="1342" t="str">
        <f t="shared" si="2238"/>
        <v/>
      </c>
      <c r="CL671" s="1342" t="str">
        <f t="shared" si="2238"/>
        <v/>
      </c>
      <c r="CM671" s="1342" t="str">
        <f t="shared" si="2238"/>
        <v/>
      </c>
      <c r="CN671" s="1341" t="str">
        <f t="shared" si="2238"/>
        <v/>
      </c>
      <c r="CO671" s="1341" t="str">
        <f t="shared" si="2238"/>
        <v/>
      </c>
      <c r="CP671" s="1341" t="str">
        <f t="shared" si="2238"/>
        <v/>
      </c>
      <c r="CQ671" s="1341" t="str">
        <f t="shared" si="2238"/>
        <v/>
      </c>
      <c r="CR671" s="1341" t="str">
        <f t="shared" si="2238"/>
        <v/>
      </c>
      <c r="CS671" s="1340" t="str">
        <f t="shared" si="2238"/>
        <v/>
      </c>
      <c r="CT671" s="1343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619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4" t="str">
        <f t="shared" si="2248"/>
        <v/>
      </c>
      <c r="CE672" s="1345" t="str">
        <f t="shared" si="2238"/>
        <v/>
      </c>
      <c r="CF672" s="1346" t="str">
        <f t="shared" si="2238"/>
        <v/>
      </c>
      <c r="CG672" s="1346" t="str">
        <f t="shared" si="2238"/>
        <v/>
      </c>
      <c r="CH672" s="1346" t="str">
        <f t="shared" si="2238"/>
        <v/>
      </c>
      <c r="CI672" s="1346" t="str">
        <f t="shared" si="2238"/>
        <v/>
      </c>
      <c r="CJ672" s="1346" t="str">
        <f t="shared" si="2238"/>
        <v/>
      </c>
      <c r="CK672" s="1347" t="str">
        <f t="shared" si="2238"/>
        <v/>
      </c>
      <c r="CL672" s="1347" t="str">
        <f t="shared" si="2238"/>
        <v/>
      </c>
      <c r="CM672" s="1347" t="str">
        <f t="shared" si="2238"/>
        <v/>
      </c>
      <c r="CN672" s="1346" t="str">
        <f t="shared" si="2238"/>
        <v/>
      </c>
      <c r="CO672" s="1346" t="str">
        <f t="shared" si="2238"/>
        <v/>
      </c>
      <c r="CP672" s="1346" t="str">
        <f t="shared" si="2238"/>
        <v/>
      </c>
      <c r="CQ672" s="1346" t="str">
        <f t="shared" si="2238"/>
        <v/>
      </c>
      <c r="CR672" s="1346" t="str">
        <f t="shared" si="2238"/>
        <v/>
      </c>
      <c r="CS672" s="1345" t="str">
        <f t="shared" si="2238"/>
        <v/>
      </c>
      <c r="CT672" s="1348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619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294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9" t="str">
        <f t="shared" si="2248"/>
        <v/>
      </c>
      <c r="CE673" s="1340" t="str">
        <f t="shared" si="2238"/>
        <v/>
      </c>
      <c r="CF673" s="1341" t="str">
        <f t="shared" si="2238"/>
        <v/>
      </c>
      <c r="CG673" s="1341" t="str">
        <f t="shared" si="2238"/>
        <v/>
      </c>
      <c r="CH673" s="1341" t="str">
        <f t="shared" si="2238"/>
        <v/>
      </c>
      <c r="CI673" s="1341" t="str">
        <f t="shared" si="2238"/>
        <v/>
      </c>
      <c r="CJ673" s="1341" t="str">
        <f t="shared" si="2238"/>
        <v/>
      </c>
      <c r="CK673" s="1342" t="str">
        <f t="shared" si="2238"/>
        <v/>
      </c>
      <c r="CL673" s="1342" t="str">
        <f t="shared" si="2238"/>
        <v/>
      </c>
      <c r="CM673" s="1342" t="str">
        <f t="shared" si="2238"/>
        <v/>
      </c>
      <c r="CN673" s="1341" t="str">
        <f t="shared" si="2238"/>
        <v/>
      </c>
      <c r="CO673" s="1341" t="str">
        <f t="shared" si="2238"/>
        <v/>
      </c>
      <c r="CP673" s="1341" t="str">
        <f t="shared" si="2238"/>
        <v/>
      </c>
      <c r="CQ673" s="1341" t="str">
        <f t="shared" si="2238"/>
        <v/>
      </c>
      <c r="CR673" s="1341" t="str">
        <f t="shared" si="2238"/>
        <v/>
      </c>
      <c r="CS673" s="1340" t="str">
        <f t="shared" si="2238"/>
        <v/>
      </c>
      <c r="CT673" s="1343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619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277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9" t="str">
        <f t="shared" si="2248"/>
        <v/>
      </c>
      <c r="CE674" s="1340" t="str">
        <f t="shared" si="2238"/>
        <v/>
      </c>
      <c r="CF674" s="1341" t="str">
        <f t="shared" si="2238"/>
        <v/>
      </c>
      <c r="CG674" s="1341" t="str">
        <f t="shared" si="2238"/>
        <v/>
      </c>
      <c r="CH674" s="1341" t="str">
        <f t="shared" si="2238"/>
        <v/>
      </c>
      <c r="CI674" s="1341" t="str">
        <f t="shared" si="2238"/>
        <v/>
      </c>
      <c r="CJ674" s="1341" t="str">
        <f t="shared" si="2238"/>
        <v/>
      </c>
      <c r="CK674" s="1342" t="str">
        <f t="shared" si="2238"/>
        <v/>
      </c>
      <c r="CL674" s="1342" t="str">
        <f t="shared" si="2238"/>
        <v/>
      </c>
      <c r="CM674" s="1342" t="str">
        <f t="shared" si="2238"/>
        <v/>
      </c>
      <c r="CN674" s="1341" t="str">
        <f t="shared" si="2238"/>
        <v/>
      </c>
      <c r="CO674" s="1341" t="str">
        <f t="shared" si="2238"/>
        <v/>
      </c>
      <c r="CP674" s="1341" t="str">
        <f t="shared" si="2238"/>
        <v/>
      </c>
      <c r="CQ674" s="1341" t="str">
        <f t="shared" si="2238"/>
        <v/>
      </c>
      <c r="CR674" s="1341" t="str">
        <f t="shared" si="2238"/>
        <v/>
      </c>
      <c r="CS674" s="1340" t="str">
        <f t="shared" si="2238"/>
        <v/>
      </c>
      <c r="CT674" s="1343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619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4" t="str">
        <f t="shared" si="2248"/>
        <v/>
      </c>
      <c r="CE675" s="1345" t="str">
        <f t="shared" si="2238"/>
        <v/>
      </c>
      <c r="CF675" s="1346" t="str">
        <f t="shared" si="2238"/>
        <v/>
      </c>
      <c r="CG675" s="1346" t="str">
        <f t="shared" si="2238"/>
        <v/>
      </c>
      <c r="CH675" s="1346" t="str">
        <f t="shared" si="2238"/>
        <v/>
      </c>
      <c r="CI675" s="1346" t="str">
        <f t="shared" si="2238"/>
        <v/>
      </c>
      <c r="CJ675" s="1346" t="str">
        <f t="shared" si="2238"/>
        <v/>
      </c>
      <c r="CK675" s="1347" t="str">
        <f t="shared" si="2238"/>
        <v/>
      </c>
      <c r="CL675" s="1347" t="str">
        <f t="shared" si="2238"/>
        <v/>
      </c>
      <c r="CM675" s="1347" t="str">
        <f t="shared" si="2238"/>
        <v/>
      </c>
      <c r="CN675" s="1346" t="str">
        <f t="shared" si="2238"/>
        <v/>
      </c>
      <c r="CO675" s="1346" t="str">
        <f t="shared" si="2238"/>
        <v/>
      </c>
      <c r="CP675" s="1346" t="str">
        <f t="shared" si="2238"/>
        <v/>
      </c>
      <c r="CQ675" s="1346" t="str">
        <f t="shared" si="2238"/>
        <v/>
      </c>
      <c r="CR675" s="1346" t="str">
        <f t="shared" si="2238"/>
        <v/>
      </c>
      <c r="CS675" s="1345" t="str">
        <f t="shared" si="2238"/>
        <v/>
      </c>
      <c r="CT675" s="1348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619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295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50"/>
      <c r="CE676" s="1350"/>
      <c r="CF676" s="1350"/>
      <c r="CG676" s="1350"/>
      <c r="CH676" s="1350"/>
      <c r="CI676" s="1350"/>
      <c r="CJ676" s="1350"/>
      <c r="CK676" s="1350"/>
      <c r="CL676" s="1350"/>
      <c r="CM676" s="1350"/>
      <c r="CN676" s="1350"/>
      <c r="CO676" s="1350"/>
      <c r="CP676" s="1350"/>
      <c r="CQ676" s="1350"/>
      <c r="CR676" s="1350"/>
      <c r="CS676" s="1350"/>
      <c r="CT676" s="1351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280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9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0" t="str">
        <f t="shared" si="2286"/>
        <v/>
      </c>
      <c r="CF677" s="1341" t="str">
        <f t="shared" si="2286"/>
        <v/>
      </c>
      <c r="CG677" s="1341" t="str">
        <f t="shared" si="2286"/>
        <v/>
      </c>
      <c r="CH677" s="1341" t="str">
        <f t="shared" si="2286"/>
        <v/>
      </c>
      <c r="CI677" s="1341" t="str">
        <f t="shared" si="2286"/>
        <v/>
      </c>
      <c r="CJ677" s="1341" t="str">
        <f t="shared" si="2286"/>
        <v/>
      </c>
      <c r="CK677" s="1342" t="str">
        <f t="shared" si="2286"/>
        <v/>
      </c>
      <c r="CL677" s="1342" t="str">
        <f t="shared" si="2286"/>
        <v/>
      </c>
      <c r="CM677" s="1342" t="str">
        <f t="shared" si="2286"/>
        <v/>
      </c>
      <c r="CN677" s="1341" t="str">
        <f t="shared" si="2286"/>
        <v/>
      </c>
      <c r="CO677" s="1341" t="str">
        <f t="shared" si="2286"/>
        <v/>
      </c>
      <c r="CP677" s="1341" t="str">
        <f t="shared" si="2286"/>
        <v/>
      </c>
      <c r="CQ677" s="1341" t="str">
        <f t="shared" si="2286"/>
        <v/>
      </c>
      <c r="CR677" s="1341" t="str">
        <f t="shared" si="2286"/>
        <v/>
      </c>
      <c r="CS677" s="1340" t="str">
        <f t="shared" si="2286"/>
        <v/>
      </c>
      <c r="CT677" s="1343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0" t="str">
        <f t="shared" si="2287"/>
        <v/>
      </c>
      <c r="CF678" s="1341" t="str">
        <f t="shared" si="2287"/>
        <v/>
      </c>
      <c r="CG678" s="1341" t="str">
        <f t="shared" si="2287"/>
        <v/>
      </c>
      <c r="CH678" s="1341" t="str">
        <f t="shared" si="2287"/>
        <v/>
      </c>
      <c r="CI678" s="1341" t="str">
        <f t="shared" si="2287"/>
        <v/>
      </c>
      <c r="CJ678" s="1341" t="str">
        <f t="shared" si="2287"/>
        <v/>
      </c>
      <c r="CK678" s="1342" t="str">
        <f t="shared" si="2287"/>
        <v/>
      </c>
      <c r="CL678" s="1342" t="str">
        <f t="shared" si="2287"/>
        <v/>
      </c>
      <c r="CM678" s="1342" t="str">
        <f t="shared" si="2287"/>
        <v/>
      </c>
      <c r="CN678" s="1341" t="str">
        <f t="shared" si="2287"/>
        <v/>
      </c>
      <c r="CO678" s="1341" t="str">
        <f t="shared" si="2287"/>
        <v/>
      </c>
      <c r="CP678" s="1341" t="str">
        <f t="shared" si="2287"/>
        <v/>
      </c>
      <c r="CQ678" s="1341" t="str">
        <f t="shared" si="2287"/>
        <v/>
      </c>
      <c r="CR678" s="1341" t="str">
        <f t="shared" si="2287"/>
        <v/>
      </c>
      <c r="CS678" s="1340" t="str">
        <f t="shared" si="2287"/>
        <v/>
      </c>
      <c r="CT678" s="1343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19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0">
        <f t="shared" si="2287"/>
        <v>16747</v>
      </c>
      <c r="CF679" s="1341">
        <f t="shared" si="2287"/>
        <v>16747</v>
      </c>
      <c r="CG679" s="1341">
        <f t="shared" si="2287"/>
        <v>16747</v>
      </c>
      <c r="CH679" s="1341">
        <f t="shared" si="2287"/>
        <v>16747</v>
      </c>
      <c r="CI679" s="1341">
        <f t="shared" si="2287"/>
        <v>16747</v>
      </c>
      <c r="CJ679" s="1341">
        <f t="shared" si="2287"/>
        <v>16747</v>
      </c>
      <c r="CK679" s="1342">
        <f t="shared" si="2287"/>
        <v>16747</v>
      </c>
      <c r="CL679" s="1342">
        <f t="shared" si="2287"/>
        <v>16747</v>
      </c>
      <c r="CM679" s="1342">
        <f t="shared" si="2287"/>
        <v>16747</v>
      </c>
      <c r="CN679" s="1341">
        <f t="shared" si="2287"/>
        <v>16747</v>
      </c>
      <c r="CO679" s="1341">
        <f t="shared" si="2287"/>
        <v>16747</v>
      </c>
      <c r="CP679" s="1341">
        <f t="shared" si="2287"/>
        <v>16747</v>
      </c>
      <c r="CQ679" s="1341">
        <f t="shared" si="2287"/>
        <v>16747</v>
      </c>
      <c r="CR679" s="1341">
        <f t="shared" si="2287"/>
        <v>16747</v>
      </c>
      <c r="CS679" s="1340">
        <f t="shared" si="2287"/>
        <v>16747</v>
      </c>
      <c r="CT679" s="1343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19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5" t="str">
        <f t="shared" si="2287"/>
        <v/>
      </c>
      <c r="CF680" s="1346" t="str">
        <f t="shared" si="2287"/>
        <v/>
      </c>
      <c r="CG680" s="1346" t="str">
        <f t="shared" si="2287"/>
        <v/>
      </c>
      <c r="CH680" s="1346" t="str">
        <f t="shared" si="2287"/>
        <v/>
      </c>
      <c r="CI680" s="1346" t="str">
        <f t="shared" si="2287"/>
        <v/>
      </c>
      <c r="CJ680" s="1346" t="str">
        <f t="shared" si="2287"/>
        <v/>
      </c>
      <c r="CK680" s="1347" t="str">
        <f t="shared" si="2287"/>
        <v/>
      </c>
      <c r="CL680" s="1347" t="str">
        <f t="shared" si="2287"/>
        <v/>
      </c>
      <c r="CM680" s="1347" t="str">
        <f t="shared" si="2287"/>
        <v/>
      </c>
      <c r="CN680" s="1346" t="str">
        <f t="shared" si="2287"/>
        <v/>
      </c>
      <c r="CO680" s="1346" t="str">
        <f t="shared" si="2287"/>
        <v/>
      </c>
      <c r="CP680" s="1346" t="str">
        <f t="shared" si="2287"/>
        <v/>
      </c>
      <c r="CQ680" s="1346" t="str">
        <f t="shared" si="2287"/>
        <v/>
      </c>
      <c r="CR680" s="1346" t="str">
        <f t="shared" si="2287"/>
        <v/>
      </c>
      <c r="CS680" s="1345" t="str">
        <f t="shared" si="2287"/>
        <v/>
      </c>
      <c r="CT680" s="1348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19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296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50"/>
      <c r="CE681" s="1350"/>
      <c r="CF681" s="1350"/>
      <c r="CG681" s="1350"/>
      <c r="CH681" s="1350"/>
      <c r="CI681" s="1350"/>
      <c r="CJ681" s="1350"/>
      <c r="CK681" s="1350"/>
      <c r="CL681" s="1350"/>
      <c r="CM681" s="1350"/>
      <c r="CN681" s="1350"/>
      <c r="CO681" s="1350"/>
      <c r="CP681" s="1350"/>
      <c r="CQ681" s="1350"/>
      <c r="CR681" s="1350"/>
      <c r="CS681" s="1350"/>
      <c r="CT681" s="1351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280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9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0" t="str">
        <f t="shared" si="2296"/>
        <v/>
      </c>
      <c r="CF682" s="1341" t="str">
        <f t="shared" si="2296"/>
        <v/>
      </c>
      <c r="CG682" s="1341" t="str">
        <f t="shared" si="2296"/>
        <v/>
      </c>
      <c r="CH682" s="1341" t="str">
        <f t="shared" si="2296"/>
        <v/>
      </c>
      <c r="CI682" s="1341" t="str">
        <f t="shared" si="2296"/>
        <v/>
      </c>
      <c r="CJ682" s="1341" t="str">
        <f t="shared" si="2296"/>
        <v/>
      </c>
      <c r="CK682" s="1342" t="str">
        <f t="shared" si="2296"/>
        <v/>
      </c>
      <c r="CL682" s="1342" t="str">
        <f t="shared" si="2296"/>
        <v/>
      </c>
      <c r="CM682" s="1342" t="str">
        <f t="shared" si="2296"/>
        <v/>
      </c>
      <c r="CN682" s="1341" t="str">
        <f t="shared" si="2296"/>
        <v/>
      </c>
      <c r="CO682" s="1341" t="str">
        <f t="shared" si="2296"/>
        <v/>
      </c>
      <c r="CP682" s="1341" t="str">
        <f t="shared" si="2296"/>
        <v/>
      </c>
      <c r="CQ682" s="1341" t="str">
        <f t="shared" si="2296"/>
        <v/>
      </c>
      <c r="CR682" s="1341" t="str">
        <f t="shared" si="2296"/>
        <v/>
      </c>
      <c r="CS682" s="1340" t="str">
        <f t="shared" si="2296"/>
        <v/>
      </c>
      <c r="CT682" s="1343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0" t="str">
        <f t="shared" si="2297"/>
        <v/>
      </c>
      <c r="CF683" s="1341" t="str">
        <f t="shared" si="2297"/>
        <v/>
      </c>
      <c r="CG683" s="1341" t="str">
        <f t="shared" si="2297"/>
        <v/>
      </c>
      <c r="CH683" s="1341" t="str">
        <f t="shared" si="2297"/>
        <v/>
      </c>
      <c r="CI683" s="1341" t="str">
        <f t="shared" si="2297"/>
        <v/>
      </c>
      <c r="CJ683" s="1341" t="str">
        <f t="shared" si="2297"/>
        <v/>
      </c>
      <c r="CK683" s="1342" t="str">
        <f t="shared" si="2297"/>
        <v/>
      </c>
      <c r="CL683" s="1342" t="str">
        <f t="shared" si="2297"/>
        <v/>
      </c>
      <c r="CM683" s="1342" t="str">
        <f t="shared" si="2297"/>
        <v/>
      </c>
      <c r="CN683" s="1341" t="str">
        <f t="shared" si="2297"/>
        <v/>
      </c>
      <c r="CO683" s="1341" t="str">
        <f t="shared" si="2297"/>
        <v/>
      </c>
      <c r="CP683" s="1341" t="str">
        <f t="shared" si="2297"/>
        <v/>
      </c>
      <c r="CQ683" s="1341" t="str">
        <f t="shared" si="2297"/>
        <v/>
      </c>
      <c r="CR683" s="1341" t="str">
        <f t="shared" si="2297"/>
        <v/>
      </c>
      <c r="CS683" s="1340" t="str">
        <f t="shared" si="2297"/>
        <v/>
      </c>
      <c r="CT683" s="1343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19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31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0">
        <f t="shared" si="2297"/>
        <v>2020</v>
      </c>
      <c r="CF684" s="1341">
        <f t="shared" si="2297"/>
        <v>2020</v>
      </c>
      <c r="CG684" s="1341">
        <f t="shared" si="2297"/>
        <v>2020</v>
      </c>
      <c r="CH684" s="1341">
        <f t="shared" si="2297"/>
        <v>2020</v>
      </c>
      <c r="CI684" s="1341">
        <f t="shared" si="2297"/>
        <v>2020</v>
      </c>
      <c r="CJ684" s="1341">
        <f t="shared" si="2297"/>
        <v>2020</v>
      </c>
      <c r="CK684" s="1342">
        <f t="shared" si="2297"/>
        <v>2020</v>
      </c>
      <c r="CL684" s="1342">
        <f t="shared" si="2297"/>
        <v>2020</v>
      </c>
      <c r="CM684" s="1342">
        <f t="shared" si="2297"/>
        <v>2020</v>
      </c>
      <c r="CN684" s="1341">
        <f t="shared" si="2297"/>
        <v>2020</v>
      </c>
      <c r="CO684" s="1341">
        <f t="shared" si="2297"/>
        <v>2020</v>
      </c>
      <c r="CP684" s="1341">
        <f t="shared" si="2297"/>
        <v>2020</v>
      </c>
      <c r="CQ684" s="1341">
        <f t="shared" si="2297"/>
        <v>2020</v>
      </c>
      <c r="CR684" s="1341">
        <f t="shared" si="2297"/>
        <v>2020</v>
      </c>
      <c r="CS684" s="1340">
        <f t="shared" si="2297"/>
        <v>2020</v>
      </c>
      <c r="CT684" s="1343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19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5" t="str">
        <f t="shared" si="2297"/>
        <v/>
      </c>
      <c r="CF685" s="1346" t="str">
        <f t="shared" si="2297"/>
        <v/>
      </c>
      <c r="CG685" s="1346" t="str">
        <f t="shared" si="2297"/>
        <v/>
      </c>
      <c r="CH685" s="1346" t="str">
        <f t="shared" si="2297"/>
        <v/>
      </c>
      <c r="CI685" s="1346" t="str">
        <f t="shared" si="2297"/>
        <v/>
      </c>
      <c r="CJ685" s="1346" t="str">
        <f t="shared" si="2297"/>
        <v/>
      </c>
      <c r="CK685" s="1347" t="str">
        <f t="shared" si="2297"/>
        <v/>
      </c>
      <c r="CL685" s="1347" t="str">
        <f t="shared" si="2297"/>
        <v/>
      </c>
      <c r="CM685" s="1347" t="str">
        <f t="shared" si="2297"/>
        <v/>
      </c>
      <c r="CN685" s="1346" t="str">
        <f t="shared" si="2297"/>
        <v/>
      </c>
      <c r="CO685" s="1346" t="str">
        <f t="shared" si="2297"/>
        <v/>
      </c>
      <c r="CP685" s="1346" t="str">
        <f t="shared" si="2297"/>
        <v/>
      </c>
      <c r="CQ685" s="1346" t="str">
        <f t="shared" si="2297"/>
        <v/>
      </c>
      <c r="CR685" s="1346" t="str">
        <f t="shared" si="2297"/>
        <v/>
      </c>
      <c r="CS685" s="1345" t="str">
        <f t="shared" si="2297"/>
        <v/>
      </c>
      <c r="CT685" s="1348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19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297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6"/>
      <c r="CE686" s="1356"/>
      <c r="CF686" s="1356"/>
      <c r="CG686" s="1356"/>
      <c r="CH686" s="1356"/>
      <c r="CI686" s="1356"/>
      <c r="CJ686" s="1356"/>
      <c r="CK686" s="1356"/>
      <c r="CL686" s="1356"/>
      <c r="CM686" s="1356"/>
      <c r="CN686" s="1356"/>
      <c r="CO686" s="1356"/>
      <c r="CP686" s="1356"/>
      <c r="CQ686" s="1356"/>
      <c r="CR686" s="1356"/>
      <c r="CS686" s="1356"/>
      <c r="CT686" s="1357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280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9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0" t="str">
        <f t="shared" si="2308"/>
        <v/>
      </c>
      <c r="CF687" s="1341" t="str">
        <f t="shared" si="2308"/>
        <v/>
      </c>
      <c r="CG687" s="1341" t="str">
        <f t="shared" si="2308"/>
        <v/>
      </c>
      <c r="CH687" s="1341" t="str">
        <f t="shared" si="2308"/>
        <v/>
      </c>
      <c r="CI687" s="1341" t="str">
        <f t="shared" si="2308"/>
        <v/>
      </c>
      <c r="CJ687" s="1341" t="str">
        <f t="shared" si="2308"/>
        <v/>
      </c>
      <c r="CK687" s="1342" t="str">
        <f t="shared" si="2308"/>
        <v/>
      </c>
      <c r="CL687" s="1342" t="str">
        <f t="shared" si="2308"/>
        <v/>
      </c>
      <c r="CM687" s="1342" t="str">
        <f t="shared" si="2308"/>
        <v/>
      </c>
      <c r="CN687" s="1341" t="str">
        <f t="shared" si="2308"/>
        <v/>
      </c>
      <c r="CO687" s="1341" t="str">
        <f t="shared" si="2308"/>
        <v/>
      </c>
      <c r="CP687" s="1341" t="str">
        <f t="shared" si="2308"/>
        <v/>
      </c>
      <c r="CQ687" s="1341" t="str">
        <f t="shared" si="2308"/>
        <v/>
      </c>
      <c r="CR687" s="1341" t="str">
        <f t="shared" si="2308"/>
        <v/>
      </c>
      <c r="CS687" s="1340" t="str">
        <f t="shared" si="2308"/>
        <v/>
      </c>
      <c r="CT687" s="1343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0" t="str">
        <f t="shared" si="2309"/>
        <v/>
      </c>
      <c r="CF688" s="1341" t="str">
        <f t="shared" si="2309"/>
        <v/>
      </c>
      <c r="CG688" s="1341" t="str">
        <f t="shared" si="2309"/>
        <v/>
      </c>
      <c r="CH688" s="1341" t="str">
        <f t="shared" si="2309"/>
        <v/>
      </c>
      <c r="CI688" s="1341" t="str">
        <f t="shared" si="2309"/>
        <v/>
      </c>
      <c r="CJ688" s="1341" t="str">
        <f t="shared" si="2309"/>
        <v/>
      </c>
      <c r="CK688" s="1342" t="str">
        <f t="shared" si="2309"/>
        <v/>
      </c>
      <c r="CL688" s="1342" t="str">
        <f t="shared" si="2309"/>
        <v/>
      </c>
      <c r="CM688" s="1342" t="str">
        <f t="shared" si="2309"/>
        <v/>
      </c>
      <c r="CN688" s="1341" t="str">
        <f t="shared" si="2309"/>
        <v/>
      </c>
      <c r="CO688" s="1341" t="str">
        <f t="shared" si="2309"/>
        <v/>
      </c>
      <c r="CP688" s="1341" t="str">
        <f t="shared" si="2309"/>
        <v/>
      </c>
      <c r="CQ688" s="1341" t="str">
        <f t="shared" si="2309"/>
        <v/>
      </c>
      <c r="CR688" s="1341" t="str">
        <f t="shared" si="2309"/>
        <v/>
      </c>
      <c r="CS688" s="1340" t="str">
        <f t="shared" si="2309"/>
        <v/>
      </c>
      <c r="CT688" s="1343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19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0">
        <f t="shared" si="2309"/>
        <v>3620</v>
      </c>
      <c r="CF689" s="1341">
        <f t="shared" si="2309"/>
        <v>3620</v>
      </c>
      <c r="CG689" s="1341">
        <f t="shared" si="2309"/>
        <v>3620</v>
      </c>
      <c r="CH689" s="1341">
        <f t="shared" si="2309"/>
        <v>3620</v>
      </c>
      <c r="CI689" s="1341">
        <f t="shared" si="2309"/>
        <v>3620</v>
      </c>
      <c r="CJ689" s="1341">
        <f t="shared" si="2309"/>
        <v>3620</v>
      </c>
      <c r="CK689" s="1342">
        <f t="shared" si="2309"/>
        <v>3620</v>
      </c>
      <c r="CL689" s="1342">
        <f t="shared" si="2309"/>
        <v>3620</v>
      </c>
      <c r="CM689" s="1342">
        <f t="shared" si="2309"/>
        <v>3620</v>
      </c>
      <c r="CN689" s="1341">
        <f t="shared" si="2309"/>
        <v>3620</v>
      </c>
      <c r="CO689" s="1341">
        <f t="shared" si="2309"/>
        <v>3620</v>
      </c>
      <c r="CP689" s="1341">
        <f t="shared" si="2309"/>
        <v>3620</v>
      </c>
      <c r="CQ689" s="1341">
        <f t="shared" si="2309"/>
        <v>3620</v>
      </c>
      <c r="CR689" s="1341">
        <f t="shared" si="2309"/>
        <v>3620</v>
      </c>
      <c r="CS689" s="1340">
        <f t="shared" si="2309"/>
        <v>3620</v>
      </c>
      <c r="CT689" s="1343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19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5" t="str">
        <f t="shared" si="2309"/>
        <v/>
      </c>
      <c r="CF690" s="1346" t="str">
        <f t="shared" si="2309"/>
        <v/>
      </c>
      <c r="CG690" s="1346" t="str">
        <f t="shared" si="2309"/>
        <v/>
      </c>
      <c r="CH690" s="1346" t="str">
        <f t="shared" si="2309"/>
        <v/>
      </c>
      <c r="CI690" s="1346" t="str">
        <f t="shared" si="2309"/>
        <v/>
      </c>
      <c r="CJ690" s="1346" t="str">
        <f t="shared" si="2309"/>
        <v/>
      </c>
      <c r="CK690" s="1347" t="str">
        <f t="shared" si="2309"/>
        <v/>
      </c>
      <c r="CL690" s="1347" t="str">
        <f t="shared" si="2309"/>
        <v/>
      </c>
      <c r="CM690" s="1347" t="str">
        <f t="shared" si="2309"/>
        <v/>
      </c>
      <c r="CN690" s="1346" t="str">
        <f t="shared" si="2309"/>
        <v/>
      </c>
      <c r="CO690" s="1346" t="str">
        <f t="shared" si="2309"/>
        <v/>
      </c>
      <c r="CP690" s="1346" t="str">
        <f t="shared" si="2309"/>
        <v/>
      </c>
      <c r="CQ690" s="1346" t="str">
        <f t="shared" si="2309"/>
        <v/>
      </c>
      <c r="CR690" s="1346" t="str">
        <f t="shared" si="2309"/>
        <v/>
      </c>
      <c r="CS690" s="1345" t="str">
        <f t="shared" si="2309"/>
        <v/>
      </c>
      <c r="CT690" s="1348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19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298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50"/>
      <c r="CE691" s="1350"/>
      <c r="CF691" s="1350"/>
      <c r="CG691" s="1350"/>
      <c r="CH691" s="1350"/>
      <c r="CI691" s="1350"/>
      <c r="CJ691" s="1350"/>
      <c r="CK691" s="1350"/>
      <c r="CL691" s="1350"/>
      <c r="CM691" s="1350"/>
      <c r="CN691" s="1350"/>
      <c r="CO691" s="1350"/>
      <c r="CP691" s="1350"/>
      <c r="CQ691" s="1350"/>
      <c r="CR691" s="1350"/>
      <c r="CS691" s="1350"/>
      <c r="CT691" s="1351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280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9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0" t="str">
        <f t="shared" si="2324"/>
        <v/>
      </c>
      <c r="CF692" s="1341" t="str">
        <f t="shared" si="2324"/>
        <v/>
      </c>
      <c r="CG692" s="1341" t="str">
        <f t="shared" si="2324"/>
        <v/>
      </c>
      <c r="CH692" s="1341" t="str">
        <f t="shared" si="2324"/>
        <v/>
      </c>
      <c r="CI692" s="1341" t="str">
        <f t="shared" si="2324"/>
        <v/>
      </c>
      <c r="CJ692" s="1341" t="str">
        <f t="shared" si="2324"/>
        <v/>
      </c>
      <c r="CK692" s="1342" t="str">
        <f t="shared" si="2324"/>
        <v/>
      </c>
      <c r="CL692" s="1342" t="str">
        <f t="shared" si="2324"/>
        <v/>
      </c>
      <c r="CM692" s="1342" t="str">
        <f t="shared" si="2324"/>
        <v/>
      </c>
      <c r="CN692" s="1341" t="str">
        <f t="shared" si="2324"/>
        <v/>
      </c>
      <c r="CO692" s="1341" t="str">
        <f t="shared" si="2324"/>
        <v/>
      </c>
      <c r="CP692" s="1341" t="str">
        <f t="shared" si="2324"/>
        <v/>
      </c>
      <c r="CQ692" s="1341" t="str">
        <f t="shared" si="2324"/>
        <v/>
      </c>
      <c r="CR692" s="1341" t="str">
        <f t="shared" si="2324"/>
        <v/>
      </c>
      <c r="CS692" s="1340" t="str">
        <f t="shared" si="2324"/>
        <v/>
      </c>
      <c r="CT692" s="1343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0" t="str">
        <f t="shared" si="2325"/>
        <v/>
      </c>
      <c r="CF693" s="1341" t="str">
        <f t="shared" si="2325"/>
        <v/>
      </c>
      <c r="CG693" s="1341" t="str">
        <f t="shared" si="2325"/>
        <v/>
      </c>
      <c r="CH693" s="1341" t="str">
        <f t="shared" si="2325"/>
        <v/>
      </c>
      <c r="CI693" s="1341" t="str">
        <f t="shared" si="2325"/>
        <v/>
      </c>
      <c r="CJ693" s="1341" t="str">
        <f t="shared" si="2325"/>
        <v/>
      </c>
      <c r="CK693" s="1342" t="str">
        <f t="shared" si="2325"/>
        <v/>
      </c>
      <c r="CL693" s="1342" t="str">
        <f t="shared" si="2325"/>
        <v/>
      </c>
      <c r="CM693" s="1342" t="str">
        <f t="shared" si="2325"/>
        <v/>
      </c>
      <c r="CN693" s="1341" t="str">
        <f t="shared" si="2325"/>
        <v/>
      </c>
      <c r="CO693" s="1341" t="str">
        <f t="shared" si="2325"/>
        <v/>
      </c>
      <c r="CP693" s="1341" t="str">
        <f t="shared" si="2325"/>
        <v/>
      </c>
      <c r="CQ693" s="1341" t="str">
        <f t="shared" si="2325"/>
        <v/>
      </c>
      <c r="CR693" s="1341" t="str">
        <f t="shared" si="2325"/>
        <v/>
      </c>
      <c r="CS693" s="1340" t="str">
        <f t="shared" si="2325"/>
        <v/>
      </c>
      <c r="CT693" s="1343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19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0">
        <f t="shared" si="2325"/>
        <v>4000</v>
      </c>
      <c r="CF694" s="1341">
        <f t="shared" si="2325"/>
        <v>4000</v>
      </c>
      <c r="CG694" s="1341">
        <f t="shared" si="2325"/>
        <v>4000</v>
      </c>
      <c r="CH694" s="1341">
        <f t="shared" si="2325"/>
        <v>4000</v>
      </c>
      <c r="CI694" s="1341">
        <f t="shared" si="2325"/>
        <v>4000</v>
      </c>
      <c r="CJ694" s="1341">
        <f t="shared" si="2325"/>
        <v>4000</v>
      </c>
      <c r="CK694" s="1342">
        <f t="shared" si="2325"/>
        <v>4000</v>
      </c>
      <c r="CL694" s="1342">
        <f t="shared" si="2325"/>
        <v>4000</v>
      </c>
      <c r="CM694" s="1342">
        <f t="shared" si="2325"/>
        <v>4000</v>
      </c>
      <c r="CN694" s="1341">
        <f t="shared" si="2325"/>
        <v>4000</v>
      </c>
      <c r="CO694" s="1341">
        <f t="shared" si="2325"/>
        <v>4000</v>
      </c>
      <c r="CP694" s="1341">
        <f t="shared" si="2325"/>
        <v>4000</v>
      </c>
      <c r="CQ694" s="1341">
        <f t="shared" si="2325"/>
        <v>4000</v>
      </c>
      <c r="CR694" s="1341">
        <f t="shared" si="2325"/>
        <v>4000</v>
      </c>
      <c r="CS694" s="1340">
        <f t="shared" si="2325"/>
        <v>4000</v>
      </c>
      <c r="CT694" s="1343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19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5" t="str">
        <f t="shared" si="2325"/>
        <v/>
      </c>
      <c r="CF695" s="1346" t="str">
        <f t="shared" si="2325"/>
        <v/>
      </c>
      <c r="CG695" s="1346" t="str">
        <f t="shared" si="2325"/>
        <v/>
      </c>
      <c r="CH695" s="1346" t="str">
        <f t="shared" si="2325"/>
        <v/>
      </c>
      <c r="CI695" s="1346" t="str">
        <f t="shared" si="2325"/>
        <v/>
      </c>
      <c r="CJ695" s="1346" t="str">
        <f t="shared" si="2325"/>
        <v/>
      </c>
      <c r="CK695" s="1347" t="str">
        <f t="shared" si="2325"/>
        <v/>
      </c>
      <c r="CL695" s="1347" t="str">
        <f t="shared" si="2325"/>
        <v/>
      </c>
      <c r="CM695" s="1347" t="str">
        <f t="shared" si="2325"/>
        <v/>
      </c>
      <c r="CN695" s="1346" t="str">
        <f t="shared" si="2325"/>
        <v/>
      </c>
      <c r="CO695" s="1346" t="str">
        <f t="shared" si="2325"/>
        <v/>
      </c>
      <c r="CP695" s="1346" t="str">
        <f t="shared" si="2325"/>
        <v/>
      </c>
      <c r="CQ695" s="1346" t="str">
        <f t="shared" si="2325"/>
        <v/>
      </c>
      <c r="CR695" s="1346" t="str">
        <f t="shared" si="2325"/>
        <v/>
      </c>
      <c r="CS695" s="1345" t="str">
        <f t="shared" si="2325"/>
        <v/>
      </c>
      <c r="CT695" s="1348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19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50"/>
      <c r="CE696" s="1350"/>
      <c r="CF696" s="1350"/>
      <c r="CG696" s="1350"/>
      <c r="CH696" s="1350"/>
      <c r="CI696" s="1350"/>
      <c r="CJ696" s="1350"/>
      <c r="CK696" s="1350"/>
      <c r="CL696" s="1350"/>
      <c r="CM696" s="1350"/>
      <c r="CN696" s="1350"/>
      <c r="CO696" s="1350"/>
      <c r="CP696" s="1350"/>
      <c r="CQ696" s="1350"/>
      <c r="CR696" s="1350"/>
      <c r="CS696" s="1350"/>
      <c r="CT696" s="1351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280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9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0" t="str">
        <f t="shared" si="2336"/>
        <v/>
      </c>
      <c r="CF697" s="1341" t="str">
        <f t="shared" si="2336"/>
        <v/>
      </c>
      <c r="CG697" s="1341" t="str">
        <f t="shared" si="2336"/>
        <v/>
      </c>
      <c r="CH697" s="1341" t="str">
        <f t="shared" si="2336"/>
        <v/>
      </c>
      <c r="CI697" s="1341" t="str">
        <f t="shared" si="2336"/>
        <v/>
      </c>
      <c r="CJ697" s="1341" t="str">
        <f t="shared" si="2336"/>
        <v/>
      </c>
      <c r="CK697" s="1342" t="str">
        <f t="shared" si="2336"/>
        <v/>
      </c>
      <c r="CL697" s="1342" t="str">
        <f t="shared" si="2336"/>
        <v/>
      </c>
      <c r="CM697" s="1342" t="str">
        <f t="shared" si="2336"/>
        <v/>
      </c>
      <c r="CN697" s="1341" t="str">
        <f t="shared" si="2336"/>
        <v/>
      </c>
      <c r="CO697" s="1341" t="str">
        <f t="shared" si="2336"/>
        <v/>
      </c>
      <c r="CP697" s="1341" t="str">
        <f t="shared" si="2336"/>
        <v/>
      </c>
      <c r="CQ697" s="1341" t="str">
        <f t="shared" si="2336"/>
        <v/>
      </c>
      <c r="CR697" s="1341" t="str">
        <f t="shared" si="2336"/>
        <v/>
      </c>
      <c r="CS697" s="1340" t="str">
        <f t="shared" si="2336"/>
        <v/>
      </c>
      <c r="CT697" s="1343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0" t="str">
        <f t="shared" si="2337"/>
        <v/>
      </c>
      <c r="CF698" s="1341" t="str">
        <f t="shared" si="2337"/>
        <v/>
      </c>
      <c r="CG698" s="1341" t="str">
        <f t="shared" si="2337"/>
        <v/>
      </c>
      <c r="CH698" s="1341" t="str">
        <f t="shared" si="2337"/>
        <v/>
      </c>
      <c r="CI698" s="1341" t="str">
        <f t="shared" si="2337"/>
        <v/>
      </c>
      <c r="CJ698" s="1341" t="str">
        <f t="shared" si="2337"/>
        <v/>
      </c>
      <c r="CK698" s="1342" t="str">
        <f t="shared" si="2337"/>
        <v/>
      </c>
      <c r="CL698" s="1342" t="str">
        <f t="shared" si="2337"/>
        <v/>
      </c>
      <c r="CM698" s="1342" t="str">
        <f t="shared" si="2337"/>
        <v/>
      </c>
      <c r="CN698" s="1341" t="str">
        <f t="shared" si="2337"/>
        <v/>
      </c>
      <c r="CO698" s="1341" t="str">
        <f t="shared" si="2337"/>
        <v/>
      </c>
      <c r="CP698" s="1341" t="str">
        <f t="shared" si="2337"/>
        <v/>
      </c>
      <c r="CQ698" s="1341" t="str">
        <f t="shared" si="2337"/>
        <v/>
      </c>
      <c r="CR698" s="1341" t="str">
        <f t="shared" si="2337"/>
        <v/>
      </c>
      <c r="CS698" s="1340" t="str">
        <f t="shared" si="2337"/>
        <v/>
      </c>
      <c r="CT698" s="1343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19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0" t="str">
        <f t="shared" si="2337"/>
        <v/>
      </c>
      <c r="CF699" s="1341" t="str">
        <f t="shared" si="2337"/>
        <v/>
      </c>
      <c r="CG699" s="1341" t="str">
        <f t="shared" si="2337"/>
        <v/>
      </c>
      <c r="CH699" s="1341" t="str">
        <f t="shared" si="2337"/>
        <v/>
      </c>
      <c r="CI699" s="1341" t="str">
        <f t="shared" si="2337"/>
        <v/>
      </c>
      <c r="CJ699" s="1341" t="str">
        <f t="shared" si="2337"/>
        <v/>
      </c>
      <c r="CK699" s="1342" t="str">
        <f t="shared" si="2337"/>
        <v/>
      </c>
      <c r="CL699" s="1342" t="str">
        <f t="shared" si="2337"/>
        <v/>
      </c>
      <c r="CM699" s="1342" t="str">
        <f t="shared" si="2337"/>
        <v/>
      </c>
      <c r="CN699" s="1341" t="str">
        <f t="shared" si="2337"/>
        <v/>
      </c>
      <c r="CO699" s="1341" t="str">
        <f t="shared" si="2337"/>
        <v/>
      </c>
      <c r="CP699" s="1341" t="str">
        <f t="shared" si="2337"/>
        <v/>
      </c>
      <c r="CQ699" s="1341" t="str">
        <f t="shared" si="2337"/>
        <v/>
      </c>
      <c r="CR699" s="1341" t="str">
        <f t="shared" si="2337"/>
        <v/>
      </c>
      <c r="CS699" s="1340" t="str">
        <f t="shared" si="2337"/>
        <v/>
      </c>
      <c r="CT699" s="1343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19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337"/>
        <v/>
      </c>
      <c r="CF700" s="1346" t="str">
        <f t="shared" si="2337"/>
        <v/>
      </c>
      <c r="CG700" s="1346" t="str">
        <f t="shared" si="2337"/>
        <v/>
      </c>
      <c r="CH700" s="1346" t="str">
        <f t="shared" si="2337"/>
        <v/>
      </c>
      <c r="CI700" s="1346" t="str">
        <f t="shared" si="2337"/>
        <v/>
      </c>
      <c r="CJ700" s="1346" t="str">
        <f t="shared" si="2337"/>
        <v/>
      </c>
      <c r="CK700" s="1347" t="str">
        <f t="shared" si="2337"/>
        <v/>
      </c>
      <c r="CL700" s="1347" t="str">
        <f t="shared" si="2337"/>
        <v/>
      </c>
      <c r="CM700" s="1347" t="str">
        <f t="shared" si="2337"/>
        <v/>
      </c>
      <c r="CN700" s="1346" t="str">
        <f t="shared" si="2337"/>
        <v/>
      </c>
      <c r="CO700" s="1346" t="str">
        <f t="shared" si="2337"/>
        <v/>
      </c>
      <c r="CP700" s="1346" t="str">
        <f t="shared" si="2337"/>
        <v/>
      </c>
      <c r="CQ700" s="1346" t="str">
        <f t="shared" si="2337"/>
        <v/>
      </c>
      <c r="CR700" s="1346" t="str">
        <f t="shared" si="2337"/>
        <v/>
      </c>
      <c r="CS700" s="1345" t="str">
        <f t="shared" si="2337"/>
        <v/>
      </c>
      <c r="CT700" s="1348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19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300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4"/>
      <c r="CE701" s="1364"/>
      <c r="CF701" s="1364"/>
      <c r="CG701" s="1364"/>
      <c r="CH701" s="1364"/>
      <c r="CI701" s="1364"/>
      <c r="CJ701" s="1364"/>
      <c r="CK701" s="1364"/>
      <c r="CL701" s="1364"/>
      <c r="CM701" s="1364"/>
      <c r="CN701" s="1364"/>
      <c r="CO701" s="1364"/>
      <c r="CP701" s="1364"/>
      <c r="CQ701" s="1364"/>
      <c r="CR701" s="1364"/>
      <c r="CS701" s="1364"/>
      <c r="CT701" s="1365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301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0"/>
      <c r="CE702" s="1350"/>
      <c r="CF702" s="1350"/>
      <c r="CG702" s="1350"/>
      <c r="CH702" s="1350"/>
      <c r="CI702" s="1350"/>
      <c r="CJ702" s="1350"/>
      <c r="CK702" s="1350"/>
      <c r="CL702" s="1350"/>
      <c r="CM702" s="1350"/>
      <c r="CN702" s="1350"/>
      <c r="CO702" s="1350"/>
      <c r="CP702" s="1350"/>
      <c r="CQ702" s="1350"/>
      <c r="CR702" s="1350"/>
      <c r="CS702" s="1350"/>
      <c r="CT702" s="1351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284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9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0" t="str">
        <f t="shared" si="2348"/>
        <v/>
      </c>
      <c r="CF703" s="1341" t="str">
        <f t="shared" si="2348"/>
        <v/>
      </c>
      <c r="CG703" s="1341" t="str">
        <f t="shared" si="2348"/>
        <v/>
      </c>
      <c r="CH703" s="1341" t="str">
        <f t="shared" si="2348"/>
        <v/>
      </c>
      <c r="CI703" s="1341" t="str">
        <f t="shared" si="2348"/>
        <v/>
      </c>
      <c r="CJ703" s="1341" t="str">
        <f t="shared" si="2348"/>
        <v/>
      </c>
      <c r="CK703" s="1342" t="str">
        <f t="shared" si="2348"/>
        <v/>
      </c>
      <c r="CL703" s="1342" t="str">
        <f t="shared" si="2348"/>
        <v/>
      </c>
      <c r="CM703" s="1342" t="str">
        <f t="shared" si="2348"/>
        <v/>
      </c>
      <c r="CN703" s="1341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1" t="str">
        <f t="shared" si="2349"/>
        <v/>
      </c>
      <c r="CP703" s="1341" t="str">
        <f t="shared" si="2349"/>
        <v/>
      </c>
      <c r="CQ703" s="1341" t="str">
        <f t="shared" si="2349"/>
        <v/>
      </c>
      <c r="CR703" s="1341" t="str">
        <f t="shared" si="2349"/>
        <v/>
      </c>
      <c r="CS703" s="1340" t="str">
        <f t="shared" si="2349"/>
        <v/>
      </c>
      <c r="CT703" s="1343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285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9" t="str">
        <f t="shared" si="2348"/>
        <v/>
      </c>
      <c r="CE704" s="1340" t="str">
        <f t="shared" si="2348"/>
        <v/>
      </c>
      <c r="CF704" s="1341" t="str">
        <f t="shared" si="2348"/>
        <v/>
      </c>
      <c r="CG704" s="1341" t="str">
        <f t="shared" si="2348"/>
        <v/>
      </c>
      <c r="CH704" s="1341" t="str">
        <f t="shared" si="2348"/>
        <v/>
      </c>
      <c r="CI704" s="1341" t="str">
        <f t="shared" si="2348"/>
        <v/>
      </c>
      <c r="CJ704" s="1341" t="str">
        <f t="shared" si="2348"/>
        <v/>
      </c>
      <c r="CK704" s="1342" t="str">
        <f t="shared" si="2348"/>
        <v/>
      </c>
      <c r="CL704" s="1342" t="str">
        <f t="shared" si="2348"/>
        <v/>
      </c>
      <c r="CM704" s="1342" t="str">
        <f t="shared" si="2348"/>
        <v/>
      </c>
      <c r="CN704" s="1341" t="str">
        <f t="shared" si="2349"/>
        <v/>
      </c>
      <c r="CO704" s="1341" t="str">
        <f t="shared" si="2349"/>
        <v/>
      </c>
      <c r="CP704" s="1341" t="str">
        <f t="shared" si="2349"/>
        <v/>
      </c>
      <c r="CQ704" s="1341" t="str">
        <f t="shared" si="2349"/>
        <v/>
      </c>
      <c r="CR704" s="1341" t="str">
        <f t="shared" si="2349"/>
        <v/>
      </c>
      <c r="CS704" s="1340" t="str">
        <f t="shared" si="2349"/>
        <v/>
      </c>
      <c r="CT704" s="1343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19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9" t="str">
        <f t="shared" si="2348"/>
        <v/>
      </c>
      <c r="CE705" s="1340" t="str">
        <f t="shared" si="2348"/>
        <v/>
      </c>
      <c r="CF705" s="1341" t="str">
        <f t="shared" si="2348"/>
        <v/>
      </c>
      <c r="CG705" s="1341" t="str">
        <f t="shared" si="2348"/>
        <v/>
      </c>
      <c r="CH705" s="1341" t="str">
        <f t="shared" si="2348"/>
        <v/>
      </c>
      <c r="CI705" s="1341" t="str">
        <f t="shared" si="2348"/>
        <v/>
      </c>
      <c r="CJ705" s="1341" t="str">
        <f t="shared" si="2348"/>
        <v/>
      </c>
      <c r="CK705" s="1342" t="str">
        <f t="shared" si="2348"/>
        <v/>
      </c>
      <c r="CL705" s="1342" t="str">
        <f t="shared" si="2348"/>
        <v/>
      </c>
      <c r="CM705" s="1342" t="str">
        <f t="shared" si="2348"/>
        <v/>
      </c>
      <c r="CN705" s="1341" t="str">
        <f t="shared" si="2349"/>
        <v/>
      </c>
      <c r="CO705" s="1341" t="str">
        <f t="shared" si="2349"/>
        <v/>
      </c>
      <c r="CP705" s="1341" t="str">
        <f t="shared" si="2349"/>
        <v/>
      </c>
      <c r="CQ705" s="1341" t="str">
        <f t="shared" si="2349"/>
        <v/>
      </c>
      <c r="CR705" s="1341" t="str">
        <f t="shared" si="2349"/>
        <v/>
      </c>
      <c r="CS705" s="1340" t="str">
        <f t="shared" si="2349"/>
        <v/>
      </c>
      <c r="CT705" s="1343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19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9" t="str">
        <f t="shared" si="2348"/>
        <v/>
      </c>
      <c r="CE706" s="1340" t="str">
        <f t="shared" si="2348"/>
        <v/>
      </c>
      <c r="CF706" s="1341" t="str">
        <f t="shared" si="2348"/>
        <v/>
      </c>
      <c r="CG706" s="1341" t="str">
        <f t="shared" si="2348"/>
        <v/>
      </c>
      <c r="CH706" s="1341" t="str">
        <f t="shared" si="2348"/>
        <v/>
      </c>
      <c r="CI706" s="1341" t="str">
        <f t="shared" si="2348"/>
        <v/>
      </c>
      <c r="CJ706" s="1341" t="str">
        <f t="shared" si="2348"/>
        <v/>
      </c>
      <c r="CK706" s="1342" t="str">
        <f t="shared" si="2348"/>
        <v/>
      </c>
      <c r="CL706" s="1342" t="str">
        <f t="shared" si="2348"/>
        <v/>
      </c>
      <c r="CM706" s="1342" t="str">
        <f t="shared" si="2348"/>
        <v/>
      </c>
      <c r="CN706" s="1341" t="str">
        <f t="shared" si="2349"/>
        <v/>
      </c>
      <c r="CO706" s="1341" t="str">
        <f t="shared" si="2349"/>
        <v/>
      </c>
      <c r="CP706" s="1341" t="str">
        <f t="shared" si="2349"/>
        <v/>
      </c>
      <c r="CQ706" s="1341" t="str">
        <f t="shared" si="2349"/>
        <v/>
      </c>
      <c r="CR706" s="1341" t="str">
        <f t="shared" si="2349"/>
        <v/>
      </c>
      <c r="CS706" s="1340" t="str">
        <f t="shared" si="2349"/>
        <v/>
      </c>
      <c r="CT706" s="1343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19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303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9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0">
        <f t="shared" si="2352"/>
        <v>0</v>
      </c>
      <c r="CF707" s="1341">
        <f t="shared" si="2352"/>
        <v>0</v>
      </c>
      <c r="CG707" s="1341">
        <f t="shared" si="2352"/>
        <v>0</v>
      </c>
      <c r="CH707" s="1341">
        <f t="shared" si="2352"/>
        <v>0</v>
      </c>
      <c r="CI707" s="1341">
        <f t="shared" si="2352"/>
        <v>0</v>
      </c>
      <c r="CJ707" s="1341">
        <f t="shared" si="2352"/>
        <v>0</v>
      </c>
      <c r="CK707" s="1342">
        <f t="shared" si="2352"/>
        <v>0</v>
      </c>
      <c r="CL707" s="1342">
        <f t="shared" si="2352"/>
        <v>0</v>
      </c>
      <c r="CM707" s="1342">
        <f t="shared" si="2352"/>
        <v>0</v>
      </c>
      <c r="CN707" s="1341">
        <f t="shared" si="2352"/>
        <v>0</v>
      </c>
      <c r="CO707" s="1341">
        <f t="shared" si="2352"/>
        <v>0</v>
      </c>
      <c r="CP707" s="1341">
        <f t="shared" si="2352"/>
        <v>0</v>
      </c>
      <c r="CQ707" s="1341">
        <f t="shared" si="2352"/>
        <v>0</v>
      </c>
      <c r="CR707" s="1341">
        <f t="shared" si="2352"/>
        <v>0</v>
      </c>
      <c r="CS707" s="1340">
        <f t="shared" si="2352"/>
        <v>0</v>
      </c>
      <c r="CT707" s="1343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19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304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50"/>
      <c r="CE708" s="1350"/>
      <c r="CF708" s="1350"/>
      <c r="CG708" s="1350"/>
      <c r="CH708" s="1350"/>
      <c r="CI708" s="1350"/>
      <c r="CJ708" s="1350"/>
      <c r="CK708" s="1350"/>
      <c r="CL708" s="1350"/>
      <c r="CM708" s="1350"/>
      <c r="CN708" s="1350"/>
      <c r="CO708" s="1350"/>
      <c r="CP708" s="1350"/>
      <c r="CQ708" s="1350"/>
      <c r="CR708" s="1350"/>
      <c r="CS708" s="1350"/>
      <c r="CT708" s="1350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284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9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0" t="str">
        <f t="shared" si="2353"/>
        <v/>
      </c>
      <c r="CF709" s="1341" t="str">
        <f t="shared" si="2353"/>
        <v/>
      </c>
      <c r="CG709" s="1341" t="str">
        <f t="shared" si="2353"/>
        <v/>
      </c>
      <c r="CH709" s="1341" t="str">
        <f t="shared" si="2353"/>
        <v/>
      </c>
      <c r="CI709" s="1341" t="str">
        <f t="shared" si="2353"/>
        <v/>
      </c>
      <c r="CJ709" s="1341" t="str">
        <f t="shared" si="2353"/>
        <v/>
      </c>
      <c r="CK709" s="1342" t="str">
        <f t="shared" si="2353"/>
        <v/>
      </c>
      <c r="CL709" s="1342" t="str">
        <f t="shared" si="2353"/>
        <v/>
      </c>
      <c r="CM709" s="1342" t="str">
        <f t="shared" si="2353"/>
        <v/>
      </c>
      <c r="CN709" s="1341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1" t="str">
        <f t="shared" si="2354"/>
        <v/>
      </c>
      <c r="CP709" s="1341" t="str">
        <f t="shared" si="2354"/>
        <v/>
      </c>
      <c r="CQ709" s="1341" t="str">
        <f t="shared" si="2354"/>
        <v/>
      </c>
      <c r="CR709" s="1341" t="str">
        <f t="shared" si="2354"/>
        <v/>
      </c>
      <c r="CS709" s="1340" t="str">
        <f t="shared" si="2354"/>
        <v/>
      </c>
      <c r="CT709" s="1343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285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9" t="str">
        <f t="shared" si="2353"/>
        <v/>
      </c>
      <c r="CE710" s="1340" t="str">
        <f t="shared" si="2353"/>
        <v/>
      </c>
      <c r="CF710" s="1341" t="str">
        <f t="shared" si="2353"/>
        <v/>
      </c>
      <c r="CG710" s="1341" t="str">
        <f t="shared" si="2353"/>
        <v/>
      </c>
      <c r="CH710" s="1341" t="str">
        <f t="shared" si="2353"/>
        <v/>
      </c>
      <c r="CI710" s="1341" t="str">
        <f t="shared" si="2353"/>
        <v/>
      </c>
      <c r="CJ710" s="1341" t="str">
        <f t="shared" si="2353"/>
        <v/>
      </c>
      <c r="CK710" s="1342" t="str">
        <f t="shared" si="2353"/>
        <v/>
      </c>
      <c r="CL710" s="1342" t="str">
        <f t="shared" si="2353"/>
        <v/>
      </c>
      <c r="CM710" s="1342" t="str">
        <f t="shared" si="2353"/>
        <v/>
      </c>
      <c r="CN710" s="1341" t="str">
        <f t="shared" si="2354"/>
        <v/>
      </c>
      <c r="CO710" s="1341" t="str">
        <f t="shared" si="2354"/>
        <v/>
      </c>
      <c r="CP710" s="1341" t="str">
        <f t="shared" si="2354"/>
        <v/>
      </c>
      <c r="CQ710" s="1341" t="str">
        <f t="shared" si="2354"/>
        <v/>
      </c>
      <c r="CR710" s="1341" t="str">
        <f t="shared" si="2354"/>
        <v/>
      </c>
      <c r="CS710" s="1340" t="str">
        <f t="shared" si="2354"/>
        <v/>
      </c>
      <c r="CT710" s="1343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19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9" t="str">
        <f t="shared" si="2353"/>
        <v/>
      </c>
      <c r="CE711" s="1340" t="str">
        <f t="shared" si="2353"/>
        <v/>
      </c>
      <c r="CF711" s="1341" t="str">
        <f t="shared" si="2353"/>
        <v/>
      </c>
      <c r="CG711" s="1341" t="str">
        <f t="shared" si="2353"/>
        <v/>
      </c>
      <c r="CH711" s="1341" t="str">
        <f t="shared" si="2353"/>
        <v/>
      </c>
      <c r="CI711" s="1341" t="str">
        <f t="shared" si="2353"/>
        <v/>
      </c>
      <c r="CJ711" s="1341" t="str">
        <f t="shared" si="2353"/>
        <v/>
      </c>
      <c r="CK711" s="1342" t="str">
        <f t="shared" si="2353"/>
        <v/>
      </c>
      <c r="CL711" s="1342" t="str">
        <f t="shared" si="2353"/>
        <v/>
      </c>
      <c r="CM711" s="1342" t="str">
        <f t="shared" si="2353"/>
        <v/>
      </c>
      <c r="CN711" s="1341" t="str">
        <f t="shared" si="2354"/>
        <v/>
      </c>
      <c r="CO711" s="1341" t="str">
        <f t="shared" si="2354"/>
        <v/>
      </c>
      <c r="CP711" s="1341" t="str">
        <f t="shared" si="2354"/>
        <v/>
      </c>
      <c r="CQ711" s="1341" t="str">
        <f t="shared" si="2354"/>
        <v/>
      </c>
      <c r="CR711" s="1341" t="str">
        <f t="shared" si="2354"/>
        <v/>
      </c>
      <c r="CS711" s="1340" t="str">
        <f t="shared" si="2354"/>
        <v/>
      </c>
      <c r="CT711" s="1343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19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9" t="str">
        <f t="shared" si="2353"/>
        <v/>
      </c>
      <c r="CE712" s="1340" t="str">
        <f t="shared" si="2353"/>
        <v/>
      </c>
      <c r="CF712" s="1341" t="str">
        <f t="shared" si="2353"/>
        <v/>
      </c>
      <c r="CG712" s="1341" t="str">
        <f t="shared" si="2353"/>
        <v/>
      </c>
      <c r="CH712" s="1341" t="str">
        <f t="shared" si="2353"/>
        <v/>
      </c>
      <c r="CI712" s="1341" t="str">
        <f t="shared" si="2353"/>
        <v/>
      </c>
      <c r="CJ712" s="1341" t="str">
        <f t="shared" si="2353"/>
        <v/>
      </c>
      <c r="CK712" s="1342" t="str">
        <f t="shared" si="2353"/>
        <v/>
      </c>
      <c r="CL712" s="1342" t="str">
        <f t="shared" si="2353"/>
        <v/>
      </c>
      <c r="CM712" s="1342" t="str">
        <f t="shared" si="2353"/>
        <v/>
      </c>
      <c r="CN712" s="1341" t="str">
        <f t="shared" si="2354"/>
        <v/>
      </c>
      <c r="CO712" s="1341" t="str">
        <f t="shared" si="2354"/>
        <v/>
      </c>
      <c r="CP712" s="1341" t="str">
        <f t="shared" si="2354"/>
        <v/>
      </c>
      <c r="CQ712" s="1341" t="str">
        <f t="shared" si="2354"/>
        <v/>
      </c>
      <c r="CR712" s="1341" t="str">
        <f t="shared" si="2354"/>
        <v/>
      </c>
      <c r="CS712" s="1340" t="str">
        <f t="shared" si="2354"/>
        <v/>
      </c>
      <c r="CT712" s="1343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19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303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0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1">
        <f t="shared" si="2357"/>
        <v>0</v>
      </c>
      <c r="CG713" s="1341">
        <f t="shared" si="2357"/>
        <v>0</v>
      </c>
      <c r="CH713" s="1341">
        <f t="shared" si="2357"/>
        <v>0</v>
      </c>
      <c r="CI713" s="1341">
        <f t="shared" si="2357"/>
        <v>0</v>
      </c>
      <c r="CJ713" s="1341">
        <f t="shared" si="2357"/>
        <v>0</v>
      </c>
      <c r="CK713" s="1342">
        <f t="shared" si="2357"/>
        <v>0</v>
      </c>
      <c r="CL713" s="1342">
        <f t="shared" si="2357"/>
        <v>0</v>
      </c>
      <c r="CM713" s="1342">
        <f t="shared" si="2357"/>
        <v>0</v>
      </c>
      <c r="CN713" s="1341">
        <f t="shared" si="2357"/>
        <v>0</v>
      </c>
      <c r="CO713" s="1341">
        <f t="shared" si="2357"/>
        <v>0</v>
      </c>
      <c r="CP713" s="1341">
        <f t="shared" si="2357"/>
        <v>0</v>
      </c>
      <c r="CQ713" s="1341">
        <f t="shared" si="2357"/>
        <v>0</v>
      </c>
      <c r="CR713" s="1341">
        <f t="shared" si="2357"/>
        <v>0</v>
      </c>
      <c r="CS713" s="1340">
        <f t="shared" si="2357"/>
        <v>0</v>
      </c>
      <c r="CT713" s="1343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19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305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50"/>
      <c r="CE714" s="1350"/>
      <c r="CF714" s="1350"/>
      <c r="CG714" s="1350"/>
      <c r="CH714" s="1350"/>
      <c r="CI714" s="1350"/>
      <c r="CJ714" s="1350"/>
      <c r="CK714" s="1350"/>
      <c r="CL714" s="1350"/>
      <c r="CM714" s="1350"/>
      <c r="CN714" s="1350"/>
      <c r="CO714" s="1350"/>
      <c r="CP714" s="1350"/>
      <c r="CQ714" s="1350"/>
      <c r="CR714" s="1350"/>
      <c r="CS714" s="1350"/>
      <c r="CT714" s="1350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284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9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0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1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1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1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1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1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2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2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2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1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1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1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1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1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0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3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285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9" t="str">
        <f t="shared" si="2358"/>
        <v/>
      </c>
      <c r="CE716" s="1340" t="str">
        <f t="shared" si="2359"/>
        <v/>
      </c>
      <c r="CF716" s="1341" t="str">
        <f t="shared" si="2360"/>
        <v/>
      </c>
      <c r="CG716" s="1341" t="str">
        <f t="shared" si="2361"/>
        <v/>
      </c>
      <c r="CH716" s="1341" t="str">
        <f t="shared" si="2362"/>
        <v/>
      </c>
      <c r="CI716" s="1341" t="str">
        <f t="shared" si="2363"/>
        <v/>
      </c>
      <c r="CJ716" s="1341" t="str">
        <f t="shared" si="2364"/>
        <v/>
      </c>
      <c r="CK716" s="1342" t="str">
        <f t="shared" si="2365"/>
        <v/>
      </c>
      <c r="CL716" s="1342" t="str">
        <f t="shared" si="2366"/>
        <v/>
      </c>
      <c r="CM716" s="1342" t="str">
        <f t="shared" si="2367"/>
        <v/>
      </c>
      <c r="CN716" s="1341" t="str">
        <f t="shared" si="2368"/>
        <v/>
      </c>
      <c r="CO716" s="1341" t="str">
        <f t="shared" si="2369"/>
        <v/>
      </c>
      <c r="CP716" s="1341" t="str">
        <f t="shared" si="2370"/>
        <v/>
      </c>
      <c r="CQ716" s="1341" t="str">
        <f t="shared" si="2371"/>
        <v/>
      </c>
      <c r="CR716" s="1341" t="str">
        <f t="shared" si="2372"/>
        <v/>
      </c>
      <c r="CS716" s="1340" t="str">
        <f t="shared" si="2373"/>
        <v/>
      </c>
      <c r="CT716" s="1343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619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9" t="str">
        <f t="shared" si="2358"/>
        <v/>
      </c>
      <c r="CE717" s="1340" t="str">
        <f t="shared" si="2359"/>
        <v/>
      </c>
      <c r="CF717" s="1341" t="str">
        <f t="shared" si="2360"/>
        <v/>
      </c>
      <c r="CG717" s="1341" t="str">
        <f t="shared" si="2361"/>
        <v/>
      </c>
      <c r="CH717" s="1341" t="str">
        <f t="shared" si="2362"/>
        <v/>
      </c>
      <c r="CI717" s="1341" t="str">
        <f t="shared" si="2363"/>
        <v/>
      </c>
      <c r="CJ717" s="1341" t="str">
        <f t="shared" si="2364"/>
        <v/>
      </c>
      <c r="CK717" s="1342" t="str">
        <f t="shared" si="2365"/>
        <v/>
      </c>
      <c r="CL717" s="1342" t="str">
        <f t="shared" si="2366"/>
        <v/>
      </c>
      <c r="CM717" s="1342" t="str">
        <f t="shared" si="2367"/>
        <v/>
      </c>
      <c r="CN717" s="1341" t="str">
        <f t="shared" si="2368"/>
        <v/>
      </c>
      <c r="CO717" s="1341" t="str">
        <f t="shared" si="2369"/>
        <v/>
      </c>
      <c r="CP717" s="1341" t="str">
        <f t="shared" si="2370"/>
        <v/>
      </c>
      <c r="CQ717" s="1341" t="str">
        <f t="shared" si="2371"/>
        <v/>
      </c>
      <c r="CR717" s="1341" t="str">
        <f t="shared" si="2372"/>
        <v/>
      </c>
      <c r="CS717" s="1340" t="str">
        <f t="shared" si="2373"/>
        <v/>
      </c>
      <c r="CT717" s="1343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619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9" t="str">
        <f t="shared" si="2358"/>
        <v/>
      </c>
      <c r="CE718" s="1340" t="str">
        <f t="shared" si="2359"/>
        <v/>
      </c>
      <c r="CF718" s="1341" t="str">
        <f t="shared" si="2360"/>
        <v/>
      </c>
      <c r="CG718" s="1341" t="str">
        <f t="shared" si="2361"/>
        <v/>
      </c>
      <c r="CH718" s="1341" t="str">
        <f t="shared" si="2362"/>
        <v/>
      </c>
      <c r="CI718" s="1341" t="str">
        <f t="shared" si="2363"/>
        <v/>
      </c>
      <c r="CJ718" s="1341" t="str">
        <f t="shared" si="2364"/>
        <v/>
      </c>
      <c r="CK718" s="1342" t="str">
        <f t="shared" si="2365"/>
        <v/>
      </c>
      <c r="CL718" s="1342" t="str">
        <f t="shared" si="2366"/>
        <v/>
      </c>
      <c r="CM718" s="1342" t="str">
        <f t="shared" si="2367"/>
        <v/>
      </c>
      <c r="CN718" s="1341" t="str">
        <f t="shared" si="2368"/>
        <v/>
      </c>
      <c r="CO718" s="1341" t="str">
        <f t="shared" si="2369"/>
        <v/>
      </c>
      <c r="CP718" s="1341" t="str">
        <f t="shared" si="2370"/>
        <v/>
      </c>
      <c r="CQ718" s="1341" t="str">
        <f t="shared" si="2371"/>
        <v/>
      </c>
      <c r="CR718" s="1341" t="str">
        <f t="shared" si="2372"/>
        <v/>
      </c>
      <c r="CS718" s="1340" t="str">
        <f t="shared" si="2373"/>
        <v/>
      </c>
      <c r="CT718" s="1343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619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303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9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0">
        <f t="shared" si="2396"/>
        <v>0</v>
      </c>
      <c r="CF719" s="1341">
        <f t="shared" si="2396"/>
        <v>0</v>
      </c>
      <c r="CG719" s="1341">
        <f t="shared" si="2396"/>
        <v>0</v>
      </c>
      <c r="CH719" s="1341">
        <f t="shared" si="2396"/>
        <v>0</v>
      </c>
      <c r="CI719" s="1341">
        <f t="shared" si="2396"/>
        <v>0</v>
      </c>
      <c r="CJ719" s="1341">
        <f t="shared" si="2396"/>
        <v>0</v>
      </c>
      <c r="CK719" s="1342">
        <f t="shared" si="2396"/>
        <v>0</v>
      </c>
      <c r="CL719" s="1342">
        <f t="shared" si="2396"/>
        <v>0</v>
      </c>
      <c r="CM719" s="1342">
        <f t="shared" si="2396"/>
        <v>0</v>
      </c>
      <c r="CN719" s="1341">
        <f t="shared" si="2396"/>
        <v>0</v>
      </c>
      <c r="CO719" s="1341">
        <f t="shared" si="2396"/>
        <v>0</v>
      </c>
      <c r="CP719" s="1341">
        <f t="shared" si="2396"/>
        <v>0</v>
      </c>
      <c r="CQ719" s="1341">
        <f t="shared" si="2396"/>
        <v>0</v>
      </c>
      <c r="CR719" s="1341">
        <f t="shared" si="2396"/>
        <v>0</v>
      </c>
      <c r="CS719" s="1340">
        <f t="shared" si="2396"/>
        <v>0</v>
      </c>
      <c r="CT719" s="1343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619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306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9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0" t="str">
        <f t="shared" si="2397"/>
        <v/>
      </c>
      <c r="CF720" s="1341" t="str">
        <f t="shared" si="2397"/>
        <v/>
      </c>
      <c r="CG720" s="1341" t="str">
        <f t="shared" si="2397"/>
        <v/>
      </c>
      <c r="CH720" s="1341" t="str">
        <f t="shared" si="2397"/>
        <v/>
      </c>
      <c r="CI720" s="1341" t="str">
        <f t="shared" si="2397"/>
        <v/>
      </c>
      <c r="CJ720" s="1341" t="str">
        <f t="shared" si="2397"/>
        <v/>
      </c>
      <c r="CK720" s="1342" t="str">
        <f t="shared" si="2397"/>
        <v/>
      </c>
      <c r="CL720" s="1342" t="str">
        <f t="shared" si="2397"/>
        <v/>
      </c>
      <c r="CM720" s="1342" t="str">
        <f t="shared" si="2397"/>
        <v/>
      </c>
      <c r="CN720" s="1341" t="str">
        <f t="shared" si="2397"/>
        <v/>
      </c>
      <c r="CO720" s="1341" t="str">
        <f t="shared" si="2397"/>
        <v/>
      </c>
      <c r="CP720" s="1341" t="str">
        <f t="shared" si="2397"/>
        <v/>
      </c>
      <c r="CQ720" s="1341" t="str">
        <f t="shared" si="2397"/>
        <v/>
      </c>
      <c r="CR720" s="1341" t="str">
        <f t="shared" si="2397"/>
        <v/>
      </c>
      <c r="CS720" s="1340" t="str">
        <f t="shared" si="2397"/>
        <v/>
      </c>
      <c r="CT720" s="1343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619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272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9" t="str">
        <f t="shared" si="2398"/>
        <v/>
      </c>
      <c r="CE721" s="1340" t="str">
        <f t="shared" si="2397"/>
        <v/>
      </c>
      <c r="CF721" s="1341" t="str">
        <f t="shared" si="2397"/>
        <v/>
      </c>
      <c r="CG721" s="1341" t="str">
        <f t="shared" si="2397"/>
        <v/>
      </c>
      <c r="CH721" s="1341" t="str">
        <f t="shared" si="2397"/>
        <v/>
      </c>
      <c r="CI721" s="1341" t="str">
        <f t="shared" si="2397"/>
        <v/>
      </c>
      <c r="CJ721" s="1341" t="str">
        <f t="shared" si="2397"/>
        <v/>
      </c>
      <c r="CK721" s="1342" t="str">
        <f t="shared" si="2397"/>
        <v/>
      </c>
      <c r="CL721" s="1342" t="str">
        <f t="shared" si="2397"/>
        <v/>
      </c>
      <c r="CM721" s="1342" t="str">
        <f t="shared" si="2397"/>
        <v/>
      </c>
      <c r="CN721" s="1341" t="str">
        <f t="shared" si="2397"/>
        <v/>
      </c>
      <c r="CO721" s="1341" t="str">
        <f t="shared" si="2397"/>
        <v/>
      </c>
      <c r="CP721" s="1341" t="str">
        <f t="shared" si="2397"/>
        <v/>
      </c>
      <c r="CQ721" s="1341" t="str">
        <f t="shared" si="2397"/>
        <v/>
      </c>
      <c r="CR721" s="1341" t="str">
        <f t="shared" si="2397"/>
        <v/>
      </c>
      <c r="CS721" s="1340" t="str">
        <f t="shared" si="2397"/>
        <v/>
      </c>
      <c r="CT721" s="1343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619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307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9" t="str">
        <f t="shared" si="2398"/>
        <v/>
      </c>
      <c r="CE722" s="1340" t="str">
        <f t="shared" si="2397"/>
        <v/>
      </c>
      <c r="CF722" s="1341" t="str">
        <f t="shared" si="2397"/>
        <v/>
      </c>
      <c r="CG722" s="1341" t="str">
        <f t="shared" si="2397"/>
        <v/>
      </c>
      <c r="CH722" s="1341" t="str">
        <f t="shared" si="2397"/>
        <v/>
      </c>
      <c r="CI722" s="1341" t="str">
        <f t="shared" si="2397"/>
        <v/>
      </c>
      <c r="CJ722" s="1341" t="str">
        <f t="shared" si="2397"/>
        <v/>
      </c>
      <c r="CK722" s="1342" t="str">
        <f t="shared" si="2397"/>
        <v/>
      </c>
      <c r="CL722" s="1342" t="str">
        <f t="shared" si="2397"/>
        <v/>
      </c>
      <c r="CM722" s="1342" t="str">
        <f t="shared" si="2397"/>
        <v/>
      </c>
      <c r="CN722" s="1341" t="str">
        <f t="shared" si="2397"/>
        <v/>
      </c>
      <c r="CO722" s="1341" t="str">
        <f t="shared" si="2397"/>
        <v/>
      </c>
      <c r="CP722" s="1341" t="str">
        <f t="shared" si="2397"/>
        <v/>
      </c>
      <c r="CQ722" s="1341" t="str">
        <f t="shared" si="2397"/>
        <v/>
      </c>
      <c r="CR722" s="1341" t="str">
        <f t="shared" si="2397"/>
        <v/>
      </c>
      <c r="CS722" s="1340" t="str">
        <f t="shared" si="2397"/>
        <v/>
      </c>
      <c r="CT722" s="1343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619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303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9" t="str">
        <f t="shared" si="2398"/>
        <v/>
      </c>
      <c r="CE723" s="1340" t="str">
        <f t="shared" si="2397"/>
        <v/>
      </c>
      <c r="CF723" s="1341" t="str">
        <f t="shared" si="2397"/>
        <v/>
      </c>
      <c r="CG723" s="1341" t="str">
        <f t="shared" si="2397"/>
        <v/>
      </c>
      <c r="CH723" s="1341" t="str">
        <f t="shared" si="2397"/>
        <v/>
      </c>
      <c r="CI723" s="1341" t="str">
        <f t="shared" si="2397"/>
        <v/>
      </c>
      <c r="CJ723" s="1341" t="str">
        <f t="shared" si="2397"/>
        <v/>
      </c>
      <c r="CK723" s="1342" t="str">
        <f t="shared" si="2397"/>
        <v/>
      </c>
      <c r="CL723" s="1342" t="str">
        <f t="shared" si="2397"/>
        <v/>
      </c>
      <c r="CM723" s="1342" t="str">
        <f t="shared" si="2397"/>
        <v/>
      </c>
      <c r="CN723" s="1341" t="str">
        <f t="shared" si="2397"/>
        <v/>
      </c>
      <c r="CO723" s="1341" t="str">
        <f t="shared" si="2397"/>
        <v/>
      </c>
      <c r="CP723" s="1341" t="str">
        <f t="shared" si="2397"/>
        <v/>
      </c>
      <c r="CQ723" s="1341" t="str">
        <f t="shared" si="2397"/>
        <v/>
      </c>
      <c r="CR723" s="1341" t="str">
        <f t="shared" si="2397"/>
        <v/>
      </c>
      <c r="CS723" s="1340" t="str">
        <f t="shared" si="2397"/>
        <v/>
      </c>
      <c r="CT723" s="1343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619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308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9" t="str">
        <f t="shared" si="2398"/>
        <v/>
      </c>
      <c r="CE724" s="1340" t="str">
        <f t="shared" si="2397"/>
        <v/>
      </c>
      <c r="CF724" s="1341" t="str">
        <f t="shared" si="2397"/>
        <v/>
      </c>
      <c r="CG724" s="1341" t="str">
        <f t="shared" si="2397"/>
        <v/>
      </c>
      <c r="CH724" s="1341" t="str">
        <f t="shared" si="2397"/>
        <v/>
      </c>
      <c r="CI724" s="1341" t="str">
        <f t="shared" si="2397"/>
        <v/>
      </c>
      <c r="CJ724" s="1341" t="str">
        <f t="shared" si="2397"/>
        <v/>
      </c>
      <c r="CK724" s="1342" t="str">
        <f t="shared" si="2397"/>
        <v/>
      </c>
      <c r="CL724" s="1342" t="str">
        <f t="shared" si="2397"/>
        <v/>
      </c>
      <c r="CM724" s="1342" t="str">
        <f t="shared" si="2397"/>
        <v/>
      </c>
      <c r="CN724" s="1341" t="str">
        <f t="shared" si="2397"/>
        <v/>
      </c>
      <c r="CO724" s="1341" t="str">
        <f t="shared" si="2397"/>
        <v/>
      </c>
      <c r="CP724" s="1341" t="str">
        <f t="shared" si="2397"/>
        <v/>
      </c>
      <c r="CQ724" s="1341" t="str">
        <f t="shared" si="2397"/>
        <v/>
      </c>
      <c r="CR724" s="1341" t="str">
        <f t="shared" si="2397"/>
        <v/>
      </c>
      <c r="CS724" s="1340" t="str">
        <f t="shared" si="2397"/>
        <v/>
      </c>
      <c r="CT724" s="1343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619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309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9" t="str">
        <f t="shared" si="2398"/>
        <v/>
      </c>
      <c r="CE725" s="1340" t="str">
        <f t="shared" si="2397"/>
        <v/>
      </c>
      <c r="CF725" s="1341" t="str">
        <f t="shared" si="2397"/>
        <v/>
      </c>
      <c r="CG725" s="1341" t="str">
        <f t="shared" si="2397"/>
        <v/>
      </c>
      <c r="CH725" s="1341" t="str">
        <f t="shared" si="2397"/>
        <v/>
      </c>
      <c r="CI725" s="1341" t="str">
        <f t="shared" si="2397"/>
        <v/>
      </c>
      <c r="CJ725" s="1341" t="str">
        <f t="shared" si="2397"/>
        <v/>
      </c>
      <c r="CK725" s="1342" t="str">
        <f t="shared" si="2397"/>
        <v/>
      </c>
      <c r="CL725" s="1342" t="str">
        <f t="shared" si="2397"/>
        <v/>
      </c>
      <c r="CM725" s="1342" t="str">
        <f t="shared" si="2397"/>
        <v/>
      </c>
      <c r="CN725" s="1341" t="str">
        <f t="shared" si="2397"/>
        <v/>
      </c>
      <c r="CO725" s="1341" t="str">
        <f t="shared" si="2397"/>
        <v/>
      </c>
      <c r="CP725" s="1341" t="str">
        <f t="shared" si="2397"/>
        <v/>
      </c>
      <c r="CQ725" s="1341" t="str">
        <f t="shared" si="2397"/>
        <v/>
      </c>
      <c r="CR725" s="1341" t="str">
        <f t="shared" si="2397"/>
        <v/>
      </c>
      <c r="CS725" s="1340" t="str">
        <f t="shared" si="2397"/>
        <v/>
      </c>
      <c r="CT725" s="1343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619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303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9" t="str">
        <f t="shared" si="2398"/>
        <v/>
      </c>
      <c r="CE726" s="1340" t="str">
        <f t="shared" si="2397"/>
        <v/>
      </c>
      <c r="CF726" s="1341" t="str">
        <f t="shared" si="2397"/>
        <v/>
      </c>
      <c r="CG726" s="1341" t="str">
        <f t="shared" si="2397"/>
        <v/>
      </c>
      <c r="CH726" s="1341" t="str">
        <f t="shared" si="2397"/>
        <v/>
      </c>
      <c r="CI726" s="1341" t="str">
        <f t="shared" si="2397"/>
        <v/>
      </c>
      <c r="CJ726" s="1341" t="str">
        <f t="shared" si="2397"/>
        <v/>
      </c>
      <c r="CK726" s="1342" t="str">
        <f t="shared" si="2397"/>
        <v/>
      </c>
      <c r="CL726" s="1342" t="str">
        <f t="shared" si="2397"/>
        <v/>
      </c>
      <c r="CM726" s="1342" t="str">
        <f t="shared" si="2397"/>
        <v/>
      </c>
      <c r="CN726" s="1341" t="str">
        <f t="shared" si="2397"/>
        <v/>
      </c>
      <c r="CO726" s="1341" t="str">
        <f t="shared" si="2397"/>
        <v/>
      </c>
      <c r="CP726" s="1341" t="str">
        <f t="shared" si="2397"/>
        <v/>
      </c>
      <c r="CQ726" s="1341" t="str">
        <f t="shared" si="2397"/>
        <v/>
      </c>
      <c r="CR726" s="1341" t="str">
        <f t="shared" si="2397"/>
        <v/>
      </c>
      <c r="CS726" s="1340" t="str">
        <f t="shared" si="2397"/>
        <v/>
      </c>
      <c r="CT726" s="1343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619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310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9" t="str">
        <f t="shared" si="2358"/>
        <v/>
      </c>
      <c r="CE727" s="1340" t="str">
        <f t="shared" si="2359"/>
        <v/>
      </c>
      <c r="CF727" s="1341" t="str">
        <f t="shared" si="2360"/>
        <v/>
      </c>
      <c r="CG727" s="1341" t="str">
        <f t="shared" si="2361"/>
        <v/>
      </c>
      <c r="CH727" s="1341" t="str">
        <f t="shared" si="2362"/>
        <v/>
      </c>
      <c r="CI727" s="1341" t="str">
        <f t="shared" si="2363"/>
        <v/>
      </c>
      <c r="CJ727" s="1341" t="str">
        <f t="shared" si="2364"/>
        <v/>
      </c>
      <c r="CK727" s="1342" t="str">
        <f t="shared" si="2365"/>
        <v/>
      </c>
      <c r="CL727" s="1342" t="str">
        <f t="shared" si="2366"/>
        <v/>
      </c>
      <c r="CM727" s="1342" t="str">
        <f t="shared" si="2367"/>
        <v/>
      </c>
      <c r="CN727" s="1341" t="str">
        <f t="shared" si="2368"/>
        <v/>
      </c>
      <c r="CO727" s="1341" t="str">
        <f t="shared" si="2369"/>
        <v/>
      </c>
      <c r="CP727" s="1341" t="str">
        <f t="shared" si="2370"/>
        <v/>
      </c>
      <c r="CQ727" s="1341" t="str">
        <f t="shared" si="2371"/>
        <v/>
      </c>
      <c r="CR727" s="1341" t="str">
        <f t="shared" si="2372"/>
        <v/>
      </c>
      <c r="CS727" s="1340" t="str">
        <f t="shared" si="2373"/>
        <v/>
      </c>
      <c r="CT727" s="1343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619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285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9" t="str">
        <f t="shared" si="2358"/>
        <v/>
      </c>
      <c r="CE728" s="1340" t="str">
        <f t="shared" si="2359"/>
        <v/>
      </c>
      <c r="CF728" s="1341" t="str">
        <f t="shared" si="2360"/>
        <v/>
      </c>
      <c r="CG728" s="1341" t="str">
        <f t="shared" si="2361"/>
        <v/>
      </c>
      <c r="CH728" s="1341" t="str">
        <f t="shared" si="2362"/>
        <v/>
      </c>
      <c r="CI728" s="1341" t="str">
        <f t="shared" si="2363"/>
        <v/>
      </c>
      <c r="CJ728" s="1341" t="str">
        <f t="shared" si="2364"/>
        <v/>
      </c>
      <c r="CK728" s="1342" t="str">
        <f t="shared" si="2365"/>
        <v/>
      </c>
      <c r="CL728" s="1342" t="str">
        <f t="shared" si="2366"/>
        <v/>
      </c>
      <c r="CM728" s="1342" t="str">
        <f t="shared" si="2367"/>
        <v/>
      </c>
      <c r="CN728" s="1341" t="str">
        <f t="shared" si="2368"/>
        <v/>
      </c>
      <c r="CO728" s="1341" t="str">
        <f t="shared" si="2369"/>
        <v/>
      </c>
      <c r="CP728" s="1341" t="str">
        <f t="shared" si="2370"/>
        <v/>
      </c>
      <c r="CQ728" s="1341" t="str">
        <f t="shared" si="2371"/>
        <v/>
      </c>
      <c r="CR728" s="1341" t="str">
        <f t="shared" si="2372"/>
        <v/>
      </c>
      <c r="CS728" s="1340" t="str">
        <f t="shared" si="2373"/>
        <v/>
      </c>
      <c r="CT728" s="1343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619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9" t="str">
        <f t="shared" si="2358"/>
        <v/>
      </c>
      <c r="CE729" s="1340" t="str">
        <f t="shared" si="2359"/>
        <v/>
      </c>
      <c r="CF729" s="1341" t="str">
        <f t="shared" si="2360"/>
        <v/>
      </c>
      <c r="CG729" s="1341" t="str">
        <f t="shared" si="2361"/>
        <v/>
      </c>
      <c r="CH729" s="1341" t="str">
        <f t="shared" si="2362"/>
        <v/>
      </c>
      <c r="CI729" s="1341" t="str">
        <f t="shared" si="2363"/>
        <v/>
      </c>
      <c r="CJ729" s="1341" t="str">
        <f t="shared" si="2364"/>
        <v/>
      </c>
      <c r="CK729" s="1342" t="str">
        <f t="shared" si="2365"/>
        <v/>
      </c>
      <c r="CL729" s="1342" t="str">
        <f t="shared" si="2366"/>
        <v/>
      </c>
      <c r="CM729" s="1342" t="str">
        <f t="shared" si="2367"/>
        <v/>
      </c>
      <c r="CN729" s="1341" t="str">
        <f t="shared" si="2368"/>
        <v/>
      </c>
      <c r="CO729" s="1341" t="str">
        <f t="shared" si="2369"/>
        <v/>
      </c>
      <c r="CP729" s="1341" t="str">
        <f t="shared" si="2370"/>
        <v/>
      </c>
      <c r="CQ729" s="1341" t="str">
        <f t="shared" si="2371"/>
        <v/>
      </c>
      <c r="CR729" s="1341" t="str">
        <f t="shared" si="2372"/>
        <v/>
      </c>
      <c r="CS729" s="1340" t="str">
        <f t="shared" si="2373"/>
        <v/>
      </c>
      <c r="CT729" s="1343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619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9" t="str">
        <f t="shared" si="2358"/>
        <v/>
      </c>
      <c r="CE730" s="1340" t="str">
        <f t="shared" si="2359"/>
        <v/>
      </c>
      <c r="CF730" s="1341" t="str">
        <f t="shared" si="2360"/>
        <v/>
      </c>
      <c r="CG730" s="1341" t="str">
        <f t="shared" si="2361"/>
        <v/>
      </c>
      <c r="CH730" s="1341" t="str">
        <f t="shared" si="2362"/>
        <v/>
      </c>
      <c r="CI730" s="1341" t="str">
        <f t="shared" si="2363"/>
        <v/>
      </c>
      <c r="CJ730" s="1341" t="str">
        <f t="shared" si="2364"/>
        <v/>
      </c>
      <c r="CK730" s="1342" t="str">
        <f t="shared" si="2365"/>
        <v/>
      </c>
      <c r="CL730" s="1342" t="str">
        <f t="shared" si="2366"/>
        <v/>
      </c>
      <c r="CM730" s="1342" t="str">
        <f t="shared" si="2367"/>
        <v/>
      </c>
      <c r="CN730" s="1341" t="str">
        <f t="shared" si="2368"/>
        <v/>
      </c>
      <c r="CO730" s="1341" t="str">
        <f t="shared" si="2369"/>
        <v/>
      </c>
      <c r="CP730" s="1341" t="str">
        <f t="shared" si="2370"/>
        <v/>
      </c>
      <c r="CQ730" s="1341" t="str">
        <f t="shared" si="2371"/>
        <v/>
      </c>
      <c r="CR730" s="1341" t="str">
        <f t="shared" si="2372"/>
        <v/>
      </c>
      <c r="CS730" s="1340" t="str">
        <f t="shared" si="2373"/>
        <v/>
      </c>
      <c r="CT730" s="1343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619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303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9" t="str">
        <f t="shared" si="2358"/>
        <v/>
      </c>
      <c r="CE731" s="1340" t="str">
        <f t="shared" si="2359"/>
        <v/>
      </c>
      <c r="CF731" s="1341" t="str">
        <f t="shared" si="2360"/>
        <v/>
      </c>
      <c r="CG731" s="1341" t="str">
        <f t="shared" si="2361"/>
        <v/>
      </c>
      <c r="CH731" s="1341" t="str">
        <f t="shared" si="2362"/>
        <v/>
      </c>
      <c r="CI731" s="1341" t="str">
        <f t="shared" si="2363"/>
        <v/>
      </c>
      <c r="CJ731" s="1341" t="str">
        <f t="shared" si="2364"/>
        <v/>
      </c>
      <c r="CK731" s="1342" t="str">
        <f t="shared" si="2365"/>
        <v/>
      </c>
      <c r="CL731" s="1342" t="str">
        <f t="shared" si="2366"/>
        <v/>
      </c>
      <c r="CM731" s="1342" t="str">
        <f t="shared" si="2367"/>
        <v/>
      </c>
      <c r="CN731" s="1341" t="str">
        <f t="shared" si="2368"/>
        <v/>
      </c>
      <c r="CO731" s="1341" t="str">
        <f t="shared" si="2369"/>
        <v/>
      </c>
      <c r="CP731" s="1341" t="str">
        <f t="shared" si="2370"/>
        <v/>
      </c>
      <c r="CQ731" s="1341" t="str">
        <f t="shared" si="2371"/>
        <v/>
      </c>
      <c r="CR731" s="1341" t="str">
        <f t="shared" si="2372"/>
        <v/>
      </c>
      <c r="CS731" s="1340" t="str">
        <f t="shared" si="2373"/>
        <v/>
      </c>
      <c r="CT731" s="1343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619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311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4"/>
      <c r="CE732" s="1364"/>
      <c r="CF732" s="1364"/>
      <c r="CG732" s="1364"/>
      <c r="CH732" s="1364"/>
      <c r="CI732" s="1364"/>
      <c r="CJ732" s="1364"/>
      <c r="CK732" s="1364"/>
      <c r="CL732" s="1364"/>
      <c r="CM732" s="1364"/>
      <c r="CN732" s="1364"/>
      <c r="CO732" s="1364"/>
      <c r="CP732" s="1364"/>
      <c r="CQ732" s="1364"/>
      <c r="CR732" s="1364"/>
      <c r="CS732" s="1364"/>
      <c r="CT732" s="1365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285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9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0" t="str">
        <f t="shared" si="2415"/>
        <v/>
      </c>
      <c r="CF733" s="1341" t="str">
        <f t="shared" si="2415"/>
        <v/>
      </c>
      <c r="CG733" s="1341" t="str">
        <f t="shared" si="2415"/>
        <v/>
      </c>
      <c r="CH733" s="1341" t="str">
        <f t="shared" si="2415"/>
        <v/>
      </c>
      <c r="CI733" s="1341" t="str">
        <f t="shared" si="2415"/>
        <v/>
      </c>
      <c r="CJ733" s="1341" t="str">
        <f t="shared" si="2415"/>
        <v/>
      </c>
      <c r="CK733" s="1342" t="str">
        <f t="shared" si="2415"/>
        <v/>
      </c>
      <c r="CL733" s="1342" t="str">
        <f t="shared" si="2415"/>
        <v/>
      </c>
      <c r="CM733" s="1342" t="str">
        <f t="shared" si="2415"/>
        <v/>
      </c>
      <c r="CN733" s="1341" t="str">
        <f t="shared" si="2415"/>
        <v/>
      </c>
      <c r="CO733" s="1341" t="str">
        <f t="shared" si="2415"/>
        <v/>
      </c>
      <c r="CP733" s="1341" t="str">
        <f t="shared" si="2415"/>
        <v/>
      </c>
      <c r="CQ733" s="1341" t="str">
        <f t="shared" si="2415"/>
        <v/>
      </c>
      <c r="CR733" s="1341" t="str">
        <f t="shared" si="2415"/>
        <v/>
      </c>
      <c r="CS733" s="1340" t="str">
        <f t="shared" si="2415"/>
        <v/>
      </c>
      <c r="CT733" s="1343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0" t="str">
        <f t="shared" si="2416"/>
        <v/>
      </c>
      <c r="CF734" s="1341" t="str">
        <f t="shared" si="2416"/>
        <v/>
      </c>
      <c r="CG734" s="1341" t="str">
        <f t="shared" si="2416"/>
        <v/>
      </c>
      <c r="CH734" s="1341" t="str">
        <f t="shared" si="2416"/>
        <v/>
      </c>
      <c r="CI734" s="1341" t="str">
        <f t="shared" si="2416"/>
        <v/>
      </c>
      <c r="CJ734" s="1341" t="str">
        <f t="shared" si="2416"/>
        <v/>
      </c>
      <c r="CK734" s="1342" t="str">
        <f t="shared" si="2416"/>
        <v/>
      </c>
      <c r="CL734" s="1342" t="str">
        <f t="shared" si="2416"/>
        <v/>
      </c>
      <c r="CM734" s="1342" t="str">
        <f t="shared" si="2416"/>
        <v/>
      </c>
      <c r="CN734" s="1341" t="str">
        <f t="shared" si="2416"/>
        <v/>
      </c>
      <c r="CO734" s="1341" t="str">
        <f t="shared" si="2416"/>
        <v/>
      </c>
      <c r="CP734" s="1341" t="str">
        <f t="shared" si="2416"/>
        <v/>
      </c>
      <c r="CQ734" s="1341" t="str">
        <f t="shared" si="2416"/>
        <v/>
      </c>
      <c r="CR734" s="1341" t="str">
        <f t="shared" si="2416"/>
        <v/>
      </c>
      <c r="CS734" s="1340" t="str">
        <f t="shared" si="2416"/>
        <v/>
      </c>
      <c r="CT734" s="1343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19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0" t="str">
        <f t="shared" si="2416"/>
        <v/>
      </c>
      <c r="CF735" s="1341" t="str">
        <f t="shared" si="2416"/>
        <v/>
      </c>
      <c r="CG735" s="1341" t="str">
        <f t="shared" si="2416"/>
        <v/>
      </c>
      <c r="CH735" s="1341" t="str">
        <f t="shared" si="2416"/>
        <v/>
      </c>
      <c r="CI735" s="1341" t="str">
        <f t="shared" si="2416"/>
        <v/>
      </c>
      <c r="CJ735" s="1341" t="str">
        <f t="shared" si="2416"/>
        <v/>
      </c>
      <c r="CK735" s="1342" t="str">
        <f t="shared" si="2416"/>
        <v/>
      </c>
      <c r="CL735" s="1342" t="str">
        <f t="shared" si="2416"/>
        <v/>
      </c>
      <c r="CM735" s="1342" t="str">
        <f t="shared" si="2416"/>
        <v/>
      </c>
      <c r="CN735" s="1341" t="str">
        <f t="shared" si="2416"/>
        <v/>
      </c>
      <c r="CO735" s="1341" t="str">
        <f t="shared" si="2416"/>
        <v/>
      </c>
      <c r="CP735" s="1341" t="str">
        <f t="shared" si="2416"/>
        <v/>
      </c>
      <c r="CQ735" s="1341" t="str">
        <f t="shared" si="2416"/>
        <v/>
      </c>
      <c r="CR735" s="1341" t="str">
        <f t="shared" si="2416"/>
        <v/>
      </c>
      <c r="CS735" s="1340" t="str">
        <f t="shared" si="2416"/>
        <v/>
      </c>
      <c r="CT735" s="1343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19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303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0" t="str">
        <f t="shared" si="2416"/>
        <v/>
      </c>
      <c r="CF736" s="1341" t="str">
        <f t="shared" si="2416"/>
        <v/>
      </c>
      <c r="CG736" s="1341" t="str">
        <f t="shared" si="2416"/>
        <v/>
      </c>
      <c r="CH736" s="1341" t="str">
        <f t="shared" si="2416"/>
        <v/>
      </c>
      <c r="CI736" s="1341" t="str">
        <f t="shared" si="2416"/>
        <v/>
      </c>
      <c r="CJ736" s="1341" t="str">
        <f t="shared" si="2416"/>
        <v/>
      </c>
      <c r="CK736" s="1342" t="str">
        <f t="shared" si="2416"/>
        <v/>
      </c>
      <c r="CL736" s="1342" t="str">
        <f t="shared" si="2416"/>
        <v/>
      </c>
      <c r="CM736" s="1342" t="str">
        <f t="shared" si="2416"/>
        <v/>
      </c>
      <c r="CN736" s="1341" t="str">
        <f t="shared" si="2416"/>
        <v/>
      </c>
      <c r="CO736" s="1341" t="str">
        <f t="shared" si="2416"/>
        <v/>
      </c>
      <c r="CP736" s="1341" t="str">
        <f t="shared" si="2416"/>
        <v/>
      </c>
      <c r="CQ736" s="1341" t="str">
        <f t="shared" si="2416"/>
        <v/>
      </c>
      <c r="CR736" s="1341" t="str">
        <f t="shared" si="2416"/>
        <v/>
      </c>
      <c r="CS736" s="1340" t="str">
        <f t="shared" si="2416"/>
        <v/>
      </c>
      <c r="CT736" s="1343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19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665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50"/>
      <c r="CE737" s="1350"/>
      <c r="CF737" s="1350"/>
      <c r="CG737" s="1350"/>
      <c r="CH737" s="1350"/>
      <c r="CI737" s="1350"/>
      <c r="CJ737" s="1350"/>
      <c r="CK737" s="1350"/>
      <c r="CL737" s="1350"/>
      <c r="CM737" s="1350"/>
      <c r="CN737" s="1350"/>
      <c r="CO737" s="1350"/>
      <c r="CP737" s="1350"/>
      <c r="CQ737" s="1350"/>
      <c r="CR737" s="1350"/>
      <c r="CS737" s="1350"/>
      <c r="CT737" s="1351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284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9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0" t="str">
        <f t="shared" si="2423"/>
        <v/>
      </c>
      <c r="CF738" s="1341" t="str">
        <f t="shared" si="2423"/>
        <v/>
      </c>
      <c r="CG738" s="1341" t="str">
        <f t="shared" si="2423"/>
        <v/>
      </c>
      <c r="CH738" s="1341" t="str">
        <f t="shared" si="2423"/>
        <v/>
      </c>
      <c r="CI738" s="1341" t="str">
        <f t="shared" si="2423"/>
        <v/>
      </c>
      <c r="CJ738" s="1341" t="str">
        <f t="shared" si="2423"/>
        <v/>
      </c>
      <c r="CK738" s="1342" t="str">
        <f t="shared" si="2423"/>
        <v/>
      </c>
      <c r="CL738" s="1342" t="str">
        <f t="shared" si="2423"/>
        <v/>
      </c>
      <c r="CM738" s="1342" t="str">
        <f t="shared" si="2423"/>
        <v/>
      </c>
      <c r="CN738" s="1341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1" t="str">
        <f t="shared" si="2424"/>
        <v/>
      </c>
      <c r="CP738" s="1341" t="str">
        <f t="shared" si="2424"/>
        <v/>
      </c>
      <c r="CQ738" s="1341" t="str">
        <f t="shared" si="2424"/>
        <v/>
      </c>
      <c r="CR738" s="1341" t="str">
        <f t="shared" si="2424"/>
        <v/>
      </c>
      <c r="CS738" s="1340" t="str">
        <f t="shared" si="2424"/>
        <v/>
      </c>
      <c r="CT738" s="1343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285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9" t="str">
        <f t="shared" si="2423"/>
        <v/>
      </c>
      <c r="CE739" s="1340" t="str">
        <f t="shared" si="2423"/>
        <v/>
      </c>
      <c r="CF739" s="1341" t="str">
        <f t="shared" si="2423"/>
        <v/>
      </c>
      <c r="CG739" s="1341" t="str">
        <f t="shared" si="2423"/>
        <v/>
      </c>
      <c r="CH739" s="1341" t="str">
        <f t="shared" si="2423"/>
        <v/>
      </c>
      <c r="CI739" s="1341" t="str">
        <f t="shared" si="2423"/>
        <v/>
      </c>
      <c r="CJ739" s="1341" t="str">
        <f t="shared" si="2423"/>
        <v/>
      </c>
      <c r="CK739" s="1342" t="str">
        <f t="shared" si="2423"/>
        <v/>
      </c>
      <c r="CL739" s="1342" t="str">
        <f t="shared" si="2423"/>
        <v/>
      </c>
      <c r="CM739" s="1342" t="str">
        <f t="shared" si="2423"/>
        <v/>
      </c>
      <c r="CN739" s="1341" t="str">
        <f t="shared" si="2424"/>
        <v/>
      </c>
      <c r="CO739" s="1341" t="str">
        <f t="shared" si="2424"/>
        <v/>
      </c>
      <c r="CP739" s="1341" t="str">
        <f t="shared" si="2424"/>
        <v/>
      </c>
      <c r="CQ739" s="1341" t="str">
        <f t="shared" si="2424"/>
        <v/>
      </c>
      <c r="CR739" s="1341" t="str">
        <f t="shared" si="2424"/>
        <v/>
      </c>
      <c r="CS739" s="1340" t="str">
        <f t="shared" si="2424"/>
        <v/>
      </c>
      <c r="CT739" s="1343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19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9" t="str">
        <f t="shared" si="2423"/>
        <v/>
      </c>
      <c r="CE740" s="1340" t="str">
        <f t="shared" si="2423"/>
        <v/>
      </c>
      <c r="CF740" s="1341" t="str">
        <f t="shared" si="2423"/>
        <v/>
      </c>
      <c r="CG740" s="1341" t="str">
        <f t="shared" si="2423"/>
        <v/>
      </c>
      <c r="CH740" s="1341" t="str">
        <f t="shared" si="2423"/>
        <v/>
      </c>
      <c r="CI740" s="1341" t="str">
        <f t="shared" si="2423"/>
        <v/>
      </c>
      <c r="CJ740" s="1341" t="str">
        <f t="shared" si="2423"/>
        <v/>
      </c>
      <c r="CK740" s="1342" t="str">
        <f t="shared" si="2423"/>
        <v/>
      </c>
      <c r="CL740" s="1342" t="str">
        <f t="shared" si="2423"/>
        <v/>
      </c>
      <c r="CM740" s="1342" t="str">
        <f t="shared" si="2423"/>
        <v/>
      </c>
      <c r="CN740" s="1341" t="str">
        <f t="shared" si="2424"/>
        <v/>
      </c>
      <c r="CO740" s="1341" t="str">
        <f t="shared" si="2424"/>
        <v/>
      </c>
      <c r="CP740" s="1341" t="str">
        <f t="shared" si="2424"/>
        <v/>
      </c>
      <c r="CQ740" s="1341" t="str">
        <f t="shared" si="2424"/>
        <v/>
      </c>
      <c r="CR740" s="1341" t="str">
        <f t="shared" si="2424"/>
        <v/>
      </c>
      <c r="CS740" s="1340" t="str">
        <f t="shared" si="2424"/>
        <v/>
      </c>
      <c r="CT740" s="1343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19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9" t="str">
        <f t="shared" si="2423"/>
        <v/>
      </c>
      <c r="CE741" s="1340" t="str">
        <f t="shared" si="2423"/>
        <v/>
      </c>
      <c r="CF741" s="1341" t="str">
        <f t="shared" si="2423"/>
        <v/>
      </c>
      <c r="CG741" s="1341" t="str">
        <f t="shared" si="2423"/>
        <v/>
      </c>
      <c r="CH741" s="1341" t="str">
        <f t="shared" si="2423"/>
        <v/>
      </c>
      <c r="CI741" s="1341" t="str">
        <f t="shared" si="2423"/>
        <v/>
      </c>
      <c r="CJ741" s="1341" t="str">
        <f t="shared" si="2423"/>
        <v/>
      </c>
      <c r="CK741" s="1342" t="str">
        <f t="shared" si="2423"/>
        <v/>
      </c>
      <c r="CL741" s="1342" t="str">
        <f t="shared" si="2423"/>
        <v/>
      </c>
      <c r="CM741" s="1342" t="str">
        <f t="shared" si="2423"/>
        <v/>
      </c>
      <c r="CN741" s="1341" t="str">
        <f t="shared" si="2424"/>
        <v/>
      </c>
      <c r="CO741" s="1341" t="str">
        <f t="shared" si="2424"/>
        <v/>
      </c>
      <c r="CP741" s="1341" t="str">
        <f t="shared" si="2424"/>
        <v/>
      </c>
      <c r="CQ741" s="1341" t="str">
        <f t="shared" si="2424"/>
        <v/>
      </c>
      <c r="CR741" s="1341" t="str">
        <f t="shared" si="2424"/>
        <v/>
      </c>
      <c r="CS741" s="1340" t="str">
        <f t="shared" si="2424"/>
        <v/>
      </c>
      <c r="CT741" s="1343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19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303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0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1">
        <f t="shared" si="2427"/>
        <v>0</v>
      </c>
      <c r="CG742" s="1341">
        <f t="shared" si="2427"/>
        <v>0</v>
      </c>
      <c r="CH742" s="1341">
        <f t="shared" si="2427"/>
        <v>0</v>
      </c>
      <c r="CI742" s="1341">
        <f t="shared" si="2427"/>
        <v>0</v>
      </c>
      <c r="CJ742" s="1341">
        <f t="shared" si="2427"/>
        <v>0</v>
      </c>
      <c r="CK742" s="1342">
        <f t="shared" si="2427"/>
        <v>0</v>
      </c>
      <c r="CL742" s="1342">
        <f t="shared" si="2427"/>
        <v>0</v>
      </c>
      <c r="CM742" s="1342">
        <f t="shared" si="2427"/>
        <v>0</v>
      </c>
      <c r="CN742" s="1341">
        <f t="shared" si="2427"/>
        <v>0</v>
      </c>
      <c r="CO742" s="1341">
        <f t="shared" si="2427"/>
        <v>0</v>
      </c>
      <c r="CP742" s="1341">
        <f t="shared" si="2427"/>
        <v>0</v>
      </c>
      <c r="CQ742" s="1341">
        <f t="shared" si="2427"/>
        <v>0</v>
      </c>
      <c r="CR742" s="1341">
        <f t="shared" si="2427"/>
        <v>0</v>
      </c>
      <c r="CS742" s="1340">
        <f t="shared" si="2427"/>
        <v>0</v>
      </c>
      <c r="CT742" s="1343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19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313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0"/>
      <c r="CE743" s="1350"/>
      <c r="CF743" s="1350"/>
      <c r="CG743" s="1350"/>
      <c r="CH743" s="1350"/>
      <c r="CI743" s="1350"/>
      <c r="CJ743" s="1350"/>
      <c r="CK743" s="1350"/>
      <c r="CL743" s="1350"/>
      <c r="CM743" s="1350"/>
      <c r="CN743" s="1350"/>
      <c r="CO743" s="1350"/>
      <c r="CP743" s="1350"/>
      <c r="CQ743" s="1350"/>
      <c r="CR743" s="1350"/>
      <c r="CS743" s="1350"/>
      <c r="CT743" s="1350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284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9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0" t="str">
        <f t="shared" si="2432"/>
        <v/>
      </c>
      <c r="CF744" s="1341" t="str">
        <f t="shared" si="2432"/>
        <v/>
      </c>
      <c r="CG744" s="1341" t="str">
        <f t="shared" si="2432"/>
        <v/>
      </c>
      <c r="CH744" s="1341" t="str">
        <f t="shared" si="2432"/>
        <v/>
      </c>
      <c r="CI744" s="1341" t="str">
        <f t="shared" si="2432"/>
        <v/>
      </c>
      <c r="CJ744" s="1341" t="str">
        <f t="shared" si="2432"/>
        <v/>
      </c>
      <c r="CK744" s="1342" t="str">
        <f t="shared" si="2432"/>
        <v/>
      </c>
      <c r="CL744" s="1342" t="str">
        <f t="shared" si="2432"/>
        <v/>
      </c>
      <c r="CM744" s="1342" t="str">
        <f t="shared" si="2432"/>
        <v/>
      </c>
      <c r="CN744" s="1341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1" t="str">
        <f t="shared" si="2433"/>
        <v/>
      </c>
      <c r="CP744" s="1341" t="str">
        <f t="shared" si="2433"/>
        <v/>
      </c>
      <c r="CQ744" s="1341" t="str">
        <f t="shared" si="2433"/>
        <v/>
      </c>
      <c r="CR744" s="1341" t="str">
        <f t="shared" si="2433"/>
        <v/>
      </c>
      <c r="CS744" s="1340" t="str">
        <f t="shared" si="2433"/>
        <v/>
      </c>
      <c r="CT744" s="1343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285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9" t="str">
        <f t="shared" si="2432"/>
        <v/>
      </c>
      <c r="CE745" s="1340" t="str">
        <f t="shared" si="2432"/>
        <v/>
      </c>
      <c r="CF745" s="1341" t="str">
        <f t="shared" si="2432"/>
        <v/>
      </c>
      <c r="CG745" s="1341" t="str">
        <f t="shared" si="2432"/>
        <v/>
      </c>
      <c r="CH745" s="1341" t="str">
        <f t="shared" si="2432"/>
        <v/>
      </c>
      <c r="CI745" s="1341" t="str">
        <f t="shared" si="2432"/>
        <v/>
      </c>
      <c r="CJ745" s="1341" t="str">
        <f t="shared" si="2432"/>
        <v/>
      </c>
      <c r="CK745" s="1342" t="str">
        <f t="shared" si="2432"/>
        <v/>
      </c>
      <c r="CL745" s="1342" t="str">
        <f t="shared" si="2432"/>
        <v/>
      </c>
      <c r="CM745" s="1342" t="str">
        <f t="shared" si="2432"/>
        <v/>
      </c>
      <c r="CN745" s="1341" t="str">
        <f t="shared" si="2433"/>
        <v/>
      </c>
      <c r="CO745" s="1341" t="str">
        <f t="shared" si="2433"/>
        <v/>
      </c>
      <c r="CP745" s="1341" t="str">
        <f t="shared" si="2433"/>
        <v/>
      </c>
      <c r="CQ745" s="1341" t="str">
        <f t="shared" si="2433"/>
        <v/>
      </c>
      <c r="CR745" s="1341" t="str">
        <f t="shared" si="2433"/>
        <v/>
      </c>
      <c r="CS745" s="1340" t="str">
        <f t="shared" si="2433"/>
        <v/>
      </c>
      <c r="CT745" s="1343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19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9" t="str">
        <f t="shared" si="2432"/>
        <v/>
      </c>
      <c r="CE746" s="1340" t="str">
        <f t="shared" si="2432"/>
        <v/>
      </c>
      <c r="CF746" s="1341" t="str">
        <f t="shared" si="2432"/>
        <v/>
      </c>
      <c r="CG746" s="1341" t="str">
        <f t="shared" si="2432"/>
        <v/>
      </c>
      <c r="CH746" s="1341" t="str">
        <f t="shared" si="2432"/>
        <v/>
      </c>
      <c r="CI746" s="1341" t="str">
        <f t="shared" si="2432"/>
        <v/>
      </c>
      <c r="CJ746" s="1341" t="str">
        <f t="shared" si="2432"/>
        <v/>
      </c>
      <c r="CK746" s="1342" t="str">
        <f t="shared" si="2432"/>
        <v/>
      </c>
      <c r="CL746" s="1342" t="str">
        <f t="shared" si="2432"/>
        <v/>
      </c>
      <c r="CM746" s="1342" t="str">
        <f t="shared" si="2432"/>
        <v/>
      </c>
      <c r="CN746" s="1341" t="str">
        <f t="shared" si="2433"/>
        <v/>
      </c>
      <c r="CO746" s="1341" t="str">
        <f t="shared" si="2433"/>
        <v/>
      </c>
      <c r="CP746" s="1341" t="str">
        <f t="shared" si="2433"/>
        <v/>
      </c>
      <c r="CQ746" s="1341" t="str">
        <f t="shared" si="2433"/>
        <v/>
      </c>
      <c r="CR746" s="1341" t="str">
        <f t="shared" si="2433"/>
        <v/>
      </c>
      <c r="CS746" s="1340" t="str">
        <f t="shared" si="2433"/>
        <v/>
      </c>
      <c r="CT746" s="1343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19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9" t="str">
        <f t="shared" si="2432"/>
        <v/>
      </c>
      <c r="CE747" s="1340" t="str">
        <f t="shared" si="2432"/>
        <v/>
      </c>
      <c r="CF747" s="1341" t="str">
        <f t="shared" si="2432"/>
        <v/>
      </c>
      <c r="CG747" s="1341" t="str">
        <f t="shared" si="2432"/>
        <v/>
      </c>
      <c r="CH747" s="1341" t="str">
        <f t="shared" si="2432"/>
        <v/>
      </c>
      <c r="CI747" s="1341" t="str">
        <f t="shared" si="2432"/>
        <v/>
      </c>
      <c r="CJ747" s="1341" t="str">
        <f t="shared" si="2432"/>
        <v/>
      </c>
      <c r="CK747" s="1342" t="str">
        <f t="shared" si="2432"/>
        <v/>
      </c>
      <c r="CL747" s="1342" t="str">
        <f t="shared" si="2432"/>
        <v/>
      </c>
      <c r="CM747" s="1342" t="str">
        <f t="shared" si="2432"/>
        <v/>
      </c>
      <c r="CN747" s="1341" t="str">
        <f t="shared" si="2433"/>
        <v/>
      </c>
      <c r="CO747" s="1341" t="str">
        <f t="shared" si="2433"/>
        <v/>
      </c>
      <c r="CP747" s="1341" t="str">
        <f t="shared" si="2433"/>
        <v/>
      </c>
      <c r="CQ747" s="1341" t="str">
        <f t="shared" si="2433"/>
        <v/>
      </c>
      <c r="CR747" s="1341" t="str">
        <f t="shared" si="2433"/>
        <v/>
      </c>
      <c r="CS747" s="1340" t="str">
        <f t="shared" si="2433"/>
        <v/>
      </c>
      <c r="CT747" s="1343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19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303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0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1">
        <f t="shared" si="2436"/>
        <v>0</v>
      </c>
      <c r="CG748" s="1341">
        <f t="shared" si="2436"/>
        <v>0</v>
      </c>
      <c r="CH748" s="1341">
        <f t="shared" si="2436"/>
        <v>0</v>
      </c>
      <c r="CI748" s="1341">
        <f t="shared" si="2436"/>
        <v>0</v>
      </c>
      <c r="CJ748" s="1341">
        <f t="shared" si="2436"/>
        <v>0</v>
      </c>
      <c r="CK748" s="1342">
        <f t="shared" si="2436"/>
        <v>0</v>
      </c>
      <c r="CL748" s="1342">
        <f t="shared" si="2436"/>
        <v>0</v>
      </c>
      <c r="CM748" s="1342">
        <f t="shared" si="2436"/>
        <v>0</v>
      </c>
      <c r="CN748" s="1341">
        <f t="shared" si="2436"/>
        <v>0</v>
      </c>
      <c r="CO748" s="1341">
        <f t="shared" si="2436"/>
        <v>0</v>
      </c>
      <c r="CP748" s="1341">
        <f t="shared" si="2436"/>
        <v>0</v>
      </c>
      <c r="CQ748" s="1341">
        <f t="shared" si="2436"/>
        <v>0</v>
      </c>
      <c r="CR748" s="1341">
        <f t="shared" si="2436"/>
        <v>0</v>
      </c>
      <c r="CS748" s="1340">
        <f t="shared" si="2436"/>
        <v>0</v>
      </c>
      <c r="CT748" s="1343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19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314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50"/>
      <c r="CE749" s="1350"/>
      <c r="CF749" s="1350"/>
      <c r="CG749" s="1350"/>
      <c r="CH749" s="1350"/>
      <c r="CI749" s="1350"/>
      <c r="CJ749" s="1350"/>
      <c r="CK749" s="1350"/>
      <c r="CL749" s="1350"/>
      <c r="CM749" s="1350"/>
      <c r="CN749" s="1350"/>
      <c r="CO749" s="1350"/>
      <c r="CP749" s="1350"/>
      <c r="CQ749" s="1350"/>
      <c r="CR749" s="1350"/>
      <c r="CS749" s="1350"/>
      <c r="CT749" s="1350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284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9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0" t="str">
        <f t="shared" si="2437"/>
        <v/>
      </c>
      <c r="CF750" s="1341" t="str">
        <f t="shared" si="2437"/>
        <v/>
      </c>
      <c r="CG750" s="1341" t="str">
        <f t="shared" si="2437"/>
        <v/>
      </c>
      <c r="CH750" s="1341" t="str">
        <f t="shared" si="2437"/>
        <v/>
      </c>
      <c r="CI750" s="1341" t="str">
        <f t="shared" si="2437"/>
        <v/>
      </c>
      <c r="CJ750" s="1341" t="str">
        <f t="shared" si="2437"/>
        <v/>
      </c>
      <c r="CK750" s="1342" t="str">
        <f t="shared" si="2437"/>
        <v/>
      </c>
      <c r="CL750" s="1342" t="str">
        <f t="shared" si="2437"/>
        <v/>
      </c>
      <c r="CM750" s="1342" t="str">
        <f t="shared" si="2437"/>
        <v/>
      </c>
      <c r="CN750" s="1341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1" t="str">
        <f t="shared" si="2438"/>
        <v/>
      </c>
      <c r="CP750" s="1341" t="str">
        <f t="shared" si="2438"/>
        <v/>
      </c>
      <c r="CQ750" s="1341" t="str">
        <f t="shared" si="2438"/>
        <v/>
      </c>
      <c r="CR750" s="1341" t="str">
        <f t="shared" si="2438"/>
        <v/>
      </c>
      <c r="CS750" s="1340" t="str">
        <f t="shared" si="2438"/>
        <v/>
      </c>
      <c r="CT750" s="1343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285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9" t="str">
        <f t="shared" si="2437"/>
        <v/>
      </c>
      <c r="CE751" s="1340" t="str">
        <f t="shared" si="2437"/>
        <v/>
      </c>
      <c r="CF751" s="1341" t="str">
        <f t="shared" si="2437"/>
        <v/>
      </c>
      <c r="CG751" s="1341" t="str">
        <f t="shared" si="2437"/>
        <v/>
      </c>
      <c r="CH751" s="1341" t="str">
        <f t="shared" si="2437"/>
        <v/>
      </c>
      <c r="CI751" s="1341" t="str">
        <f t="shared" si="2437"/>
        <v/>
      </c>
      <c r="CJ751" s="1341" t="str">
        <f t="shared" si="2437"/>
        <v/>
      </c>
      <c r="CK751" s="1342" t="str">
        <f t="shared" si="2437"/>
        <v/>
      </c>
      <c r="CL751" s="1342" t="str">
        <f t="shared" si="2437"/>
        <v/>
      </c>
      <c r="CM751" s="1342" t="str">
        <f t="shared" si="2437"/>
        <v/>
      </c>
      <c r="CN751" s="1341" t="str">
        <f t="shared" si="2438"/>
        <v/>
      </c>
      <c r="CO751" s="1341" t="str">
        <f t="shared" si="2438"/>
        <v/>
      </c>
      <c r="CP751" s="1341" t="str">
        <f t="shared" si="2438"/>
        <v/>
      </c>
      <c r="CQ751" s="1341" t="str">
        <f t="shared" si="2438"/>
        <v/>
      </c>
      <c r="CR751" s="1341" t="str">
        <f t="shared" si="2438"/>
        <v/>
      </c>
      <c r="CS751" s="1340" t="str">
        <f t="shared" si="2438"/>
        <v/>
      </c>
      <c r="CT751" s="1343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19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9" t="str">
        <f t="shared" si="2437"/>
        <v/>
      </c>
      <c r="CE752" s="1340" t="str">
        <f t="shared" si="2437"/>
        <v/>
      </c>
      <c r="CF752" s="1341" t="str">
        <f t="shared" si="2437"/>
        <v/>
      </c>
      <c r="CG752" s="1341" t="str">
        <f t="shared" si="2437"/>
        <v/>
      </c>
      <c r="CH752" s="1341" t="str">
        <f t="shared" si="2437"/>
        <v/>
      </c>
      <c r="CI752" s="1341" t="str">
        <f t="shared" si="2437"/>
        <v/>
      </c>
      <c r="CJ752" s="1341" t="str">
        <f t="shared" si="2437"/>
        <v/>
      </c>
      <c r="CK752" s="1342" t="str">
        <f t="shared" si="2437"/>
        <v/>
      </c>
      <c r="CL752" s="1342" t="str">
        <f t="shared" si="2437"/>
        <v/>
      </c>
      <c r="CM752" s="1342" t="str">
        <f t="shared" si="2437"/>
        <v/>
      </c>
      <c r="CN752" s="1341" t="str">
        <f t="shared" si="2438"/>
        <v/>
      </c>
      <c r="CO752" s="1341" t="str">
        <f t="shared" si="2438"/>
        <v/>
      </c>
      <c r="CP752" s="1341" t="str">
        <f t="shared" si="2438"/>
        <v/>
      </c>
      <c r="CQ752" s="1341" t="str">
        <f t="shared" si="2438"/>
        <v/>
      </c>
      <c r="CR752" s="1341" t="str">
        <f t="shared" si="2438"/>
        <v/>
      </c>
      <c r="CS752" s="1340" t="str">
        <f t="shared" si="2438"/>
        <v/>
      </c>
      <c r="CT752" s="1343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19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9" t="str">
        <f t="shared" si="2437"/>
        <v/>
      </c>
      <c r="CE753" s="1340" t="str">
        <f t="shared" si="2437"/>
        <v/>
      </c>
      <c r="CF753" s="1341" t="str">
        <f t="shared" si="2437"/>
        <v/>
      </c>
      <c r="CG753" s="1341" t="str">
        <f t="shared" si="2437"/>
        <v/>
      </c>
      <c r="CH753" s="1341" t="str">
        <f t="shared" si="2437"/>
        <v/>
      </c>
      <c r="CI753" s="1341" t="str">
        <f t="shared" si="2437"/>
        <v/>
      </c>
      <c r="CJ753" s="1341" t="str">
        <f t="shared" si="2437"/>
        <v/>
      </c>
      <c r="CK753" s="1342" t="str">
        <f t="shared" si="2437"/>
        <v/>
      </c>
      <c r="CL753" s="1342" t="str">
        <f t="shared" si="2437"/>
        <v/>
      </c>
      <c r="CM753" s="1342" t="str">
        <f t="shared" si="2437"/>
        <v/>
      </c>
      <c r="CN753" s="1341" t="str">
        <f t="shared" si="2438"/>
        <v/>
      </c>
      <c r="CO753" s="1341" t="str">
        <f t="shared" si="2438"/>
        <v/>
      </c>
      <c r="CP753" s="1341" t="str">
        <f t="shared" si="2438"/>
        <v/>
      </c>
      <c r="CQ753" s="1341" t="str">
        <f t="shared" si="2438"/>
        <v/>
      </c>
      <c r="CR753" s="1341" t="str">
        <f t="shared" si="2438"/>
        <v/>
      </c>
      <c r="CS753" s="1340" t="str">
        <f t="shared" si="2438"/>
        <v/>
      </c>
      <c r="CT753" s="1343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19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303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0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1">
        <f t="shared" si="2441"/>
        <v>0</v>
      </c>
      <c r="CG754" s="1341">
        <f t="shared" si="2441"/>
        <v>0</v>
      </c>
      <c r="CH754" s="1341">
        <f t="shared" si="2441"/>
        <v>0</v>
      </c>
      <c r="CI754" s="1341">
        <f t="shared" si="2441"/>
        <v>0</v>
      </c>
      <c r="CJ754" s="1341">
        <f t="shared" si="2441"/>
        <v>0</v>
      </c>
      <c r="CK754" s="1342">
        <f t="shared" si="2441"/>
        <v>0</v>
      </c>
      <c r="CL754" s="1342">
        <f t="shared" si="2441"/>
        <v>0</v>
      </c>
      <c r="CM754" s="1342">
        <f t="shared" si="2441"/>
        <v>0</v>
      </c>
      <c r="CN754" s="1341">
        <f t="shared" si="2441"/>
        <v>0</v>
      </c>
      <c r="CO754" s="1341">
        <f t="shared" si="2441"/>
        <v>0</v>
      </c>
      <c r="CP754" s="1341">
        <f t="shared" si="2441"/>
        <v>0</v>
      </c>
      <c r="CQ754" s="1341">
        <f t="shared" si="2441"/>
        <v>0</v>
      </c>
      <c r="CR754" s="1341">
        <f t="shared" si="2441"/>
        <v>0</v>
      </c>
      <c r="CS754" s="1340">
        <f t="shared" si="2441"/>
        <v>0</v>
      </c>
      <c r="CT754" s="1343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19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315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50"/>
      <c r="CE755" s="1350"/>
      <c r="CF755" s="1350"/>
      <c r="CG755" s="1350"/>
      <c r="CH755" s="1350"/>
      <c r="CI755" s="1350"/>
      <c r="CJ755" s="1350"/>
      <c r="CK755" s="1350"/>
      <c r="CL755" s="1350"/>
      <c r="CM755" s="1350"/>
      <c r="CN755" s="1350"/>
      <c r="CO755" s="1350"/>
      <c r="CP755" s="1350"/>
      <c r="CQ755" s="1350"/>
      <c r="CR755" s="1350"/>
      <c r="CS755" s="1350"/>
      <c r="CT755" s="1350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285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9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0" t="str">
        <f t="shared" si="2442"/>
        <v/>
      </c>
      <c r="CF756" s="1341" t="str">
        <f t="shared" si="2442"/>
        <v/>
      </c>
      <c r="CG756" s="1341" t="str">
        <f t="shared" si="2442"/>
        <v/>
      </c>
      <c r="CH756" s="1341" t="str">
        <f t="shared" si="2442"/>
        <v/>
      </c>
      <c r="CI756" s="1341" t="str">
        <f t="shared" si="2442"/>
        <v/>
      </c>
      <c r="CJ756" s="1341" t="str">
        <f t="shared" si="2442"/>
        <v/>
      </c>
      <c r="CK756" s="1342" t="str">
        <f t="shared" si="2442"/>
        <v/>
      </c>
      <c r="CL756" s="1342" t="str">
        <f t="shared" si="2442"/>
        <v/>
      </c>
      <c r="CM756" s="1342" t="str">
        <f t="shared" si="2442"/>
        <v/>
      </c>
      <c r="CN756" s="1341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1" t="str">
        <f t="shared" si="2443"/>
        <v/>
      </c>
      <c r="CP756" s="1341" t="str">
        <f t="shared" si="2443"/>
        <v/>
      </c>
      <c r="CQ756" s="1341" t="str">
        <f t="shared" si="2443"/>
        <v/>
      </c>
      <c r="CR756" s="1341" t="str">
        <f t="shared" si="2443"/>
        <v/>
      </c>
      <c r="CS756" s="1340" t="str">
        <f t="shared" si="2443"/>
        <v/>
      </c>
      <c r="CT756" s="1343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9" t="str">
        <f t="shared" si="2442"/>
        <v/>
      </c>
      <c r="CE757" s="1340" t="str">
        <f t="shared" si="2442"/>
        <v/>
      </c>
      <c r="CF757" s="1341" t="str">
        <f t="shared" si="2442"/>
        <v/>
      </c>
      <c r="CG757" s="1341" t="str">
        <f t="shared" si="2442"/>
        <v/>
      </c>
      <c r="CH757" s="1341" t="str">
        <f t="shared" si="2442"/>
        <v/>
      </c>
      <c r="CI757" s="1341" t="str">
        <f t="shared" si="2442"/>
        <v/>
      </c>
      <c r="CJ757" s="1341" t="str">
        <f t="shared" si="2442"/>
        <v/>
      </c>
      <c r="CK757" s="1342" t="str">
        <f t="shared" si="2442"/>
        <v/>
      </c>
      <c r="CL757" s="1342" t="str">
        <f t="shared" si="2442"/>
        <v/>
      </c>
      <c r="CM757" s="1342" t="str">
        <f t="shared" si="2442"/>
        <v/>
      </c>
      <c r="CN757" s="1341" t="str">
        <f t="shared" si="2443"/>
        <v/>
      </c>
      <c r="CO757" s="1341" t="str">
        <f t="shared" si="2443"/>
        <v/>
      </c>
      <c r="CP757" s="1341" t="str">
        <f t="shared" si="2443"/>
        <v/>
      </c>
      <c r="CQ757" s="1341" t="str">
        <f t="shared" si="2443"/>
        <v/>
      </c>
      <c r="CR757" s="1341" t="str">
        <f t="shared" si="2443"/>
        <v/>
      </c>
      <c r="CS757" s="1340" t="str">
        <f t="shared" si="2443"/>
        <v/>
      </c>
      <c r="CT757" s="1343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19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316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9" t="str">
        <f t="shared" si="2442"/>
        <v/>
      </c>
      <c r="CE758" s="1340" t="str">
        <f t="shared" si="2442"/>
        <v/>
      </c>
      <c r="CF758" s="1341" t="str">
        <f t="shared" si="2442"/>
        <v/>
      </c>
      <c r="CG758" s="1341" t="str">
        <f t="shared" si="2442"/>
        <v/>
      </c>
      <c r="CH758" s="1341" t="str">
        <f t="shared" si="2442"/>
        <v/>
      </c>
      <c r="CI758" s="1341" t="str">
        <f t="shared" si="2442"/>
        <v/>
      </c>
      <c r="CJ758" s="1341" t="str">
        <f t="shared" si="2442"/>
        <v/>
      </c>
      <c r="CK758" s="1342" t="str">
        <f t="shared" si="2442"/>
        <v/>
      </c>
      <c r="CL758" s="1342" t="str">
        <f t="shared" si="2442"/>
        <v/>
      </c>
      <c r="CM758" s="1342" t="str">
        <f t="shared" si="2442"/>
        <v/>
      </c>
      <c r="CN758" s="1341" t="str">
        <f t="shared" si="2443"/>
        <v/>
      </c>
      <c r="CO758" s="1341" t="str">
        <f t="shared" si="2443"/>
        <v/>
      </c>
      <c r="CP758" s="1341" t="str">
        <f t="shared" si="2443"/>
        <v/>
      </c>
      <c r="CQ758" s="1341" t="str">
        <f t="shared" si="2443"/>
        <v/>
      </c>
      <c r="CR758" s="1341" t="str">
        <f t="shared" si="2443"/>
        <v/>
      </c>
      <c r="CS758" s="1340" t="str">
        <f t="shared" si="2443"/>
        <v/>
      </c>
      <c r="CT758" s="1343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19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303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0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1">
        <f t="shared" si="2446"/>
        <v>0</v>
      </c>
      <c r="CG759" s="1341">
        <f t="shared" si="2446"/>
        <v>0</v>
      </c>
      <c r="CH759" s="1341">
        <f t="shared" si="2446"/>
        <v>0</v>
      </c>
      <c r="CI759" s="1341">
        <f t="shared" si="2446"/>
        <v>0</v>
      </c>
      <c r="CJ759" s="1341">
        <f t="shared" si="2446"/>
        <v>0</v>
      </c>
      <c r="CK759" s="1342">
        <f t="shared" si="2446"/>
        <v>0</v>
      </c>
      <c r="CL759" s="1342">
        <f t="shared" si="2446"/>
        <v>0</v>
      </c>
      <c r="CM759" s="1342">
        <f t="shared" si="2446"/>
        <v>0</v>
      </c>
      <c r="CN759" s="1341">
        <f t="shared" si="2446"/>
        <v>0</v>
      </c>
      <c r="CO759" s="1341">
        <f t="shared" si="2446"/>
        <v>0</v>
      </c>
      <c r="CP759" s="1341">
        <f t="shared" si="2446"/>
        <v>0</v>
      </c>
      <c r="CQ759" s="1341">
        <f t="shared" si="2446"/>
        <v>0</v>
      </c>
      <c r="CR759" s="1341">
        <f t="shared" si="2446"/>
        <v>0</v>
      </c>
      <c r="CS759" s="1340">
        <f t="shared" si="2446"/>
        <v>0</v>
      </c>
      <c r="CT759" s="1343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19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317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4"/>
      <c r="CE760" s="1364"/>
      <c r="CF760" s="1364"/>
      <c r="CG760" s="1364"/>
      <c r="CH760" s="1364"/>
      <c r="CI760" s="1364"/>
      <c r="CJ760" s="1364"/>
      <c r="CK760" s="1364"/>
      <c r="CL760" s="1364"/>
      <c r="CM760" s="1364"/>
      <c r="CN760" s="1364"/>
      <c r="CO760" s="1364"/>
      <c r="CP760" s="1364"/>
      <c r="CQ760" s="1364"/>
      <c r="CR760" s="1364"/>
      <c r="CS760" s="1364"/>
      <c r="CT760" s="1365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285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9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0" t="str">
        <f t="shared" si="2451"/>
        <v/>
      </c>
      <c r="CF761" s="1341" t="str">
        <f t="shared" si="2451"/>
        <v/>
      </c>
      <c r="CG761" s="1341" t="str">
        <f t="shared" si="2451"/>
        <v/>
      </c>
      <c r="CH761" s="1341" t="str">
        <f t="shared" si="2451"/>
        <v/>
      </c>
      <c r="CI761" s="1341" t="str">
        <f t="shared" si="2451"/>
        <v/>
      </c>
      <c r="CJ761" s="1341" t="str">
        <f t="shared" si="2451"/>
        <v/>
      </c>
      <c r="CK761" s="1342" t="str">
        <f t="shared" si="2451"/>
        <v/>
      </c>
      <c r="CL761" s="1342" t="str">
        <f t="shared" si="2451"/>
        <v/>
      </c>
      <c r="CM761" s="1342" t="str">
        <f t="shared" si="2451"/>
        <v/>
      </c>
      <c r="CN761" s="1341" t="str">
        <f t="shared" si="2451"/>
        <v/>
      </c>
      <c r="CO761" s="1341" t="str">
        <f t="shared" si="2451"/>
        <v/>
      </c>
      <c r="CP761" s="1341" t="str">
        <f t="shared" si="2451"/>
        <v/>
      </c>
      <c r="CQ761" s="1341" t="str">
        <f t="shared" si="2451"/>
        <v/>
      </c>
      <c r="CR761" s="1341" t="str">
        <f t="shared" si="2451"/>
        <v/>
      </c>
      <c r="CS761" s="1340" t="str">
        <f t="shared" si="2451"/>
        <v/>
      </c>
      <c r="CT761" s="1343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0" t="str">
        <f t="shared" si="2452"/>
        <v/>
      </c>
      <c r="CF762" s="1341" t="str">
        <f t="shared" si="2452"/>
        <v/>
      </c>
      <c r="CG762" s="1341" t="str">
        <f t="shared" si="2452"/>
        <v/>
      </c>
      <c r="CH762" s="1341" t="str">
        <f t="shared" si="2452"/>
        <v/>
      </c>
      <c r="CI762" s="1341" t="str">
        <f t="shared" si="2452"/>
        <v/>
      </c>
      <c r="CJ762" s="1341" t="str">
        <f t="shared" si="2452"/>
        <v/>
      </c>
      <c r="CK762" s="1342" t="str">
        <f t="shared" si="2452"/>
        <v/>
      </c>
      <c r="CL762" s="1342" t="str">
        <f t="shared" si="2452"/>
        <v/>
      </c>
      <c r="CM762" s="1342" t="str">
        <f t="shared" si="2452"/>
        <v/>
      </c>
      <c r="CN762" s="1341" t="str">
        <f t="shared" si="2452"/>
        <v/>
      </c>
      <c r="CO762" s="1341" t="str">
        <f t="shared" si="2452"/>
        <v/>
      </c>
      <c r="CP762" s="1341" t="str">
        <f t="shared" si="2452"/>
        <v/>
      </c>
      <c r="CQ762" s="1341" t="str">
        <f t="shared" si="2452"/>
        <v/>
      </c>
      <c r="CR762" s="1341" t="str">
        <f t="shared" si="2452"/>
        <v/>
      </c>
      <c r="CS762" s="1340" t="str">
        <f t="shared" si="2452"/>
        <v/>
      </c>
      <c r="CT762" s="1343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19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0" t="str">
        <f t="shared" si="2452"/>
        <v/>
      </c>
      <c r="CF763" s="1341" t="str">
        <f t="shared" si="2452"/>
        <v/>
      </c>
      <c r="CG763" s="1341" t="str">
        <f t="shared" si="2452"/>
        <v/>
      </c>
      <c r="CH763" s="1341" t="str">
        <f t="shared" si="2452"/>
        <v/>
      </c>
      <c r="CI763" s="1341" t="str">
        <f t="shared" si="2452"/>
        <v/>
      </c>
      <c r="CJ763" s="1341" t="str">
        <f t="shared" si="2452"/>
        <v/>
      </c>
      <c r="CK763" s="1342" t="str">
        <f t="shared" si="2452"/>
        <v/>
      </c>
      <c r="CL763" s="1342" t="str">
        <f t="shared" si="2452"/>
        <v/>
      </c>
      <c r="CM763" s="1342" t="str">
        <f t="shared" si="2452"/>
        <v/>
      </c>
      <c r="CN763" s="1341" t="str">
        <f t="shared" si="2452"/>
        <v/>
      </c>
      <c r="CO763" s="1341" t="str">
        <f t="shared" si="2452"/>
        <v/>
      </c>
      <c r="CP763" s="1341" t="str">
        <f t="shared" si="2452"/>
        <v/>
      </c>
      <c r="CQ763" s="1341" t="str">
        <f t="shared" si="2452"/>
        <v/>
      </c>
      <c r="CR763" s="1341" t="str">
        <f t="shared" si="2452"/>
        <v/>
      </c>
      <c r="CS763" s="1340" t="str">
        <f t="shared" si="2452"/>
        <v/>
      </c>
      <c r="CT763" s="1343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19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303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0" t="str">
        <f t="shared" si="2452"/>
        <v/>
      </c>
      <c r="CF764" s="1341" t="str">
        <f t="shared" si="2452"/>
        <v/>
      </c>
      <c r="CG764" s="1341" t="str">
        <f t="shared" si="2452"/>
        <v/>
      </c>
      <c r="CH764" s="1341" t="str">
        <f t="shared" si="2452"/>
        <v/>
      </c>
      <c r="CI764" s="1341" t="str">
        <f t="shared" si="2452"/>
        <v/>
      </c>
      <c r="CJ764" s="1341" t="str">
        <f t="shared" si="2452"/>
        <v/>
      </c>
      <c r="CK764" s="1342" t="str">
        <f t="shared" si="2452"/>
        <v/>
      </c>
      <c r="CL764" s="1342" t="str">
        <f t="shared" si="2452"/>
        <v/>
      </c>
      <c r="CM764" s="1342" t="str">
        <f t="shared" si="2452"/>
        <v/>
      </c>
      <c r="CN764" s="1341" t="str">
        <f t="shared" si="2452"/>
        <v/>
      </c>
      <c r="CO764" s="1341" t="str">
        <f t="shared" si="2452"/>
        <v/>
      </c>
      <c r="CP764" s="1341" t="str">
        <f t="shared" si="2452"/>
        <v/>
      </c>
      <c r="CQ764" s="1341" t="str">
        <f t="shared" si="2452"/>
        <v/>
      </c>
      <c r="CR764" s="1341" t="str">
        <f t="shared" si="2452"/>
        <v/>
      </c>
      <c r="CS764" s="1340" t="str">
        <f t="shared" si="2452"/>
        <v/>
      </c>
      <c r="CT764" s="1343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19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318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50"/>
      <c r="CE765" s="1350"/>
      <c r="CF765" s="1350"/>
      <c r="CG765" s="1350"/>
      <c r="CH765" s="1350"/>
      <c r="CI765" s="1350"/>
      <c r="CJ765" s="1350"/>
      <c r="CK765" s="1350"/>
      <c r="CL765" s="1350"/>
      <c r="CM765" s="1350"/>
      <c r="CN765" s="1350"/>
      <c r="CO765" s="1350"/>
      <c r="CP765" s="1350"/>
      <c r="CQ765" s="1350"/>
      <c r="CR765" s="1350"/>
      <c r="CS765" s="1350"/>
      <c r="CT765" s="1350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9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0" t="str">
        <f t="shared" si="2459"/>
        <v/>
      </c>
      <c r="CF766" s="1341" t="str">
        <f t="shared" si="2459"/>
        <v/>
      </c>
      <c r="CG766" s="1341" t="str">
        <f t="shared" si="2459"/>
        <v/>
      </c>
      <c r="CH766" s="1341" t="str">
        <f t="shared" si="2459"/>
        <v/>
      </c>
      <c r="CI766" s="1341" t="str">
        <f t="shared" si="2459"/>
        <v/>
      </c>
      <c r="CJ766" s="1341" t="str">
        <f t="shared" si="2459"/>
        <v/>
      </c>
      <c r="CK766" s="1342" t="str">
        <f t="shared" si="2459"/>
        <v/>
      </c>
      <c r="CL766" s="1342" t="str">
        <f t="shared" si="2459"/>
        <v/>
      </c>
      <c r="CM766" s="1342" t="str">
        <f t="shared" si="2459"/>
        <v/>
      </c>
      <c r="CN766" s="1341" t="str">
        <f t="shared" si="2459"/>
        <v/>
      </c>
      <c r="CO766" s="1341" t="str">
        <f t="shared" si="2459"/>
        <v/>
      </c>
      <c r="CP766" s="1341" t="str">
        <f t="shared" si="2459"/>
        <v/>
      </c>
      <c r="CQ766" s="1341" t="str">
        <f t="shared" si="2459"/>
        <v/>
      </c>
      <c r="CR766" s="1341" t="str">
        <f t="shared" si="2459"/>
        <v/>
      </c>
      <c r="CS766" s="1340" t="str">
        <f t="shared" si="2459"/>
        <v/>
      </c>
      <c r="CT766" s="1343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0" t="str">
        <f t="shared" si="2460"/>
        <v/>
      </c>
      <c r="CF767" s="1341" t="str">
        <f t="shared" si="2460"/>
        <v/>
      </c>
      <c r="CG767" s="1341" t="str">
        <f t="shared" si="2460"/>
        <v/>
      </c>
      <c r="CH767" s="1341" t="str">
        <f t="shared" si="2460"/>
        <v/>
      </c>
      <c r="CI767" s="1341" t="str">
        <f t="shared" si="2460"/>
        <v/>
      </c>
      <c r="CJ767" s="1341" t="str">
        <f t="shared" si="2460"/>
        <v/>
      </c>
      <c r="CK767" s="1342" t="str">
        <f t="shared" si="2460"/>
        <v/>
      </c>
      <c r="CL767" s="1342" t="str">
        <f t="shared" si="2460"/>
        <v/>
      </c>
      <c r="CM767" s="1342" t="str">
        <f t="shared" si="2460"/>
        <v/>
      </c>
      <c r="CN767" s="1341" t="str">
        <f t="shared" si="2460"/>
        <v/>
      </c>
      <c r="CO767" s="1341" t="str">
        <f t="shared" si="2460"/>
        <v/>
      </c>
      <c r="CP767" s="1341" t="str">
        <f t="shared" si="2460"/>
        <v/>
      </c>
      <c r="CQ767" s="1341" t="str">
        <f t="shared" si="2460"/>
        <v/>
      </c>
      <c r="CR767" s="1341" t="str">
        <f t="shared" si="2460"/>
        <v/>
      </c>
      <c r="CS767" s="1340" t="str">
        <f t="shared" si="2460"/>
        <v/>
      </c>
      <c r="CT767" s="1343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19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0" t="str">
        <f t="shared" si="2460"/>
        <v/>
      </c>
      <c r="CF768" s="1341" t="str">
        <f t="shared" si="2460"/>
        <v/>
      </c>
      <c r="CG768" s="1341" t="str">
        <f t="shared" si="2460"/>
        <v/>
      </c>
      <c r="CH768" s="1341" t="str">
        <f t="shared" si="2460"/>
        <v/>
      </c>
      <c r="CI768" s="1341" t="str">
        <f t="shared" si="2460"/>
        <v/>
      </c>
      <c r="CJ768" s="1341" t="str">
        <f t="shared" si="2460"/>
        <v/>
      </c>
      <c r="CK768" s="1342" t="str">
        <f t="shared" si="2460"/>
        <v/>
      </c>
      <c r="CL768" s="1342" t="str">
        <f t="shared" si="2460"/>
        <v/>
      </c>
      <c r="CM768" s="1342" t="str">
        <f t="shared" si="2460"/>
        <v/>
      </c>
      <c r="CN768" s="1341" t="str">
        <f t="shared" si="2460"/>
        <v/>
      </c>
      <c r="CO768" s="1341" t="str">
        <f t="shared" si="2460"/>
        <v/>
      </c>
      <c r="CP768" s="1341" t="str">
        <f t="shared" si="2460"/>
        <v/>
      </c>
      <c r="CQ768" s="1341" t="str">
        <f t="shared" si="2460"/>
        <v/>
      </c>
      <c r="CR768" s="1341" t="str">
        <f t="shared" si="2460"/>
        <v/>
      </c>
      <c r="CS768" s="1340" t="str">
        <f t="shared" si="2460"/>
        <v/>
      </c>
      <c r="CT768" s="1343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19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303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0" t="str">
        <f t="shared" si="2460"/>
        <v/>
      </c>
      <c r="CF769" s="1341" t="str">
        <f t="shared" si="2460"/>
        <v/>
      </c>
      <c r="CG769" s="1341" t="str">
        <f t="shared" si="2460"/>
        <v/>
      </c>
      <c r="CH769" s="1341" t="str">
        <f t="shared" si="2460"/>
        <v/>
      </c>
      <c r="CI769" s="1341" t="str">
        <f t="shared" si="2460"/>
        <v/>
      </c>
      <c r="CJ769" s="1341" t="str">
        <f t="shared" si="2460"/>
        <v/>
      </c>
      <c r="CK769" s="1342" t="str">
        <f t="shared" si="2460"/>
        <v/>
      </c>
      <c r="CL769" s="1342" t="str">
        <f t="shared" si="2460"/>
        <v/>
      </c>
      <c r="CM769" s="1342" t="str">
        <f t="shared" si="2460"/>
        <v/>
      </c>
      <c r="CN769" s="1341" t="str">
        <f t="shared" si="2460"/>
        <v/>
      </c>
      <c r="CO769" s="1341" t="str">
        <f t="shared" si="2460"/>
        <v/>
      </c>
      <c r="CP769" s="1341" t="str">
        <f t="shared" si="2460"/>
        <v/>
      </c>
      <c r="CQ769" s="1341" t="str">
        <f t="shared" si="2460"/>
        <v/>
      </c>
      <c r="CR769" s="1341" t="str">
        <f t="shared" si="2460"/>
        <v/>
      </c>
      <c r="CS769" s="1340" t="str">
        <f t="shared" si="2460"/>
        <v/>
      </c>
      <c r="CT769" s="1343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19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319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8"/>
      <c r="CE770" s="1368"/>
      <c r="CF770" s="1368"/>
      <c r="CG770" s="1368"/>
      <c r="CH770" s="1368"/>
      <c r="CI770" s="1368"/>
      <c r="CJ770" s="1368"/>
      <c r="CK770" s="1368"/>
      <c r="CL770" s="1368"/>
      <c r="CM770" s="1368"/>
      <c r="CN770" s="1368"/>
      <c r="CO770" s="1368"/>
      <c r="CP770" s="1368"/>
      <c r="CQ770" s="1368"/>
      <c r="CR770" s="1368"/>
      <c r="CS770" s="1368"/>
      <c r="CT770" s="1368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320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9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0" t="str">
        <f t="shared" si="2467"/>
        <v/>
      </c>
      <c r="CF771" s="1341" t="str">
        <f t="shared" si="2467"/>
        <v/>
      </c>
      <c r="CG771" s="1341" t="str">
        <f t="shared" si="2467"/>
        <v/>
      </c>
      <c r="CH771" s="1341" t="str">
        <f t="shared" si="2467"/>
        <v/>
      </c>
      <c r="CI771" s="1341" t="str">
        <f t="shared" si="2467"/>
        <v/>
      </c>
      <c r="CJ771" s="1341" t="str">
        <f t="shared" si="2467"/>
        <v/>
      </c>
      <c r="CK771" s="1342" t="str">
        <f t="shared" si="2467"/>
        <v/>
      </c>
      <c r="CL771" s="1342">
        <f t="shared" si="2467"/>
        <v>12</v>
      </c>
      <c r="CM771" s="1342">
        <f t="shared" si="2467"/>
        <v>24</v>
      </c>
      <c r="CN771" s="1341" t="str">
        <f t="shared" si="2467"/>
        <v/>
      </c>
      <c r="CO771" s="1341" t="str">
        <f t="shared" si="2467"/>
        <v/>
      </c>
      <c r="CP771" s="1341" t="str">
        <f t="shared" si="2467"/>
        <v/>
      </c>
      <c r="CQ771" s="1341" t="str">
        <f t="shared" si="2467"/>
        <v/>
      </c>
      <c r="CR771" s="1341" t="str">
        <f t="shared" si="2467"/>
        <v/>
      </c>
      <c r="CS771" s="1340" t="str">
        <f t="shared" si="2467"/>
        <v/>
      </c>
      <c r="CT771" s="1343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321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0" t="str">
        <f t="shared" si="2468"/>
        <v/>
      </c>
      <c r="CF772" s="1341" t="str">
        <f t="shared" si="2468"/>
        <v/>
      </c>
      <c r="CG772" s="1341" t="str">
        <f t="shared" si="2468"/>
        <v/>
      </c>
      <c r="CH772" s="1341">
        <f t="shared" si="2468"/>
        <v>24</v>
      </c>
      <c r="CI772" s="1341">
        <f t="shared" si="2468"/>
        <v>24</v>
      </c>
      <c r="CJ772" s="1341">
        <f t="shared" si="2468"/>
        <v>36</v>
      </c>
      <c r="CK772" s="1342">
        <f t="shared" si="2468"/>
        <v>36</v>
      </c>
      <c r="CL772" s="1342">
        <f t="shared" si="2468"/>
        <v>36</v>
      </c>
      <c r="CM772" s="1342">
        <f t="shared" si="2468"/>
        <v>48</v>
      </c>
      <c r="CN772" s="1341">
        <f t="shared" si="2468"/>
        <v>48</v>
      </c>
      <c r="CO772" s="1341">
        <f t="shared" si="2468"/>
        <v>60</v>
      </c>
      <c r="CP772" s="1341">
        <f t="shared" si="2468"/>
        <v>72</v>
      </c>
      <c r="CQ772" s="1341" t="str">
        <f t="shared" si="2468"/>
        <v/>
      </c>
      <c r="CR772" s="1341" t="str">
        <f t="shared" si="2468"/>
        <v/>
      </c>
      <c r="CS772" s="1340" t="str">
        <f t="shared" si="2468"/>
        <v/>
      </c>
      <c r="CT772" s="1343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19"/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322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0" t="str">
        <f t="shared" si="2468"/>
        <v/>
      </c>
      <c r="CF773" s="1341" t="str">
        <f t="shared" si="2468"/>
        <v/>
      </c>
      <c r="CG773" s="1341" t="str">
        <f t="shared" si="2468"/>
        <v/>
      </c>
      <c r="CH773" s="1341">
        <f t="shared" si="2468"/>
        <v>72</v>
      </c>
      <c r="CI773" s="1341">
        <f t="shared" si="2468"/>
        <v>156</v>
      </c>
      <c r="CJ773" s="1341">
        <f t="shared" si="2468"/>
        <v>192</v>
      </c>
      <c r="CK773" s="1342">
        <f t="shared" si="2468"/>
        <v>240</v>
      </c>
      <c r="CL773" s="1342">
        <f t="shared" si="2468"/>
        <v>260</v>
      </c>
      <c r="CM773" s="1342">
        <f t="shared" si="2468"/>
        <v>260</v>
      </c>
      <c r="CN773" s="1341">
        <f t="shared" si="2468"/>
        <v>480</v>
      </c>
      <c r="CO773" s="1341">
        <f t="shared" si="2468"/>
        <v>480</v>
      </c>
      <c r="CP773" s="1341">
        <f t="shared" si="2468"/>
        <v>520</v>
      </c>
      <c r="CQ773" s="1341" t="str">
        <f t="shared" si="2468"/>
        <v/>
      </c>
      <c r="CR773" s="1341" t="str">
        <f t="shared" si="2468"/>
        <v/>
      </c>
      <c r="CS773" s="1340" t="str">
        <f t="shared" si="2468"/>
        <v/>
      </c>
      <c r="CT773" s="1343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19"/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323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0" t="str">
        <f t="shared" si="2468"/>
        <v/>
      </c>
      <c r="CF774" s="1341" t="str">
        <f t="shared" si="2468"/>
        <v/>
      </c>
      <c r="CG774" s="1341" t="str">
        <f t="shared" si="2468"/>
        <v/>
      </c>
      <c r="CH774" s="1341" t="str">
        <f t="shared" si="2468"/>
        <v/>
      </c>
      <c r="CI774" s="1341" t="str">
        <f t="shared" si="2468"/>
        <v/>
      </c>
      <c r="CJ774" s="1341" t="str">
        <f t="shared" si="2468"/>
        <v/>
      </c>
      <c r="CK774" s="1342" t="str">
        <f t="shared" si="2468"/>
        <v/>
      </c>
      <c r="CL774" s="1342" t="str">
        <f t="shared" si="2468"/>
        <v/>
      </c>
      <c r="CM774" s="1342" t="str">
        <f t="shared" si="2468"/>
        <v/>
      </c>
      <c r="CN774" s="1341" t="str">
        <f t="shared" si="2468"/>
        <v/>
      </c>
      <c r="CO774" s="1341" t="str">
        <f t="shared" si="2468"/>
        <v/>
      </c>
      <c r="CP774" s="1341" t="str">
        <f t="shared" si="2468"/>
        <v/>
      </c>
      <c r="CQ774" s="1341" t="str">
        <f t="shared" si="2468"/>
        <v/>
      </c>
      <c r="CR774" s="1341" t="str">
        <f t="shared" si="2468"/>
        <v/>
      </c>
      <c r="CS774" s="1340" t="str">
        <f t="shared" si="2468"/>
        <v/>
      </c>
      <c r="CT774" s="1343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19"/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324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0" t="str">
        <f t="shared" si="2468"/>
        <v/>
      </c>
      <c r="CF775" s="1341" t="str">
        <f t="shared" si="2468"/>
        <v/>
      </c>
      <c r="CG775" s="1341" t="str">
        <f t="shared" si="2468"/>
        <v/>
      </c>
      <c r="CH775" s="1341">
        <f t="shared" si="2468"/>
        <v>96</v>
      </c>
      <c r="CI775" s="1341">
        <f t="shared" si="2468"/>
        <v>96</v>
      </c>
      <c r="CJ775" s="1341">
        <f t="shared" si="2468"/>
        <v>108</v>
      </c>
      <c r="CK775" s="1342">
        <f t="shared" si="2468"/>
        <v>108</v>
      </c>
      <c r="CL775" s="1342">
        <f t="shared" si="2468"/>
        <v>144</v>
      </c>
      <c r="CM775" s="1342">
        <f t="shared" si="2468"/>
        <v>144</v>
      </c>
      <c r="CN775" s="1341">
        <f t="shared" si="2468"/>
        <v>144</v>
      </c>
      <c r="CO775" s="1341">
        <f t="shared" si="2468"/>
        <v>216</v>
      </c>
      <c r="CP775" s="1341">
        <f t="shared" si="2468"/>
        <v>240</v>
      </c>
      <c r="CQ775" s="1341" t="str">
        <f t="shared" si="2468"/>
        <v/>
      </c>
      <c r="CR775" s="1341" t="str">
        <f t="shared" si="2468"/>
        <v/>
      </c>
      <c r="CS775" s="1340" t="str">
        <f t="shared" si="2468"/>
        <v/>
      </c>
      <c r="CT775" s="1343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19"/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325</v>
      </c>
      <c r="B776" s="227" t="s">
        <v>326</v>
      </c>
      <c r="C776" s="227" t="s">
        <v>326</v>
      </c>
      <c r="D776" s="227" t="s">
        <v>326</v>
      </c>
      <c r="E776" s="227" t="s">
        <v>326</v>
      </c>
      <c r="F776" s="227" t="s">
        <v>326</v>
      </c>
      <c r="G776" s="227" t="s">
        <v>326</v>
      </c>
      <c r="H776" s="227" t="s">
        <v>326</v>
      </c>
      <c r="I776" s="227" t="s">
        <v>326</v>
      </c>
      <c r="J776" s="227" t="s">
        <v>326</v>
      </c>
      <c r="K776" s="227" t="s">
        <v>326</v>
      </c>
      <c r="L776" s="227" t="s">
        <v>326</v>
      </c>
      <c r="M776" s="227" t="s">
        <v>326</v>
      </c>
      <c r="N776" s="227" t="s">
        <v>326</v>
      </c>
      <c r="O776" s="227" t="s">
        <v>326</v>
      </c>
      <c r="P776" s="227" t="s">
        <v>326</v>
      </c>
      <c r="Q776" s="227" t="s">
        <v>326</v>
      </c>
      <c r="R776" s="227" t="s">
        <v>326</v>
      </c>
      <c r="S776" s="784"/>
      <c r="T776" s="227" t="s">
        <v>326</v>
      </c>
      <c r="U776" s="227" t="s">
        <v>326</v>
      </c>
      <c r="V776" s="227" t="s">
        <v>326</v>
      </c>
      <c r="W776" s="227" t="s">
        <v>326</v>
      </c>
      <c r="X776" s="227" t="s">
        <v>326</v>
      </c>
      <c r="Y776" s="227" t="s">
        <v>326</v>
      </c>
      <c r="Z776" s="227" t="s">
        <v>326</v>
      </c>
      <c r="AA776" s="227" t="s">
        <v>326</v>
      </c>
      <c r="AB776" s="227" t="s">
        <v>326</v>
      </c>
      <c r="AC776" s="227" t="s">
        <v>326</v>
      </c>
      <c r="AD776" s="227" t="s">
        <v>326</v>
      </c>
      <c r="AE776" s="227" t="s">
        <v>326</v>
      </c>
      <c r="AF776" s="227" t="s">
        <v>326</v>
      </c>
      <c r="AG776" s="227" t="s">
        <v>326</v>
      </c>
      <c r="AH776" s="227" t="s">
        <v>326</v>
      </c>
      <c r="AI776" s="227" t="s">
        <v>326</v>
      </c>
      <c r="AJ776" s="227" t="s">
        <v>326</v>
      </c>
      <c r="AK776" s="784"/>
      <c r="AL776" s="227" t="s">
        <v>326</v>
      </c>
      <c r="AM776" s="227" t="s">
        <v>326</v>
      </c>
      <c r="AN776" s="227" t="s">
        <v>326</v>
      </c>
      <c r="AO776" s="227" t="s">
        <v>326</v>
      </c>
      <c r="AP776" s="227" t="s">
        <v>326</v>
      </c>
      <c r="AQ776" s="227" t="s">
        <v>326</v>
      </c>
      <c r="AR776" s="227" t="s">
        <v>326</v>
      </c>
      <c r="AS776" s="227" t="s">
        <v>326</v>
      </c>
      <c r="AT776" s="227" t="s">
        <v>326</v>
      </c>
      <c r="AU776" s="227" t="s">
        <v>326</v>
      </c>
      <c r="AV776" s="227" t="s">
        <v>326</v>
      </c>
      <c r="AW776" s="227" t="s">
        <v>326</v>
      </c>
      <c r="AX776" s="227" t="s">
        <v>326</v>
      </c>
      <c r="AY776" s="227" t="s">
        <v>326</v>
      </c>
      <c r="AZ776" s="227" t="s">
        <v>326</v>
      </c>
      <c r="BA776" s="227" t="s">
        <v>326</v>
      </c>
      <c r="BB776" s="227" t="s">
        <v>326</v>
      </c>
      <c r="BC776" s="784"/>
      <c r="BD776" s="227" t="s">
        <v>326</v>
      </c>
      <c r="BE776" s="227" t="s">
        <v>326</v>
      </c>
      <c r="BF776" s="227" t="s">
        <v>326</v>
      </c>
      <c r="BG776" s="227" t="s">
        <v>326</v>
      </c>
      <c r="BH776" s="227" t="s">
        <v>326</v>
      </c>
      <c r="BI776" s="227" t="s">
        <v>326</v>
      </c>
      <c r="BJ776" s="227" t="s">
        <v>326</v>
      </c>
      <c r="BK776" s="227" t="s">
        <v>326</v>
      </c>
      <c r="BL776" s="227" t="s">
        <v>326</v>
      </c>
      <c r="BM776" s="227" t="s">
        <v>326</v>
      </c>
      <c r="BN776" s="227" t="s">
        <v>326</v>
      </c>
      <c r="BO776" s="227" t="s">
        <v>326</v>
      </c>
      <c r="BP776" s="227" t="s">
        <v>326</v>
      </c>
      <c r="BQ776" s="227" t="s">
        <v>326</v>
      </c>
      <c r="BR776" s="227" t="s">
        <v>326</v>
      </c>
      <c r="BS776" s="227" t="s">
        <v>326</v>
      </c>
      <c r="BT776" s="227" t="s">
        <v>326</v>
      </c>
      <c r="BU776" s="784"/>
      <c r="BV776" s="227" t="s">
        <v>326</v>
      </c>
      <c r="BW776" s="227" t="s">
        <v>326</v>
      </c>
      <c r="BX776" s="227" t="s">
        <v>326</v>
      </c>
      <c r="BY776" s="227" t="s">
        <v>326</v>
      </c>
      <c r="BZ776" s="590"/>
      <c r="CA776" s="590"/>
      <c r="CB776" s="590"/>
      <c r="CC776" s="688"/>
      <c r="CD776" s="1364"/>
      <c r="CE776" s="1364"/>
      <c r="CF776" s="1364"/>
      <c r="CG776" s="1364"/>
      <c r="CH776" s="1364"/>
      <c r="CI776" s="1364"/>
      <c r="CJ776" s="1364"/>
      <c r="CK776" s="1364"/>
      <c r="CL776" s="1364"/>
      <c r="CM776" s="1364"/>
      <c r="CN776" s="1364"/>
      <c r="CO776" s="1364"/>
      <c r="CP776" s="1364"/>
      <c r="CQ776" s="1364"/>
      <c r="CR776" s="1364"/>
      <c r="CS776" s="1364"/>
      <c r="CT776" s="1365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271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9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0" t="str">
        <f t="shared" si="2475"/>
        <v/>
      </c>
      <c r="CF777" s="1341" t="str">
        <f t="shared" si="2475"/>
        <v/>
      </c>
      <c r="CG777" s="1341" t="str">
        <f t="shared" si="2475"/>
        <v/>
      </c>
      <c r="CH777" s="1341" t="str">
        <f t="shared" si="2475"/>
        <v/>
      </c>
      <c r="CI777" s="1341" t="str">
        <f t="shared" si="2475"/>
        <v/>
      </c>
      <c r="CJ777" s="1341" t="str">
        <f t="shared" si="2475"/>
        <v/>
      </c>
      <c r="CK777" s="1342" t="str">
        <f t="shared" si="2475"/>
        <v/>
      </c>
      <c r="CL777" s="1342" t="str">
        <f t="shared" si="2475"/>
        <v/>
      </c>
      <c r="CM777" s="1342" t="str">
        <f t="shared" si="2475"/>
        <v/>
      </c>
      <c r="CN777" s="1341" t="str">
        <f t="shared" si="2475"/>
        <v/>
      </c>
      <c r="CO777" s="1341" t="str">
        <f t="shared" si="2475"/>
        <v/>
      </c>
      <c r="CP777" s="1341" t="str">
        <f t="shared" si="2475"/>
        <v/>
      </c>
      <c r="CQ777" s="1341" t="str">
        <f t="shared" si="2475"/>
        <v/>
      </c>
      <c r="CR777" s="1341" t="str">
        <f t="shared" si="2475"/>
        <v/>
      </c>
      <c r="CS777" s="1340" t="str">
        <f t="shared" si="2475"/>
        <v/>
      </c>
      <c r="CT777" s="1343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9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0" t="str">
        <f t="shared" si="2476"/>
        <v/>
      </c>
      <c r="CF778" s="1341" t="str">
        <f t="shared" si="2476"/>
        <v/>
      </c>
      <c r="CG778" s="1341" t="str">
        <f t="shared" si="2476"/>
        <v/>
      </c>
      <c r="CH778" s="1341" t="str">
        <f t="shared" si="2476"/>
        <v/>
      </c>
      <c r="CI778" s="1341" t="str">
        <f t="shared" si="2476"/>
        <v/>
      </c>
      <c r="CJ778" s="1341" t="str">
        <f t="shared" si="2476"/>
        <v/>
      </c>
      <c r="CK778" s="1342" t="str">
        <f t="shared" si="2476"/>
        <v/>
      </c>
      <c r="CL778" s="1342" t="str">
        <f t="shared" si="2476"/>
        <v/>
      </c>
      <c r="CM778" s="1342" t="str">
        <f t="shared" si="2476"/>
        <v/>
      </c>
      <c r="CN778" s="1341" t="str">
        <f t="shared" si="2476"/>
        <v/>
      </c>
      <c r="CO778" s="1341" t="str">
        <f t="shared" si="2476"/>
        <v/>
      </c>
      <c r="CP778" s="1341" t="str">
        <f t="shared" si="2476"/>
        <v/>
      </c>
      <c r="CQ778" s="1341" t="str">
        <f t="shared" si="2476"/>
        <v/>
      </c>
      <c r="CR778" s="1341" t="str">
        <f t="shared" si="2476"/>
        <v/>
      </c>
      <c r="CS778" s="1340" t="str">
        <f t="shared" si="2476"/>
        <v/>
      </c>
      <c r="CT778" s="1343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619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327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9" t="str">
        <f t="shared" si="2498"/>
        <v/>
      </c>
      <c r="CE779" s="1340" t="str">
        <f t="shared" si="2476"/>
        <v/>
      </c>
      <c r="CF779" s="1341" t="str">
        <f t="shared" si="2476"/>
        <v/>
      </c>
      <c r="CG779" s="1341" t="str">
        <f t="shared" si="2476"/>
        <v/>
      </c>
      <c r="CH779" s="1341" t="str">
        <f t="shared" si="2476"/>
        <v/>
      </c>
      <c r="CI779" s="1341" t="str">
        <f t="shared" si="2476"/>
        <v/>
      </c>
      <c r="CJ779" s="1341" t="str">
        <f t="shared" si="2476"/>
        <v/>
      </c>
      <c r="CK779" s="1342" t="str">
        <f t="shared" si="2476"/>
        <v/>
      </c>
      <c r="CL779" s="1342" t="str">
        <f t="shared" si="2476"/>
        <v/>
      </c>
      <c r="CM779" s="1342" t="str">
        <f t="shared" si="2476"/>
        <v/>
      </c>
      <c r="CN779" s="1341" t="str">
        <f t="shared" si="2476"/>
        <v/>
      </c>
      <c r="CO779" s="1341" t="str">
        <f t="shared" si="2476"/>
        <v/>
      </c>
      <c r="CP779" s="1341" t="str">
        <f t="shared" si="2476"/>
        <v/>
      </c>
      <c r="CQ779" s="1341" t="str">
        <f t="shared" si="2476"/>
        <v/>
      </c>
      <c r="CR779" s="1341" t="str">
        <f t="shared" si="2476"/>
        <v/>
      </c>
      <c r="CS779" s="1340" t="str">
        <f t="shared" si="2476"/>
        <v/>
      </c>
      <c r="CT779" s="1343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619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274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9" t="str">
        <f t="shared" si="2498"/>
        <v/>
      </c>
      <c r="CE780" s="1340" t="str">
        <f t="shared" si="2476"/>
        <v/>
      </c>
      <c r="CF780" s="1341" t="str">
        <f t="shared" si="2476"/>
        <v/>
      </c>
      <c r="CG780" s="1341" t="str">
        <f t="shared" si="2476"/>
        <v/>
      </c>
      <c r="CH780" s="1341" t="str">
        <f t="shared" si="2476"/>
        <v/>
      </c>
      <c r="CI780" s="1341" t="str">
        <f t="shared" si="2476"/>
        <v/>
      </c>
      <c r="CJ780" s="1341" t="str">
        <f t="shared" si="2476"/>
        <v/>
      </c>
      <c r="CK780" s="1342" t="str">
        <f t="shared" si="2476"/>
        <v/>
      </c>
      <c r="CL780" s="1342" t="str">
        <f t="shared" si="2476"/>
        <v/>
      </c>
      <c r="CM780" s="1342" t="str">
        <f t="shared" si="2476"/>
        <v/>
      </c>
      <c r="CN780" s="1341" t="str">
        <f t="shared" si="2476"/>
        <v/>
      </c>
      <c r="CO780" s="1341" t="str">
        <f t="shared" si="2476"/>
        <v/>
      </c>
      <c r="CP780" s="1341" t="str">
        <f t="shared" si="2476"/>
        <v/>
      </c>
      <c r="CQ780" s="1341" t="str">
        <f t="shared" si="2476"/>
        <v/>
      </c>
      <c r="CR780" s="1341" t="str">
        <f t="shared" si="2476"/>
        <v/>
      </c>
      <c r="CS780" s="1340" t="str">
        <f t="shared" si="2476"/>
        <v/>
      </c>
      <c r="CT780" s="1343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619"/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328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9" t="str">
        <f t="shared" si="2498"/>
        <v/>
      </c>
      <c r="CE781" s="1340" t="str">
        <f t="shared" si="2476"/>
        <v/>
      </c>
      <c r="CF781" s="1341" t="str">
        <f t="shared" si="2476"/>
        <v/>
      </c>
      <c r="CG781" s="1341" t="str">
        <f t="shared" si="2476"/>
        <v/>
      </c>
      <c r="CH781" s="1341" t="str">
        <f t="shared" si="2476"/>
        <v/>
      </c>
      <c r="CI781" s="1341" t="str">
        <f t="shared" si="2476"/>
        <v/>
      </c>
      <c r="CJ781" s="1341" t="str">
        <f t="shared" si="2476"/>
        <v/>
      </c>
      <c r="CK781" s="1342" t="str">
        <f t="shared" si="2476"/>
        <v/>
      </c>
      <c r="CL781" s="1342">
        <f t="shared" si="2476"/>
        <v>360</v>
      </c>
      <c r="CM781" s="1342">
        <f t="shared" si="2476"/>
        <v>480</v>
      </c>
      <c r="CN781" s="1341" t="str">
        <f t="shared" si="2476"/>
        <v/>
      </c>
      <c r="CO781" s="1341" t="str">
        <f t="shared" si="2476"/>
        <v/>
      </c>
      <c r="CP781" s="1341" t="str">
        <f t="shared" si="2476"/>
        <v/>
      </c>
      <c r="CQ781" s="1341" t="str">
        <f t="shared" si="2476"/>
        <v/>
      </c>
      <c r="CR781" s="1341" t="str">
        <f t="shared" si="2476"/>
        <v/>
      </c>
      <c r="CS781" s="1340" t="str">
        <f t="shared" si="2476"/>
        <v/>
      </c>
      <c r="CT781" s="1343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619"/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9" t="str">
        <f t="shared" si="2498"/>
        <v/>
      </c>
      <c r="CE782" s="1340" t="str">
        <f t="shared" si="2476"/>
        <v/>
      </c>
      <c r="CF782" s="1341" t="str">
        <f t="shared" si="2476"/>
        <v/>
      </c>
      <c r="CG782" s="1341" t="str">
        <f t="shared" si="2476"/>
        <v/>
      </c>
      <c r="CH782" s="1341" t="str">
        <f t="shared" si="2476"/>
        <v/>
      </c>
      <c r="CI782" s="1341" t="str">
        <f t="shared" si="2476"/>
        <v/>
      </c>
      <c r="CJ782" s="1341" t="str">
        <f t="shared" si="2476"/>
        <v/>
      </c>
      <c r="CK782" s="1342" t="str">
        <f t="shared" si="2476"/>
        <v/>
      </c>
      <c r="CL782" s="1342" t="str">
        <f t="shared" si="2476"/>
        <v/>
      </c>
      <c r="CM782" s="1342" t="str">
        <f t="shared" si="2476"/>
        <v/>
      </c>
      <c r="CN782" s="1341" t="str">
        <f t="shared" si="2476"/>
        <v/>
      </c>
      <c r="CO782" s="1341" t="str">
        <f t="shared" si="2476"/>
        <v/>
      </c>
      <c r="CP782" s="1341" t="str">
        <f t="shared" si="2476"/>
        <v/>
      </c>
      <c r="CQ782" s="1341" t="str">
        <f t="shared" si="2476"/>
        <v/>
      </c>
      <c r="CR782" s="1341" t="str">
        <f t="shared" si="2476"/>
        <v/>
      </c>
      <c r="CS782" s="1340" t="str">
        <f t="shared" si="2476"/>
        <v/>
      </c>
      <c r="CT782" s="1343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619"/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330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9" t="str">
        <f t="shared" si="2498"/>
        <v/>
      </c>
      <c r="CE783" s="1340" t="str">
        <f t="shared" si="2476"/>
        <v/>
      </c>
      <c r="CF783" s="1341" t="str">
        <f t="shared" si="2476"/>
        <v/>
      </c>
      <c r="CG783" s="1341" t="str">
        <f t="shared" si="2476"/>
        <v/>
      </c>
      <c r="CH783" s="1341" t="str">
        <f t="shared" si="2476"/>
        <v/>
      </c>
      <c r="CI783" s="1341" t="str">
        <f t="shared" si="2476"/>
        <v/>
      </c>
      <c r="CJ783" s="1341" t="str">
        <f t="shared" si="2476"/>
        <v/>
      </c>
      <c r="CK783" s="1342" t="str">
        <f t="shared" si="2476"/>
        <v/>
      </c>
      <c r="CL783" s="1342">
        <f t="shared" si="2476"/>
        <v>460</v>
      </c>
      <c r="CM783" s="1342" t="str">
        <f t="shared" si="2476"/>
        <v/>
      </c>
      <c r="CN783" s="1341" t="str">
        <f t="shared" si="2476"/>
        <v/>
      </c>
      <c r="CO783" s="1341" t="str">
        <f t="shared" si="2476"/>
        <v/>
      </c>
      <c r="CP783" s="1341" t="str">
        <f t="shared" si="2476"/>
        <v/>
      </c>
      <c r="CQ783" s="1341" t="str">
        <f t="shared" si="2476"/>
        <v/>
      </c>
      <c r="CR783" s="1341" t="str">
        <f t="shared" si="2476"/>
        <v/>
      </c>
      <c r="CS783" s="1340" t="str">
        <f t="shared" si="2476"/>
        <v/>
      </c>
      <c r="CT783" s="1343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619"/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9" t="str">
        <f t="shared" si="2498"/>
        <v/>
      </c>
      <c r="CE784" s="1340" t="str">
        <f t="shared" si="2476"/>
        <v/>
      </c>
      <c r="CF784" s="1341" t="str">
        <f t="shared" si="2476"/>
        <v/>
      </c>
      <c r="CG784" s="1341" t="str">
        <f t="shared" si="2476"/>
        <v/>
      </c>
      <c r="CH784" s="1341" t="str">
        <f t="shared" si="2476"/>
        <v/>
      </c>
      <c r="CI784" s="1341" t="str">
        <f t="shared" si="2476"/>
        <v/>
      </c>
      <c r="CJ784" s="1341" t="str">
        <f t="shared" si="2476"/>
        <v/>
      </c>
      <c r="CK784" s="1342" t="str">
        <f t="shared" si="2476"/>
        <v/>
      </c>
      <c r="CL784" s="1342" t="str">
        <f t="shared" si="2476"/>
        <v/>
      </c>
      <c r="CM784" s="1342" t="str">
        <f t="shared" si="2476"/>
        <v/>
      </c>
      <c r="CN784" s="1341" t="str">
        <f t="shared" si="2476"/>
        <v/>
      </c>
      <c r="CO784" s="1341" t="str">
        <f t="shared" si="2476"/>
        <v/>
      </c>
      <c r="CP784" s="1341" t="str">
        <f t="shared" si="2476"/>
        <v/>
      </c>
      <c r="CQ784" s="1341" t="str">
        <f t="shared" si="2476"/>
        <v/>
      </c>
      <c r="CR784" s="1341" t="str">
        <f t="shared" si="2476"/>
        <v/>
      </c>
      <c r="CS784" s="1340" t="str">
        <f t="shared" si="2476"/>
        <v/>
      </c>
      <c r="CT784" s="1343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619"/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332</v>
      </c>
      <c r="B785" s="227" t="s">
        <v>326</v>
      </c>
      <c r="C785" s="227" t="s">
        <v>326</v>
      </c>
      <c r="D785" s="227" t="s">
        <v>326</v>
      </c>
      <c r="E785" s="227" t="s">
        <v>326</v>
      </c>
      <c r="F785" s="227" t="s">
        <v>326</v>
      </c>
      <c r="G785" s="227" t="s">
        <v>326</v>
      </c>
      <c r="H785" s="227" t="s">
        <v>326</v>
      </c>
      <c r="I785" s="227" t="s">
        <v>326</v>
      </c>
      <c r="J785" s="227" t="s">
        <v>326</v>
      </c>
      <c r="K785" s="227" t="s">
        <v>326</v>
      </c>
      <c r="L785" s="227" t="s">
        <v>326</v>
      </c>
      <c r="M785" s="227" t="s">
        <v>326</v>
      </c>
      <c r="N785" s="227" t="s">
        <v>326</v>
      </c>
      <c r="O785" s="227" t="s">
        <v>326</v>
      </c>
      <c r="P785" s="227" t="s">
        <v>326</v>
      </c>
      <c r="Q785" s="227" t="s">
        <v>326</v>
      </c>
      <c r="R785" s="227" t="s">
        <v>326</v>
      </c>
      <c r="S785" s="784"/>
      <c r="T785" s="227" t="s">
        <v>326</v>
      </c>
      <c r="U785" s="227" t="s">
        <v>326</v>
      </c>
      <c r="V785" s="227" t="s">
        <v>326</v>
      </c>
      <c r="W785" s="227" t="s">
        <v>326</v>
      </c>
      <c r="X785" s="227" t="s">
        <v>326</v>
      </c>
      <c r="Y785" s="227" t="s">
        <v>326</v>
      </c>
      <c r="Z785" s="227" t="s">
        <v>326</v>
      </c>
      <c r="AA785" s="227" t="s">
        <v>326</v>
      </c>
      <c r="AB785" s="227" t="s">
        <v>326</v>
      </c>
      <c r="AC785" s="227" t="s">
        <v>326</v>
      </c>
      <c r="AD785" s="227" t="s">
        <v>326</v>
      </c>
      <c r="AE785" s="227" t="s">
        <v>326</v>
      </c>
      <c r="AF785" s="227" t="s">
        <v>326</v>
      </c>
      <c r="AG785" s="227" t="s">
        <v>326</v>
      </c>
      <c r="AH785" s="227" t="s">
        <v>326</v>
      </c>
      <c r="AI785" s="227" t="s">
        <v>326</v>
      </c>
      <c r="AJ785" s="227" t="s">
        <v>326</v>
      </c>
      <c r="AK785" s="784"/>
      <c r="AL785" s="227" t="s">
        <v>326</v>
      </c>
      <c r="AM785" s="227" t="s">
        <v>326</v>
      </c>
      <c r="AN785" s="227" t="s">
        <v>326</v>
      </c>
      <c r="AO785" s="227" t="s">
        <v>326</v>
      </c>
      <c r="AP785" s="227" t="s">
        <v>326</v>
      </c>
      <c r="AQ785" s="227" t="s">
        <v>326</v>
      </c>
      <c r="AR785" s="227" t="s">
        <v>326</v>
      </c>
      <c r="AS785" s="227" t="s">
        <v>326</v>
      </c>
      <c r="AT785" s="227" t="s">
        <v>326</v>
      </c>
      <c r="AU785" s="227" t="s">
        <v>326</v>
      </c>
      <c r="AV785" s="227" t="s">
        <v>326</v>
      </c>
      <c r="AW785" s="227" t="s">
        <v>326</v>
      </c>
      <c r="AX785" s="227" t="s">
        <v>326</v>
      </c>
      <c r="AY785" s="227" t="s">
        <v>326</v>
      </c>
      <c r="AZ785" s="227" t="s">
        <v>326</v>
      </c>
      <c r="BA785" s="227" t="s">
        <v>326</v>
      </c>
      <c r="BB785" s="227" t="s">
        <v>326</v>
      </c>
      <c r="BC785" s="784"/>
      <c r="BD785" s="227" t="s">
        <v>326</v>
      </c>
      <c r="BE785" s="227" t="s">
        <v>326</v>
      </c>
      <c r="BF785" s="227" t="s">
        <v>326</v>
      </c>
      <c r="BG785" s="227" t="s">
        <v>326</v>
      </c>
      <c r="BH785" s="227" t="s">
        <v>326</v>
      </c>
      <c r="BI785" s="227" t="s">
        <v>326</v>
      </c>
      <c r="BJ785" s="227" t="s">
        <v>326</v>
      </c>
      <c r="BK785" s="227" t="s">
        <v>326</v>
      </c>
      <c r="BL785" s="227" t="s">
        <v>326</v>
      </c>
      <c r="BM785" s="227" t="s">
        <v>326</v>
      </c>
      <c r="BN785" s="227" t="s">
        <v>326</v>
      </c>
      <c r="BO785" s="227" t="s">
        <v>326</v>
      </c>
      <c r="BP785" s="227" t="s">
        <v>326</v>
      </c>
      <c r="BQ785" s="227" t="s">
        <v>326</v>
      </c>
      <c r="BR785" s="227" t="s">
        <v>326</v>
      </c>
      <c r="BS785" s="227" t="s">
        <v>326</v>
      </c>
      <c r="BT785" s="227" t="s">
        <v>326</v>
      </c>
      <c r="BU785" s="784"/>
      <c r="BV785" s="227" t="s">
        <v>326</v>
      </c>
      <c r="BW785" s="227" t="s">
        <v>326</v>
      </c>
      <c r="BX785" s="227" t="s">
        <v>326</v>
      </c>
      <c r="BY785" s="227" t="s">
        <v>326</v>
      </c>
      <c r="BZ785" s="590"/>
      <c r="CA785" s="590"/>
      <c r="CB785" s="590"/>
      <c r="CC785" s="688"/>
      <c r="CD785" s="1364"/>
      <c r="CE785" s="1364"/>
      <c r="CF785" s="1364"/>
      <c r="CG785" s="1364"/>
      <c r="CH785" s="1364"/>
      <c r="CI785" s="1364"/>
      <c r="CJ785" s="1364"/>
      <c r="CK785" s="1364"/>
      <c r="CL785" s="1364"/>
      <c r="CM785" s="1364"/>
      <c r="CN785" s="1364"/>
      <c r="CO785" s="1364"/>
      <c r="CP785" s="1364"/>
      <c r="CQ785" s="1364"/>
      <c r="CR785" s="1364"/>
      <c r="CS785" s="1364"/>
      <c r="CT785" s="1365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271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9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0" t="str">
        <f t="shared" si="2507"/>
        <v/>
      </c>
      <c r="CF786" s="1341" t="str">
        <f t="shared" si="2507"/>
        <v/>
      </c>
      <c r="CG786" s="1341" t="str">
        <f t="shared" si="2507"/>
        <v/>
      </c>
      <c r="CH786" s="1341" t="str">
        <f t="shared" si="2507"/>
        <v/>
      </c>
      <c r="CI786" s="1341" t="str">
        <f t="shared" si="2507"/>
        <v/>
      </c>
      <c r="CJ786" s="1341" t="str">
        <f t="shared" si="2507"/>
        <v/>
      </c>
      <c r="CK786" s="1342" t="str">
        <f t="shared" si="2507"/>
        <v/>
      </c>
      <c r="CL786" s="1342" t="str">
        <f t="shared" si="2507"/>
        <v/>
      </c>
      <c r="CM786" s="1342" t="str">
        <f t="shared" si="2507"/>
        <v/>
      </c>
      <c r="CN786" s="1341" t="str">
        <f t="shared" si="2507"/>
        <v/>
      </c>
      <c r="CO786" s="1341" t="str">
        <f t="shared" si="2507"/>
        <v/>
      </c>
      <c r="CP786" s="1341" t="str">
        <f t="shared" si="2507"/>
        <v/>
      </c>
      <c r="CQ786" s="1341" t="str">
        <f t="shared" si="2507"/>
        <v/>
      </c>
      <c r="CR786" s="1341" t="str">
        <f t="shared" si="2507"/>
        <v/>
      </c>
      <c r="CS786" s="1340" t="str">
        <f t="shared" si="2507"/>
        <v/>
      </c>
      <c r="CT786" s="1343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9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0" t="str">
        <f t="shared" si="2508"/>
        <v/>
      </c>
      <c r="CF787" s="1341" t="str">
        <f t="shared" si="2508"/>
        <v/>
      </c>
      <c r="CG787" s="1341" t="str">
        <f t="shared" si="2508"/>
        <v/>
      </c>
      <c r="CH787" s="1341" t="str">
        <f t="shared" si="2508"/>
        <v/>
      </c>
      <c r="CI787" s="1341" t="str">
        <f t="shared" si="2508"/>
        <v/>
      </c>
      <c r="CJ787" s="1341" t="str">
        <f t="shared" si="2508"/>
        <v/>
      </c>
      <c r="CK787" s="1342" t="str">
        <f t="shared" si="2508"/>
        <v/>
      </c>
      <c r="CL787" s="1342" t="str">
        <f t="shared" si="2508"/>
        <v/>
      </c>
      <c r="CM787" s="1342" t="str">
        <f t="shared" si="2508"/>
        <v/>
      </c>
      <c r="CN787" s="1341" t="str">
        <f t="shared" si="2508"/>
        <v/>
      </c>
      <c r="CO787" s="1341" t="str">
        <f t="shared" si="2508"/>
        <v/>
      </c>
      <c r="CP787" s="1341" t="str">
        <f t="shared" si="2508"/>
        <v/>
      </c>
      <c r="CQ787" s="1341" t="str">
        <f t="shared" si="2508"/>
        <v/>
      </c>
      <c r="CR787" s="1341" t="str">
        <f t="shared" si="2508"/>
        <v/>
      </c>
      <c r="CS787" s="1340" t="str">
        <f t="shared" si="2508"/>
        <v/>
      </c>
      <c r="CT787" s="1343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619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327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9" t="str">
        <f t="shared" si="2530"/>
        <v/>
      </c>
      <c r="CE788" s="1340" t="str">
        <f t="shared" si="2508"/>
        <v/>
      </c>
      <c r="CF788" s="1341" t="str">
        <f t="shared" si="2508"/>
        <v/>
      </c>
      <c r="CG788" s="1341" t="str">
        <f t="shared" si="2508"/>
        <v/>
      </c>
      <c r="CH788" s="1341" t="str">
        <f t="shared" si="2508"/>
        <v/>
      </c>
      <c r="CI788" s="1341" t="str">
        <f t="shared" si="2508"/>
        <v/>
      </c>
      <c r="CJ788" s="1341" t="str">
        <f t="shared" si="2508"/>
        <v/>
      </c>
      <c r="CK788" s="1342" t="str">
        <f t="shared" si="2508"/>
        <v/>
      </c>
      <c r="CL788" s="1342" t="str">
        <f t="shared" si="2508"/>
        <v/>
      </c>
      <c r="CM788" s="1342" t="str">
        <f t="shared" si="2508"/>
        <v/>
      </c>
      <c r="CN788" s="1341" t="str">
        <f t="shared" si="2508"/>
        <v/>
      </c>
      <c r="CO788" s="1341" t="str">
        <f t="shared" si="2508"/>
        <v/>
      </c>
      <c r="CP788" s="1341" t="str">
        <f t="shared" si="2508"/>
        <v/>
      </c>
      <c r="CQ788" s="1341" t="str">
        <f t="shared" si="2508"/>
        <v/>
      </c>
      <c r="CR788" s="1341" t="str">
        <f t="shared" si="2508"/>
        <v/>
      </c>
      <c r="CS788" s="1340" t="str">
        <f t="shared" si="2508"/>
        <v/>
      </c>
      <c r="CT788" s="1343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619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274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9" t="str">
        <f t="shared" si="2530"/>
        <v/>
      </c>
      <c r="CE789" s="1340" t="str">
        <f t="shared" si="2508"/>
        <v/>
      </c>
      <c r="CF789" s="1341" t="str">
        <f t="shared" si="2508"/>
        <v/>
      </c>
      <c r="CG789" s="1341" t="str">
        <f t="shared" si="2508"/>
        <v/>
      </c>
      <c r="CH789" s="1341" t="str">
        <f t="shared" si="2508"/>
        <v/>
      </c>
      <c r="CI789" s="1341" t="str">
        <f t="shared" si="2508"/>
        <v/>
      </c>
      <c r="CJ789" s="1341" t="str">
        <f t="shared" si="2508"/>
        <v/>
      </c>
      <c r="CK789" s="1342" t="str">
        <f t="shared" si="2508"/>
        <v/>
      </c>
      <c r="CL789" s="1342" t="str">
        <f t="shared" si="2508"/>
        <v/>
      </c>
      <c r="CM789" s="1342" t="str">
        <f t="shared" si="2508"/>
        <v/>
      </c>
      <c r="CN789" s="1341" t="str">
        <f t="shared" si="2508"/>
        <v/>
      </c>
      <c r="CO789" s="1341" t="str">
        <f t="shared" si="2508"/>
        <v/>
      </c>
      <c r="CP789" s="1341" t="str">
        <f t="shared" si="2508"/>
        <v/>
      </c>
      <c r="CQ789" s="1341" t="str">
        <f t="shared" si="2508"/>
        <v/>
      </c>
      <c r="CR789" s="1341" t="str">
        <f t="shared" si="2508"/>
        <v/>
      </c>
      <c r="CS789" s="1340" t="str">
        <f t="shared" si="2508"/>
        <v/>
      </c>
      <c r="CT789" s="1343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619"/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333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9" t="str">
        <f t="shared" si="2530"/>
        <v/>
      </c>
      <c r="CE790" s="1340" t="str">
        <f t="shared" si="2508"/>
        <v/>
      </c>
      <c r="CF790" s="1341" t="str">
        <f t="shared" si="2508"/>
        <v/>
      </c>
      <c r="CG790" s="1341" t="str">
        <f t="shared" si="2508"/>
        <v/>
      </c>
      <c r="CH790" s="1341" t="str">
        <f t="shared" si="2508"/>
        <v/>
      </c>
      <c r="CI790" s="1341" t="str">
        <f t="shared" si="2508"/>
        <v/>
      </c>
      <c r="CJ790" s="1341" t="str">
        <f t="shared" si="2508"/>
        <v/>
      </c>
      <c r="CK790" s="1342" t="str">
        <f t="shared" si="2508"/>
        <v/>
      </c>
      <c r="CL790" s="1342" t="str">
        <f t="shared" si="2508"/>
        <v/>
      </c>
      <c r="CM790" s="1342" t="str">
        <f t="shared" si="2508"/>
        <v/>
      </c>
      <c r="CN790" s="1341" t="str">
        <f t="shared" si="2508"/>
        <v/>
      </c>
      <c r="CO790" s="1341" t="str">
        <f t="shared" si="2508"/>
        <v/>
      </c>
      <c r="CP790" s="1341" t="str">
        <f t="shared" si="2508"/>
        <v/>
      </c>
      <c r="CQ790" s="1341" t="str">
        <f t="shared" si="2508"/>
        <v/>
      </c>
      <c r="CR790" s="1341" t="str">
        <f t="shared" si="2508"/>
        <v/>
      </c>
      <c r="CS790" s="1340" t="str">
        <f t="shared" si="2508"/>
        <v/>
      </c>
      <c r="CT790" s="1343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619"/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334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9" t="str">
        <f t="shared" si="2530"/>
        <v/>
      </c>
      <c r="CE791" s="1340" t="str">
        <f t="shared" si="2508"/>
        <v/>
      </c>
      <c r="CF791" s="1341" t="str">
        <f t="shared" si="2508"/>
        <v/>
      </c>
      <c r="CG791" s="1341" t="str">
        <f t="shared" si="2508"/>
        <v/>
      </c>
      <c r="CH791" s="1341" t="str">
        <f t="shared" si="2508"/>
        <v/>
      </c>
      <c r="CI791" s="1341" t="str">
        <f t="shared" si="2508"/>
        <v/>
      </c>
      <c r="CJ791" s="1341">
        <f t="shared" si="2508"/>
        <v>150</v>
      </c>
      <c r="CK791" s="1342">
        <f t="shared" si="2508"/>
        <v>220</v>
      </c>
      <c r="CL791" s="1342">
        <f t="shared" si="2508"/>
        <v>440</v>
      </c>
      <c r="CM791" s="1342">
        <f t="shared" si="2508"/>
        <v>1100</v>
      </c>
      <c r="CN791" s="1341">
        <f t="shared" si="2508"/>
        <v>1100</v>
      </c>
      <c r="CO791" s="1341" t="str">
        <f t="shared" si="2508"/>
        <v/>
      </c>
      <c r="CP791" s="1341" t="str">
        <f t="shared" si="2508"/>
        <v/>
      </c>
      <c r="CQ791" s="1341" t="str">
        <f t="shared" si="2508"/>
        <v/>
      </c>
      <c r="CR791" s="1341" t="str">
        <f t="shared" si="2508"/>
        <v/>
      </c>
      <c r="CS791" s="1340" t="str">
        <f t="shared" si="2508"/>
        <v/>
      </c>
      <c r="CT791" s="1343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618"/>
      <c r="DR791" s="488" t="s">
        <v>335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336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9" t="str">
        <f t="shared" si="2530"/>
        <v/>
      </c>
      <c r="CE792" s="1340" t="str">
        <f t="shared" si="2508"/>
        <v/>
      </c>
      <c r="CF792" s="1341" t="str">
        <f t="shared" si="2508"/>
        <v/>
      </c>
      <c r="CG792" s="1341" t="str">
        <f t="shared" si="2508"/>
        <v/>
      </c>
      <c r="CH792" s="1341" t="str">
        <f t="shared" si="2508"/>
        <v/>
      </c>
      <c r="CI792" s="1341">
        <f t="shared" si="2508"/>
        <v>1200</v>
      </c>
      <c r="CJ792" s="1341">
        <f t="shared" si="2508"/>
        <v>2000</v>
      </c>
      <c r="CK792" s="1342">
        <f t="shared" si="2508"/>
        <v>2400</v>
      </c>
      <c r="CL792" s="1342">
        <f t="shared" si="2508"/>
        <v>2400</v>
      </c>
      <c r="CM792" s="1342">
        <f t="shared" si="2508"/>
        <v>4000</v>
      </c>
      <c r="CN792" s="1341">
        <f t="shared" si="2508"/>
        <v>5000</v>
      </c>
      <c r="CO792" s="1341">
        <f t="shared" si="2508"/>
        <v>8000</v>
      </c>
      <c r="CP792" s="1341">
        <f t="shared" si="2508"/>
        <v>8000</v>
      </c>
      <c r="CQ792" s="1341" t="str">
        <f t="shared" si="2508"/>
        <v/>
      </c>
      <c r="CR792" s="1341" t="str">
        <f t="shared" si="2508"/>
        <v/>
      </c>
      <c r="CS792" s="1340" t="str">
        <f t="shared" si="2508"/>
        <v/>
      </c>
      <c r="CT792" s="1343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618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19"/>
      <c r="DY792" s="487"/>
    </row>
    <row r="793" spans="1:129" s="489" customFormat="1" ht="15.75" customHeight="1">
      <c r="A793" s="792" t="s">
        <v>337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9" t="str">
        <f t="shared" si="2530"/>
        <v/>
      </c>
      <c r="CE793" s="1340" t="str">
        <f t="shared" si="2508"/>
        <v/>
      </c>
      <c r="CF793" s="1341" t="str">
        <f t="shared" si="2508"/>
        <v/>
      </c>
      <c r="CG793" s="1341" t="str">
        <f t="shared" si="2508"/>
        <v/>
      </c>
      <c r="CH793" s="1341" t="str">
        <f t="shared" si="2508"/>
        <v/>
      </c>
      <c r="CI793" s="1341" t="str">
        <f t="shared" si="2508"/>
        <v/>
      </c>
      <c r="CJ793" s="1341" t="str">
        <f t="shared" si="2508"/>
        <v/>
      </c>
      <c r="CK793" s="1342" t="str">
        <f t="shared" si="2508"/>
        <v/>
      </c>
      <c r="CL793" s="1342" t="str">
        <f t="shared" si="2508"/>
        <v/>
      </c>
      <c r="CM793" s="1342" t="str">
        <f t="shared" si="2508"/>
        <v/>
      </c>
      <c r="CN793" s="1341" t="str">
        <f t="shared" si="2508"/>
        <v/>
      </c>
      <c r="CO793" s="1341" t="str">
        <f t="shared" si="2508"/>
        <v/>
      </c>
      <c r="CP793" s="1341" t="str">
        <f t="shared" si="2508"/>
        <v/>
      </c>
      <c r="CQ793" s="1341" t="str">
        <f t="shared" si="2508"/>
        <v/>
      </c>
      <c r="CR793" s="1341" t="str">
        <f t="shared" si="2508"/>
        <v/>
      </c>
      <c r="CS793" s="1340" t="str">
        <f t="shared" si="2508"/>
        <v/>
      </c>
      <c r="CT793" s="1343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618"/>
      <c r="DR793" s="600" t="s">
        <v>338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339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9" t="str">
        <f t="shared" si="2530"/>
        <v/>
      </c>
      <c r="CE794" s="1340" t="str">
        <f t="shared" si="2508"/>
        <v/>
      </c>
      <c r="CF794" s="1341" t="str">
        <f t="shared" si="2508"/>
        <v/>
      </c>
      <c r="CG794" s="1341" t="str">
        <f t="shared" si="2508"/>
        <v/>
      </c>
      <c r="CH794" s="1341" t="str">
        <f t="shared" si="2508"/>
        <v/>
      </c>
      <c r="CI794" s="1341">
        <f t="shared" si="2508"/>
        <v>750</v>
      </c>
      <c r="CJ794" s="1341">
        <f t="shared" si="2508"/>
        <v>750</v>
      </c>
      <c r="CK794" s="1342">
        <f t="shared" si="2508"/>
        <v>750</v>
      </c>
      <c r="CL794" s="1342">
        <f t="shared" si="2508"/>
        <v>900</v>
      </c>
      <c r="CM794" s="1342">
        <f t="shared" si="2508"/>
        <v>900</v>
      </c>
      <c r="CN794" s="1341">
        <f t="shared" si="2508"/>
        <v>1000</v>
      </c>
      <c r="CO794" s="1341">
        <f t="shared" si="2508"/>
        <v>1500</v>
      </c>
      <c r="CP794" s="1341">
        <f t="shared" si="2508"/>
        <v>2500</v>
      </c>
      <c r="CQ794" s="1341" t="str">
        <f t="shared" si="2508"/>
        <v/>
      </c>
      <c r="CR794" s="1341" t="str">
        <f t="shared" si="2508"/>
        <v/>
      </c>
      <c r="CS794" s="1340" t="str">
        <f t="shared" si="2508"/>
        <v/>
      </c>
      <c r="CT794" s="1343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618"/>
      <c r="DR794" s="600"/>
      <c r="DS794" s="601" t="s">
        <v>340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341</v>
      </c>
      <c r="DY794" s="487"/>
    </row>
    <row r="795" spans="1:129" s="489" customFormat="1" ht="15.75" customHeight="1">
      <c r="A795" s="790" t="s">
        <v>342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9" t="str">
        <f t="shared" si="2530"/>
        <v/>
      </c>
      <c r="CE795" s="1340" t="str">
        <f t="shared" si="2508"/>
        <v/>
      </c>
      <c r="CF795" s="1341" t="str">
        <f t="shared" si="2508"/>
        <v/>
      </c>
      <c r="CG795" s="1341" t="str">
        <f t="shared" si="2508"/>
        <v/>
      </c>
      <c r="CH795" s="1341" t="str">
        <f t="shared" si="2508"/>
        <v/>
      </c>
      <c r="CI795" s="1341" t="str">
        <f t="shared" si="2508"/>
        <v/>
      </c>
      <c r="CJ795" s="1341" t="str">
        <f t="shared" si="2508"/>
        <v/>
      </c>
      <c r="CK795" s="1342">
        <f t="shared" si="2508"/>
        <v>1500</v>
      </c>
      <c r="CL795" s="1342">
        <f t="shared" si="2508"/>
        <v>2400</v>
      </c>
      <c r="CM795" s="1342">
        <f t="shared" si="2508"/>
        <v>2600</v>
      </c>
      <c r="CN795" s="1341">
        <f t="shared" si="2508"/>
        <v>3600</v>
      </c>
      <c r="CO795" s="1341" t="str">
        <f t="shared" si="2508"/>
        <v/>
      </c>
      <c r="CP795" s="1341" t="str">
        <f t="shared" si="2508"/>
        <v/>
      </c>
      <c r="CQ795" s="1341" t="str">
        <f t="shared" si="2508"/>
        <v/>
      </c>
      <c r="CR795" s="1341" t="str">
        <f t="shared" si="2508"/>
        <v/>
      </c>
      <c r="CS795" s="1340" t="str">
        <f t="shared" si="2508"/>
        <v/>
      </c>
      <c r="CT795" s="1343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618"/>
      <c r="DR795" s="600" t="s">
        <v>343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344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9" t="str">
        <f t="shared" si="2530"/>
        <v/>
      </c>
      <c r="CE796" s="1340" t="str">
        <f t="shared" si="2508"/>
        <v/>
      </c>
      <c r="CF796" s="1341" t="str">
        <f t="shared" si="2508"/>
        <v/>
      </c>
      <c r="CG796" s="1341" t="str">
        <f t="shared" si="2508"/>
        <v/>
      </c>
      <c r="CH796" s="1341" t="str">
        <f t="shared" si="2508"/>
        <v/>
      </c>
      <c r="CI796" s="1341" t="str">
        <f t="shared" si="2508"/>
        <v/>
      </c>
      <c r="CJ796" s="1341" t="str">
        <f t="shared" si="2508"/>
        <v/>
      </c>
      <c r="CK796" s="1342" t="str">
        <f t="shared" si="2508"/>
        <v/>
      </c>
      <c r="CL796" s="1342">
        <f t="shared" si="2508"/>
        <v>2600</v>
      </c>
      <c r="CM796" s="1342" t="str">
        <f t="shared" si="2508"/>
        <v/>
      </c>
      <c r="CN796" s="1341" t="str">
        <f t="shared" si="2508"/>
        <v/>
      </c>
      <c r="CO796" s="1341" t="str">
        <f t="shared" si="2508"/>
        <v/>
      </c>
      <c r="CP796" s="1341" t="str">
        <f t="shared" si="2508"/>
        <v/>
      </c>
      <c r="CQ796" s="1341" t="str">
        <f t="shared" si="2508"/>
        <v/>
      </c>
      <c r="CR796" s="1341" t="str">
        <f t="shared" si="2508"/>
        <v/>
      </c>
      <c r="CS796" s="1340" t="str">
        <f t="shared" si="2508"/>
        <v/>
      </c>
      <c r="CT796" s="1343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618"/>
      <c r="DR796" s="600"/>
      <c r="DS796" s="601" t="s">
        <v>340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345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9" t="str">
        <f t="shared" si="2530"/>
        <v/>
      </c>
      <c r="CE797" s="1340" t="str">
        <f t="shared" si="2508"/>
        <v/>
      </c>
      <c r="CF797" s="1341" t="str">
        <f t="shared" si="2508"/>
        <v/>
      </c>
      <c r="CG797" s="1341" t="str">
        <f t="shared" si="2508"/>
        <v/>
      </c>
      <c r="CH797" s="1341" t="str">
        <f t="shared" si="2508"/>
        <v/>
      </c>
      <c r="CI797" s="1341" t="str">
        <f t="shared" si="2508"/>
        <v/>
      </c>
      <c r="CJ797" s="1341" t="str">
        <f t="shared" si="2508"/>
        <v/>
      </c>
      <c r="CK797" s="1342" t="str">
        <f t="shared" si="2508"/>
        <v/>
      </c>
      <c r="CL797" s="1342">
        <f t="shared" si="2508"/>
        <v>1500</v>
      </c>
      <c r="CM797" s="1342" t="str">
        <f t="shared" si="2508"/>
        <v/>
      </c>
      <c r="CN797" s="1341" t="str">
        <f t="shared" si="2508"/>
        <v/>
      </c>
      <c r="CO797" s="1341" t="str">
        <f t="shared" si="2508"/>
        <v/>
      </c>
      <c r="CP797" s="1341" t="str">
        <f t="shared" si="2508"/>
        <v/>
      </c>
      <c r="CQ797" s="1341" t="str">
        <f t="shared" si="2508"/>
        <v/>
      </c>
      <c r="CR797" s="1341" t="str">
        <f t="shared" si="2508"/>
        <v/>
      </c>
      <c r="CS797" s="1340" t="str">
        <f t="shared" si="2508"/>
        <v/>
      </c>
      <c r="CT797" s="1343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618"/>
      <c r="DR797" s="600" t="s">
        <v>346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347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9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9" t="str">
        <f t="shared" si="2530"/>
        <v/>
      </c>
      <c r="CE798" s="1340" t="str">
        <f t="shared" si="2508"/>
        <v/>
      </c>
      <c r="CF798" s="1341" t="str">
        <f t="shared" si="2508"/>
        <v/>
      </c>
      <c r="CG798" s="1341" t="str">
        <f t="shared" si="2508"/>
        <v/>
      </c>
      <c r="CH798" s="1341">
        <f t="shared" si="2508"/>
        <v>890</v>
      </c>
      <c r="CI798" s="1341">
        <f t="shared" si="2508"/>
        <v>1000</v>
      </c>
      <c r="CJ798" s="1341">
        <f t="shared" si="2508"/>
        <v>1000</v>
      </c>
      <c r="CK798" s="1342">
        <f t="shared" si="2508"/>
        <v>1500</v>
      </c>
      <c r="CL798" s="1342">
        <f t="shared" si="2508"/>
        <v>1660</v>
      </c>
      <c r="CM798" s="1342">
        <f t="shared" si="2508"/>
        <v>2400</v>
      </c>
      <c r="CN798" s="1341">
        <f t="shared" si="2508"/>
        <v>2600</v>
      </c>
      <c r="CO798" s="1341">
        <f t="shared" si="2508"/>
        <v>3000</v>
      </c>
      <c r="CP798" s="1341">
        <f t="shared" si="2508"/>
        <v>5210</v>
      </c>
      <c r="CQ798" s="1341" t="str">
        <f t="shared" si="2508"/>
        <v/>
      </c>
      <c r="CR798" s="1341" t="str">
        <f t="shared" si="2508"/>
        <v/>
      </c>
      <c r="CS798" s="1340" t="str">
        <f t="shared" si="2508"/>
        <v/>
      </c>
      <c r="CT798" s="1343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618"/>
      <c r="DR798" s="600"/>
      <c r="DS798" s="601" t="s">
        <v>340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348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9" t="str">
        <f t="shared" si="2530"/>
        <v/>
      </c>
      <c r="CE799" s="1340" t="str">
        <f t="shared" si="2508"/>
        <v/>
      </c>
      <c r="CF799" s="1341" t="str">
        <f t="shared" si="2508"/>
        <v/>
      </c>
      <c r="CG799" s="1341" t="str">
        <f t="shared" si="2508"/>
        <v/>
      </c>
      <c r="CH799" s="1341" t="str">
        <f t="shared" si="2508"/>
        <v/>
      </c>
      <c r="CI799" s="1341" t="str">
        <f t="shared" si="2508"/>
        <v/>
      </c>
      <c r="CJ799" s="1341" t="str">
        <f t="shared" si="2508"/>
        <v/>
      </c>
      <c r="CK799" s="1342" t="str">
        <f t="shared" si="2508"/>
        <v/>
      </c>
      <c r="CL799" s="1342" t="str">
        <f t="shared" si="2508"/>
        <v/>
      </c>
      <c r="CM799" s="1342" t="str">
        <f t="shared" si="2508"/>
        <v/>
      </c>
      <c r="CN799" s="1341" t="str">
        <f t="shared" si="2508"/>
        <v/>
      </c>
      <c r="CO799" s="1341" t="str">
        <f t="shared" si="2508"/>
        <v/>
      </c>
      <c r="CP799" s="1341" t="str">
        <f t="shared" si="2508"/>
        <v/>
      </c>
      <c r="CQ799" s="1341" t="str">
        <f t="shared" si="2508"/>
        <v/>
      </c>
      <c r="CR799" s="1341" t="str">
        <f t="shared" si="2508"/>
        <v/>
      </c>
      <c r="CS799" s="1340" t="str">
        <f t="shared" si="2508"/>
        <v/>
      </c>
      <c r="CT799" s="1343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618"/>
      <c r="DR799" s="600" t="s">
        <v>349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350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9" t="str">
        <f t="shared" si="2530"/>
        <v/>
      </c>
      <c r="CE800" s="1340" t="str">
        <f t="shared" si="2508"/>
        <v/>
      </c>
      <c r="CF800" s="1341" t="str">
        <f t="shared" si="2508"/>
        <v/>
      </c>
      <c r="CG800" s="1341" t="str">
        <f t="shared" si="2508"/>
        <v/>
      </c>
      <c r="CH800" s="1341" t="str">
        <f t="shared" si="2508"/>
        <v/>
      </c>
      <c r="CI800" s="1341">
        <f t="shared" si="2508"/>
        <v>160</v>
      </c>
      <c r="CJ800" s="1341">
        <f t="shared" si="2508"/>
        <v>240</v>
      </c>
      <c r="CK800" s="1342">
        <f t="shared" si="2508"/>
        <v>280</v>
      </c>
      <c r="CL800" s="1342">
        <f t="shared" si="2508"/>
        <v>800</v>
      </c>
      <c r="CM800" s="1342">
        <f t="shared" si="2508"/>
        <v>1000</v>
      </c>
      <c r="CN800" s="1341">
        <f t="shared" si="2508"/>
        <v>1155</v>
      </c>
      <c r="CO800" s="1341">
        <f t="shared" si="2508"/>
        <v>1200</v>
      </c>
      <c r="CP800" s="1341">
        <f t="shared" si="2508"/>
        <v>4500</v>
      </c>
      <c r="CQ800" s="1341" t="str">
        <f t="shared" si="2508"/>
        <v/>
      </c>
      <c r="CR800" s="1341" t="str">
        <f t="shared" si="2508"/>
        <v/>
      </c>
      <c r="CS800" s="1340" t="str">
        <f t="shared" si="2508"/>
        <v/>
      </c>
      <c r="CT800" s="1343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618"/>
      <c r="DR800" s="600"/>
      <c r="DS800" s="601" t="s">
        <v>340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351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9" t="str">
        <f t="shared" si="2530"/>
        <v/>
      </c>
      <c r="CE801" s="1340" t="str">
        <f t="shared" si="2508"/>
        <v/>
      </c>
      <c r="CF801" s="1341" t="str">
        <f t="shared" si="2508"/>
        <v/>
      </c>
      <c r="CG801" s="1341" t="str">
        <f t="shared" si="2508"/>
        <v/>
      </c>
      <c r="CH801" s="1341" t="str">
        <f t="shared" si="2508"/>
        <v/>
      </c>
      <c r="CI801" s="1341">
        <f t="shared" si="2508"/>
        <v>30</v>
      </c>
      <c r="CJ801" s="1341">
        <f t="shared" si="2508"/>
        <v>240</v>
      </c>
      <c r="CK801" s="1342">
        <f t="shared" si="2508"/>
        <v>400</v>
      </c>
      <c r="CL801" s="1342">
        <f t="shared" si="2508"/>
        <v>650</v>
      </c>
      <c r="CM801" s="1342">
        <f t="shared" si="2508"/>
        <v>865</v>
      </c>
      <c r="CN801" s="1341">
        <f t="shared" si="2508"/>
        <v>1200</v>
      </c>
      <c r="CO801" s="1341">
        <f t="shared" si="2508"/>
        <v>1220</v>
      </c>
      <c r="CP801" s="1341">
        <f t="shared" si="2508"/>
        <v>1320</v>
      </c>
      <c r="CQ801" s="1341" t="str">
        <f t="shared" si="2508"/>
        <v/>
      </c>
      <c r="CR801" s="1341" t="str">
        <f t="shared" si="2508"/>
        <v/>
      </c>
      <c r="CS801" s="1340" t="str">
        <f t="shared" si="2508"/>
        <v/>
      </c>
      <c r="CT801" s="1343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618"/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352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9" t="str">
        <f t="shared" si="2530"/>
        <v/>
      </c>
      <c r="CE802" s="1340" t="str">
        <f t="shared" si="2508"/>
        <v/>
      </c>
      <c r="CF802" s="1341" t="str">
        <f t="shared" si="2508"/>
        <v/>
      </c>
      <c r="CG802" s="1341" t="str">
        <f t="shared" si="2508"/>
        <v/>
      </c>
      <c r="CH802" s="1341" t="str">
        <f t="shared" si="2508"/>
        <v/>
      </c>
      <c r="CI802" s="1341">
        <f t="shared" si="2508"/>
        <v>140</v>
      </c>
      <c r="CJ802" s="1341">
        <f t="shared" si="2508"/>
        <v>300</v>
      </c>
      <c r="CK802" s="1342">
        <f t="shared" si="2508"/>
        <v>500</v>
      </c>
      <c r="CL802" s="1342">
        <f t="shared" si="2508"/>
        <v>947</v>
      </c>
      <c r="CM802" s="1342">
        <f t="shared" si="2508"/>
        <v>1260</v>
      </c>
      <c r="CN802" s="1341">
        <f t="shared" si="2508"/>
        <v>1680</v>
      </c>
      <c r="CO802" s="1341">
        <f t="shared" si="2508"/>
        <v>5680.8</v>
      </c>
      <c r="CP802" s="1341" t="str">
        <f t="shared" si="2508"/>
        <v/>
      </c>
      <c r="CQ802" s="1341" t="str">
        <f t="shared" si="2508"/>
        <v/>
      </c>
      <c r="CR802" s="1341" t="str">
        <f t="shared" si="2508"/>
        <v/>
      </c>
      <c r="CS802" s="1340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3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618"/>
      <c r="DR802" s="600" t="s">
        <v>353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354</v>
      </c>
      <c r="DY802" s="487"/>
    </row>
    <row r="803" spans="1:129" s="489" customFormat="1" ht="15.75" customHeight="1">
      <c r="A803" s="790" t="s">
        <v>355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9" t="str">
        <f t="shared" si="2530"/>
        <v/>
      </c>
      <c r="CE803" s="1340" t="str">
        <f t="shared" si="2543"/>
        <v/>
      </c>
      <c r="CF803" s="1341" t="str">
        <f t="shared" si="2543"/>
        <v/>
      </c>
      <c r="CG803" s="1341" t="str">
        <f t="shared" si="2543"/>
        <v/>
      </c>
      <c r="CH803" s="1341" t="str">
        <f t="shared" si="2543"/>
        <v/>
      </c>
      <c r="CI803" s="1341" t="str">
        <f t="shared" si="2543"/>
        <v/>
      </c>
      <c r="CJ803" s="1341" t="str">
        <f t="shared" si="2543"/>
        <v/>
      </c>
      <c r="CK803" s="1342" t="str">
        <f t="shared" si="2543"/>
        <v/>
      </c>
      <c r="CL803" s="1342" t="str">
        <f t="shared" si="2543"/>
        <v/>
      </c>
      <c r="CM803" s="1342" t="str">
        <f t="shared" si="2543"/>
        <v/>
      </c>
      <c r="CN803" s="1341" t="str">
        <f t="shared" si="2543"/>
        <v/>
      </c>
      <c r="CO803" s="1341" t="str">
        <f t="shared" si="2543"/>
        <v/>
      </c>
      <c r="CP803" s="1341" t="str">
        <f t="shared" si="2543"/>
        <v/>
      </c>
      <c r="CQ803" s="1341" t="str">
        <f t="shared" si="2543"/>
        <v/>
      </c>
      <c r="CR803" s="1341" t="str">
        <f t="shared" si="2543"/>
        <v/>
      </c>
      <c r="CS803" s="1340" t="str">
        <f t="shared" si="2543"/>
        <v/>
      </c>
      <c r="CT803" s="1343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618"/>
      <c r="DR803" s="600" t="s">
        <v>356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357</v>
      </c>
      <c r="DY803" s="487"/>
    </row>
    <row r="804" spans="1:129" s="489" customFormat="1" ht="15.75" customHeight="1">
      <c r="A804" s="790" t="s">
        <v>358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9" t="str">
        <f t="shared" si="2530"/>
        <v/>
      </c>
      <c r="CE804" s="1340" t="str">
        <f t="shared" si="2543"/>
        <v/>
      </c>
      <c r="CF804" s="1341" t="str">
        <f t="shared" si="2543"/>
        <v/>
      </c>
      <c r="CG804" s="1341" t="str">
        <f t="shared" si="2543"/>
        <v/>
      </c>
      <c r="CH804" s="1341" t="str">
        <f t="shared" si="2543"/>
        <v/>
      </c>
      <c r="CI804" s="1341" t="str">
        <f t="shared" si="2543"/>
        <v/>
      </c>
      <c r="CJ804" s="1341" t="str">
        <f t="shared" si="2543"/>
        <v/>
      </c>
      <c r="CK804" s="1342" t="str">
        <f t="shared" si="2543"/>
        <v/>
      </c>
      <c r="CL804" s="1342">
        <f t="shared" si="2543"/>
        <v>110</v>
      </c>
      <c r="CM804" s="1342">
        <f t="shared" si="2543"/>
        <v>1200</v>
      </c>
      <c r="CN804" s="1341" t="str">
        <f t="shared" si="2543"/>
        <v/>
      </c>
      <c r="CO804" s="1341" t="str">
        <f t="shared" si="2543"/>
        <v/>
      </c>
      <c r="CP804" s="1341" t="str">
        <f t="shared" si="2543"/>
        <v/>
      </c>
      <c r="CQ804" s="1341" t="str">
        <f t="shared" si="2543"/>
        <v/>
      </c>
      <c r="CR804" s="1341" t="str">
        <f t="shared" si="2543"/>
        <v/>
      </c>
      <c r="CS804" s="1340" t="str">
        <f t="shared" si="2543"/>
        <v/>
      </c>
      <c r="CT804" s="1343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618"/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359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9" t="str">
        <f t="shared" si="2530"/>
        <v/>
      </c>
      <c r="CE805" s="1340" t="str">
        <f t="shared" si="2543"/>
        <v/>
      </c>
      <c r="CF805" s="1341" t="str">
        <f t="shared" si="2543"/>
        <v/>
      </c>
      <c r="CG805" s="1341" t="str">
        <f t="shared" si="2543"/>
        <v/>
      </c>
      <c r="CH805" s="1341" t="str">
        <f t="shared" si="2543"/>
        <v/>
      </c>
      <c r="CI805" s="1341" t="str">
        <f t="shared" si="2543"/>
        <v/>
      </c>
      <c r="CJ805" s="1341" t="str">
        <f t="shared" si="2543"/>
        <v/>
      </c>
      <c r="CK805" s="1342" t="str">
        <f t="shared" si="2543"/>
        <v/>
      </c>
      <c r="CL805" s="1342" t="str">
        <f t="shared" si="2543"/>
        <v/>
      </c>
      <c r="CM805" s="1342" t="str">
        <f t="shared" si="2543"/>
        <v/>
      </c>
      <c r="CN805" s="1341" t="str">
        <f t="shared" si="2543"/>
        <v/>
      </c>
      <c r="CO805" s="1341" t="str">
        <f t="shared" si="2543"/>
        <v/>
      </c>
      <c r="CP805" s="1341" t="str">
        <f t="shared" si="2543"/>
        <v/>
      </c>
      <c r="CQ805" s="1341" t="str">
        <f t="shared" si="2543"/>
        <v/>
      </c>
      <c r="CR805" s="1341" t="str">
        <f t="shared" si="2543"/>
        <v/>
      </c>
      <c r="CS805" s="1340" t="str">
        <f t="shared" si="2543"/>
        <v/>
      </c>
      <c r="CT805" s="1343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619"/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24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9"/>
      <c r="CE806" s="1340"/>
      <c r="CF806" s="1341"/>
      <c r="CG806" s="1341"/>
      <c r="CH806" s="1341"/>
      <c r="CI806" s="1341"/>
      <c r="CJ806" s="1341"/>
      <c r="CK806" s="1342"/>
      <c r="CL806" s="1342"/>
      <c r="CM806" s="1342"/>
      <c r="CN806" s="1341"/>
      <c r="CO806" s="1341"/>
      <c r="CP806" s="1341"/>
      <c r="CQ806" s="1341"/>
      <c r="CR806" s="1341"/>
      <c r="CS806" s="1340"/>
      <c r="CT806" s="1343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619"/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24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9"/>
      <c r="CE807" s="1340"/>
      <c r="CF807" s="1341"/>
      <c r="CG807" s="1341"/>
      <c r="CH807" s="1341"/>
      <c r="CI807" s="1341"/>
      <c r="CJ807" s="1341"/>
      <c r="CK807" s="1342"/>
      <c r="CL807" s="1342"/>
      <c r="CM807" s="1342"/>
      <c r="CN807" s="1341"/>
      <c r="CO807" s="1341"/>
      <c r="CP807" s="1341"/>
      <c r="CQ807" s="1341"/>
      <c r="CR807" s="1341"/>
      <c r="CS807" s="1340"/>
      <c r="CT807" s="134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619"/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360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9" t="str">
        <f t="shared" si="2530"/>
        <v/>
      </c>
      <c r="CE808" s="1340" t="str">
        <f t="shared" si="2543"/>
        <v/>
      </c>
      <c r="CF808" s="1341" t="str">
        <f t="shared" si="2543"/>
        <v/>
      </c>
      <c r="CG808" s="1341" t="str">
        <f t="shared" si="2543"/>
        <v/>
      </c>
      <c r="CH808" s="1341" t="str">
        <f t="shared" si="2543"/>
        <v/>
      </c>
      <c r="CI808" s="1341" t="str">
        <f t="shared" si="2543"/>
        <v/>
      </c>
      <c r="CJ808" s="1341" t="str">
        <f t="shared" si="2543"/>
        <v/>
      </c>
      <c r="CK808" s="1342" t="str">
        <f t="shared" si="2543"/>
        <v/>
      </c>
      <c r="CL808" s="1342" t="str">
        <f t="shared" si="2543"/>
        <v/>
      </c>
      <c r="CM808" s="1342" t="str">
        <f t="shared" si="2543"/>
        <v/>
      </c>
      <c r="CN808" s="1341" t="str">
        <f t="shared" si="2543"/>
        <v/>
      </c>
      <c r="CO808" s="1341" t="str">
        <f t="shared" si="2543"/>
        <v/>
      </c>
      <c r="CP808" s="1341" t="str">
        <f t="shared" si="2543"/>
        <v/>
      </c>
      <c r="CQ808" s="1341" t="str">
        <f t="shared" si="2543"/>
        <v/>
      </c>
      <c r="CR808" s="1341" t="str">
        <f t="shared" si="2543"/>
        <v/>
      </c>
      <c r="CS808" s="1340" t="str">
        <f t="shared" si="2543"/>
        <v/>
      </c>
      <c r="CT808" s="1343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619"/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361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9" t="str">
        <f t="shared" si="2530"/>
        <v/>
      </c>
      <c r="CE809" s="1340" t="str">
        <f t="shared" si="2543"/>
        <v/>
      </c>
      <c r="CF809" s="1341" t="str">
        <f t="shared" si="2543"/>
        <v/>
      </c>
      <c r="CG809" s="1341" t="str">
        <f t="shared" si="2543"/>
        <v/>
      </c>
      <c r="CH809" s="1341" t="str">
        <f t="shared" si="2543"/>
        <v/>
      </c>
      <c r="CI809" s="1341">
        <f t="shared" si="2543"/>
        <v>225</v>
      </c>
      <c r="CJ809" s="1341">
        <f t="shared" si="2543"/>
        <v>300</v>
      </c>
      <c r="CK809" s="1342">
        <f t="shared" si="2543"/>
        <v>300</v>
      </c>
      <c r="CL809" s="1342">
        <f t="shared" si="2543"/>
        <v>460</v>
      </c>
      <c r="CM809" s="1342">
        <f t="shared" si="2543"/>
        <v>715.8</v>
      </c>
      <c r="CN809" s="1341">
        <f t="shared" si="2543"/>
        <v>5580</v>
      </c>
      <c r="CO809" s="1341">
        <f t="shared" si="2543"/>
        <v>9000</v>
      </c>
      <c r="CP809" s="1341">
        <f t="shared" si="2543"/>
        <v>24315</v>
      </c>
      <c r="CQ809" s="1341" t="str">
        <f t="shared" si="2543"/>
        <v/>
      </c>
      <c r="CR809" s="1341" t="str">
        <f t="shared" si="2543"/>
        <v/>
      </c>
      <c r="CS809" s="1340" t="str">
        <f t="shared" si="2543"/>
        <v/>
      </c>
      <c r="CT809" s="1343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619"/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362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30"/>
      <c r="U810" s="1530"/>
      <c r="V810" s="1530"/>
      <c r="W810" s="153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4"/>
      <c r="CE810" s="1364"/>
      <c r="CF810" s="1364"/>
      <c r="CG810" s="1364"/>
      <c r="CH810" s="1364"/>
      <c r="CI810" s="1364"/>
      <c r="CJ810" s="1364"/>
      <c r="CK810" s="1364"/>
      <c r="CL810" s="1364"/>
      <c r="CM810" s="1364"/>
      <c r="CN810" s="1364"/>
      <c r="CO810" s="1364"/>
      <c r="CP810" s="1364"/>
      <c r="CQ810" s="1364"/>
      <c r="CR810" s="1364"/>
      <c r="CS810" s="1364"/>
      <c r="CT810" s="1365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363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0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1">
        <f t="shared" si="2548"/>
        <v>0</v>
      </c>
      <c r="CG811" s="1341">
        <f t="shared" si="2548"/>
        <v>0</v>
      </c>
      <c r="CH811" s="1341">
        <f t="shared" si="2548"/>
        <v>0</v>
      </c>
      <c r="CI811" s="1341">
        <f t="shared" si="2548"/>
        <v>0</v>
      </c>
      <c r="CJ811" s="1341">
        <f t="shared" si="2548"/>
        <v>0</v>
      </c>
      <c r="CK811" s="1342">
        <f t="shared" si="2548"/>
        <v>0</v>
      </c>
      <c r="CL811" s="1342">
        <f t="shared" si="2548"/>
        <v>5188</v>
      </c>
      <c r="CM811" s="1342">
        <f t="shared" si="2548"/>
        <v>6084</v>
      </c>
      <c r="CN811" s="1341">
        <f t="shared" si="2548"/>
        <v>8993</v>
      </c>
      <c r="CO811" s="1341">
        <f t="shared" si="2548"/>
        <v>12092</v>
      </c>
      <c r="CP811" s="1341">
        <f t="shared" si="2548"/>
        <v>18150.8</v>
      </c>
      <c r="CQ811" s="1341">
        <f t="shared" si="2548"/>
        <v>19418.8</v>
      </c>
      <c r="CR811" s="1341">
        <f t="shared" si="2548"/>
        <v>20630</v>
      </c>
      <c r="CS811" s="1340">
        <f t="shared" si="2548"/>
        <v>25461</v>
      </c>
      <c r="CT811" s="1343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364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6"/>
      <c r="CE812" s="1386"/>
      <c r="CF812" s="1386"/>
      <c r="CG812" s="1386"/>
      <c r="CH812" s="1386"/>
      <c r="CI812" s="1386"/>
      <c r="CJ812" s="1386"/>
      <c r="CK812" s="1386"/>
      <c r="CL812" s="1386"/>
      <c r="CM812" s="1386"/>
      <c r="CN812" s="1386"/>
      <c r="CO812" s="1386"/>
      <c r="CP812" s="1386"/>
      <c r="CQ812" s="1386"/>
      <c r="CR812" s="1386"/>
      <c r="CS812" s="1386"/>
      <c r="CT812" s="1386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6"/>
      <c r="CE813" s="1386"/>
      <c r="CF813" s="1386"/>
      <c r="CG813" s="1386"/>
      <c r="CH813" s="1386"/>
      <c r="CI813" s="1386"/>
      <c r="CJ813" s="1386"/>
      <c r="CK813" s="1386"/>
      <c r="CL813" s="1386"/>
      <c r="CM813" s="1386"/>
      <c r="CN813" s="1386"/>
      <c r="CO813" s="1386"/>
      <c r="CP813" s="1386"/>
      <c r="CQ813" s="1386"/>
      <c r="CR813" s="1386"/>
      <c r="CS813" s="1386"/>
      <c r="CT813" s="1386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6"/>
      <c r="CE814" s="1386"/>
      <c r="CF814" s="1386"/>
      <c r="CG814" s="1386"/>
      <c r="CH814" s="1386"/>
      <c r="CI814" s="1386"/>
      <c r="CJ814" s="1386"/>
      <c r="CK814" s="1386"/>
      <c r="CL814" s="1386"/>
      <c r="CM814" s="1386"/>
      <c r="CN814" s="1386"/>
      <c r="CO814" s="1386"/>
      <c r="CP814" s="1386"/>
      <c r="CQ814" s="1386"/>
      <c r="CR814" s="1386"/>
      <c r="CS814" s="1386"/>
      <c r="CT814" s="1386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6"/>
      <c r="CE815" s="1386"/>
      <c r="CF815" s="1386"/>
      <c r="CG815" s="1386"/>
      <c r="CH815" s="1386"/>
      <c r="CI815" s="1386"/>
      <c r="CJ815" s="1386"/>
      <c r="CK815" s="1386"/>
      <c r="CL815" s="1386"/>
      <c r="CM815" s="1386"/>
      <c r="CN815" s="1386"/>
      <c r="CO815" s="1386"/>
      <c r="CP815" s="1386"/>
      <c r="CQ815" s="1386"/>
      <c r="CR815" s="1386"/>
      <c r="CS815" s="1386"/>
      <c r="CT815" s="1386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6"/>
      <c r="CE816" s="1386"/>
      <c r="CF816" s="1386"/>
      <c r="CG816" s="1386"/>
      <c r="CH816" s="1386"/>
      <c r="CI816" s="1386"/>
      <c r="CJ816" s="1386"/>
      <c r="CK816" s="1386"/>
      <c r="CL816" s="1386"/>
      <c r="CM816" s="1386"/>
      <c r="CN816" s="1386"/>
      <c r="CO816" s="1386"/>
      <c r="CP816" s="1386"/>
      <c r="CQ816" s="1386"/>
      <c r="CR816" s="1386"/>
      <c r="CS816" s="1386"/>
      <c r="CT816" s="1386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365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9"/>
      <c r="CE817" s="1386"/>
      <c r="CF817" s="1386"/>
      <c r="CG817" s="1386"/>
      <c r="CH817" s="1386"/>
      <c r="CI817" s="1386"/>
      <c r="CJ817" s="1386"/>
      <c r="CK817" s="1386"/>
      <c r="CL817" s="1386"/>
      <c r="CM817" s="1386"/>
      <c r="CN817" s="1386"/>
      <c r="CO817" s="1386"/>
      <c r="CP817" s="1386"/>
      <c r="CQ817" s="1386"/>
      <c r="CR817" s="1386"/>
      <c r="CS817" s="1386"/>
      <c r="CT817" s="1351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9"/>
      <c r="CE818" s="1386"/>
      <c r="CF818" s="1386"/>
      <c r="CG818" s="1386"/>
      <c r="CH818" s="1386"/>
      <c r="CI818" s="1386"/>
      <c r="CJ818" s="1386"/>
      <c r="CK818" s="1386"/>
      <c r="CL818" s="1386"/>
      <c r="CM818" s="1386"/>
      <c r="CN818" s="1386"/>
      <c r="CO818" s="1386"/>
      <c r="CP818" s="1386"/>
      <c r="CQ818" s="1386"/>
      <c r="CR818" s="1386"/>
      <c r="CS818" s="1386"/>
      <c r="CT818" s="1351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366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4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5">
        <f t="shared" si="2559"/>
        <v>0</v>
      </c>
      <c r="CF819" s="1346">
        <f t="shared" si="2559"/>
        <v>0</v>
      </c>
      <c r="CG819" s="1346">
        <f t="shared" si="2559"/>
        <v>0</v>
      </c>
      <c r="CH819" s="1346">
        <f t="shared" si="2559"/>
        <v>0</v>
      </c>
      <c r="CI819" s="1346">
        <f t="shared" si="2559"/>
        <v>0</v>
      </c>
      <c r="CJ819" s="1346">
        <f t="shared" si="2559"/>
        <v>0</v>
      </c>
      <c r="CK819" s="1347">
        <f t="shared" si="2559"/>
        <v>0</v>
      </c>
      <c r="CL819" s="1347">
        <f t="shared" si="2559"/>
        <v>0</v>
      </c>
      <c r="CM819" s="1347">
        <f t="shared" si="2559"/>
        <v>0</v>
      </c>
      <c r="CN819" s="1346">
        <f t="shared" si="2559"/>
        <v>0</v>
      </c>
      <c r="CO819" s="1346">
        <f t="shared" si="2559"/>
        <v>0</v>
      </c>
      <c r="CP819" s="1346">
        <f t="shared" si="2559"/>
        <v>0</v>
      </c>
      <c r="CQ819" s="1346">
        <f t="shared" si="2559"/>
        <v>0</v>
      </c>
      <c r="CR819" s="1346">
        <f t="shared" si="2559"/>
        <v>0</v>
      </c>
      <c r="CS819" s="1345">
        <f t="shared" si="2559"/>
        <v>0</v>
      </c>
      <c r="CT819" s="1348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367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4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5">
        <f t="shared" si="2560"/>
        <v>0</v>
      </c>
      <c r="CF820" s="1346">
        <f t="shared" si="2560"/>
        <v>0</v>
      </c>
      <c r="CG820" s="1346">
        <f t="shared" si="2560"/>
        <v>0</v>
      </c>
      <c r="CH820" s="1346">
        <f t="shared" si="2560"/>
        <v>0</v>
      </c>
      <c r="CI820" s="1346">
        <f t="shared" si="2560"/>
        <v>0</v>
      </c>
      <c r="CJ820" s="1346">
        <f t="shared" si="2560"/>
        <v>0</v>
      </c>
      <c r="CK820" s="1347">
        <f t="shared" si="2560"/>
        <v>0</v>
      </c>
      <c r="CL820" s="1347">
        <f t="shared" si="2560"/>
        <v>0</v>
      </c>
      <c r="CM820" s="1347">
        <f t="shared" si="2560"/>
        <v>0</v>
      </c>
      <c r="CN820" s="1346">
        <f t="shared" si="2560"/>
        <v>0</v>
      </c>
      <c r="CO820" s="1346">
        <f t="shared" si="2560"/>
        <v>0</v>
      </c>
      <c r="CP820" s="1346">
        <f t="shared" si="2560"/>
        <v>0</v>
      </c>
      <c r="CQ820" s="1346">
        <f t="shared" si="2560"/>
        <v>0</v>
      </c>
      <c r="CR820" s="1346">
        <f t="shared" si="2560"/>
        <v>0</v>
      </c>
      <c r="CS820" s="1345">
        <f t="shared" si="2560"/>
        <v>0</v>
      </c>
      <c r="CT820" s="1348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368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4">
        <f t="shared" si="2586"/>
        <v>-5.2837573385518588E-2</v>
      </c>
      <c r="CE821" s="1345">
        <f t="shared" si="2560"/>
        <v>0</v>
      </c>
      <c r="CF821" s="1346">
        <f t="shared" si="2560"/>
        <v>0</v>
      </c>
      <c r="CG821" s="1346">
        <f t="shared" si="2560"/>
        <v>0</v>
      </c>
      <c r="CH821" s="1346">
        <f t="shared" si="2560"/>
        <v>0</v>
      </c>
      <c r="CI821" s="1346">
        <f t="shared" si="2560"/>
        <v>0</v>
      </c>
      <c r="CJ821" s="1346">
        <f t="shared" si="2560"/>
        <v>0</v>
      </c>
      <c r="CK821" s="1347">
        <f t="shared" si="2560"/>
        <v>0</v>
      </c>
      <c r="CL821" s="1347">
        <f t="shared" si="2560"/>
        <v>0</v>
      </c>
      <c r="CM821" s="1347">
        <f t="shared" si="2560"/>
        <v>0</v>
      </c>
      <c r="CN821" s="1346">
        <f t="shared" si="2560"/>
        <v>0</v>
      </c>
      <c r="CO821" s="1346">
        <f t="shared" si="2560"/>
        <v>0</v>
      </c>
      <c r="CP821" s="1346">
        <f t="shared" si="2560"/>
        <v>0</v>
      </c>
      <c r="CQ821" s="1346">
        <f t="shared" si="2560"/>
        <v>1.6699282452707111E-2</v>
      </c>
      <c r="CR821" s="1346">
        <f t="shared" si="2560"/>
        <v>2.3483365949119372E-2</v>
      </c>
      <c r="CS821" s="1345">
        <f t="shared" si="2560"/>
        <v>2.818003913894325E-2</v>
      </c>
      <c r="CT821" s="1348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369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4">
        <f t="shared" si="2586"/>
        <v>0</v>
      </c>
      <c r="CE822" s="1345">
        <f t="shared" si="2560"/>
        <v>0</v>
      </c>
      <c r="CF822" s="1346">
        <f t="shared" si="2560"/>
        <v>0</v>
      </c>
      <c r="CG822" s="1346">
        <f t="shared" si="2560"/>
        <v>0</v>
      </c>
      <c r="CH822" s="1346">
        <f t="shared" si="2560"/>
        <v>0</v>
      </c>
      <c r="CI822" s="1346">
        <f t="shared" si="2560"/>
        <v>0</v>
      </c>
      <c r="CJ822" s="1346">
        <f t="shared" si="2560"/>
        <v>0</v>
      </c>
      <c r="CK822" s="1347">
        <f t="shared" si="2560"/>
        <v>0</v>
      </c>
      <c r="CL822" s="1347">
        <f t="shared" si="2560"/>
        <v>0</v>
      </c>
      <c r="CM822" s="1347">
        <f t="shared" si="2560"/>
        <v>0</v>
      </c>
      <c r="CN822" s="1346">
        <f t="shared" si="2560"/>
        <v>0</v>
      </c>
      <c r="CO822" s="1346">
        <f t="shared" si="2560"/>
        <v>0</v>
      </c>
      <c r="CP822" s="1346">
        <f t="shared" si="2560"/>
        <v>0</v>
      </c>
      <c r="CQ822" s="1346">
        <f t="shared" si="2560"/>
        <v>0</v>
      </c>
      <c r="CR822" s="1346">
        <f t="shared" si="2560"/>
        <v>0</v>
      </c>
      <c r="CS822" s="1345">
        <f t="shared" si="2560"/>
        <v>0</v>
      </c>
      <c r="CT822" s="1348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370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4">
        <f t="shared" si="2586"/>
        <v>0</v>
      </c>
      <c r="CE823" s="1345">
        <f t="shared" si="2560"/>
        <v>0</v>
      </c>
      <c r="CF823" s="1346">
        <f t="shared" si="2560"/>
        <v>0</v>
      </c>
      <c r="CG823" s="1346">
        <f t="shared" si="2560"/>
        <v>0</v>
      </c>
      <c r="CH823" s="1346">
        <f t="shared" si="2560"/>
        <v>0</v>
      </c>
      <c r="CI823" s="1346">
        <f t="shared" si="2560"/>
        <v>0</v>
      </c>
      <c r="CJ823" s="1346">
        <f t="shared" si="2560"/>
        <v>0</v>
      </c>
      <c r="CK823" s="1347">
        <f t="shared" si="2560"/>
        <v>0</v>
      </c>
      <c r="CL823" s="1347">
        <f t="shared" si="2560"/>
        <v>0</v>
      </c>
      <c r="CM823" s="1347">
        <f t="shared" si="2560"/>
        <v>0</v>
      </c>
      <c r="CN823" s="1346">
        <f t="shared" si="2560"/>
        <v>0</v>
      </c>
      <c r="CO823" s="1346">
        <f t="shared" si="2560"/>
        <v>0</v>
      </c>
      <c r="CP823" s="1346">
        <f t="shared" si="2560"/>
        <v>0</v>
      </c>
      <c r="CQ823" s="1346">
        <f t="shared" si="2560"/>
        <v>0</v>
      </c>
      <c r="CR823" s="1346">
        <f t="shared" si="2560"/>
        <v>0</v>
      </c>
      <c r="CS823" s="1345">
        <f t="shared" si="2560"/>
        <v>0</v>
      </c>
      <c r="CT823" s="1348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371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4">
        <f t="shared" si="2586"/>
        <v>0</v>
      </c>
      <c r="CE824" s="1345">
        <f t="shared" si="2560"/>
        <v>0</v>
      </c>
      <c r="CF824" s="1346">
        <f t="shared" si="2560"/>
        <v>0</v>
      </c>
      <c r="CG824" s="1346">
        <f t="shared" si="2560"/>
        <v>0</v>
      </c>
      <c r="CH824" s="1346">
        <f t="shared" si="2560"/>
        <v>0</v>
      </c>
      <c r="CI824" s="1346">
        <f t="shared" si="2560"/>
        <v>0</v>
      </c>
      <c r="CJ824" s="1346">
        <f t="shared" si="2560"/>
        <v>0</v>
      </c>
      <c r="CK824" s="1347">
        <f t="shared" si="2560"/>
        <v>0</v>
      </c>
      <c r="CL824" s="1347">
        <f t="shared" si="2560"/>
        <v>0</v>
      </c>
      <c r="CM824" s="1347">
        <f t="shared" si="2560"/>
        <v>0</v>
      </c>
      <c r="CN824" s="1346">
        <f t="shared" si="2560"/>
        <v>0</v>
      </c>
      <c r="CO824" s="1346">
        <f t="shared" si="2560"/>
        <v>0</v>
      </c>
      <c r="CP824" s="1346">
        <f t="shared" si="2560"/>
        <v>0</v>
      </c>
      <c r="CQ824" s="1346">
        <f t="shared" si="2560"/>
        <v>0</v>
      </c>
      <c r="CR824" s="1346">
        <f t="shared" si="2560"/>
        <v>0</v>
      </c>
      <c r="CS824" s="1345">
        <f t="shared" si="2560"/>
        <v>0</v>
      </c>
      <c r="CT824" s="1348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372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4">
        <f t="shared" si="2586"/>
        <v>0</v>
      </c>
      <c r="CE825" s="1345">
        <f t="shared" si="2560"/>
        <v>0</v>
      </c>
      <c r="CF825" s="1346">
        <f t="shared" si="2560"/>
        <v>0</v>
      </c>
      <c r="CG825" s="1346">
        <f t="shared" si="2560"/>
        <v>0</v>
      </c>
      <c r="CH825" s="1346">
        <f t="shared" si="2560"/>
        <v>0</v>
      </c>
      <c r="CI825" s="1346">
        <f t="shared" si="2560"/>
        <v>0</v>
      </c>
      <c r="CJ825" s="1346">
        <f t="shared" si="2560"/>
        <v>0</v>
      </c>
      <c r="CK825" s="1347">
        <f t="shared" si="2560"/>
        <v>0</v>
      </c>
      <c r="CL825" s="1347">
        <f t="shared" si="2560"/>
        <v>0</v>
      </c>
      <c r="CM825" s="1347">
        <f t="shared" si="2560"/>
        <v>0</v>
      </c>
      <c r="CN825" s="1346">
        <f t="shared" si="2560"/>
        <v>0</v>
      </c>
      <c r="CO825" s="1346">
        <f t="shared" si="2560"/>
        <v>0</v>
      </c>
      <c r="CP825" s="1346">
        <f t="shared" si="2560"/>
        <v>0</v>
      </c>
      <c r="CQ825" s="1346">
        <f t="shared" si="2560"/>
        <v>0</v>
      </c>
      <c r="CR825" s="1346">
        <f t="shared" si="2560"/>
        <v>0</v>
      </c>
      <c r="CS825" s="1345">
        <f t="shared" si="2560"/>
        <v>0</v>
      </c>
      <c r="CT825" s="1348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373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4">
        <f t="shared" si="2586"/>
        <v>0</v>
      </c>
      <c r="CE826" s="1345">
        <f t="shared" si="2560"/>
        <v>0</v>
      </c>
      <c r="CF826" s="1346">
        <f t="shared" si="2560"/>
        <v>0</v>
      </c>
      <c r="CG826" s="1346">
        <f t="shared" si="2560"/>
        <v>0</v>
      </c>
      <c r="CH826" s="1346">
        <f t="shared" si="2560"/>
        <v>0</v>
      </c>
      <c r="CI826" s="1346">
        <f t="shared" si="2560"/>
        <v>0</v>
      </c>
      <c r="CJ826" s="1346">
        <f t="shared" si="2560"/>
        <v>0</v>
      </c>
      <c r="CK826" s="1347">
        <f t="shared" si="2560"/>
        <v>0</v>
      </c>
      <c r="CL826" s="1347">
        <f t="shared" si="2560"/>
        <v>0</v>
      </c>
      <c r="CM826" s="1347">
        <f t="shared" si="2560"/>
        <v>0</v>
      </c>
      <c r="CN826" s="1346">
        <f t="shared" si="2560"/>
        <v>0</v>
      </c>
      <c r="CO826" s="1346">
        <f t="shared" si="2560"/>
        <v>0</v>
      </c>
      <c r="CP826" s="1346">
        <f t="shared" si="2560"/>
        <v>0</v>
      </c>
      <c r="CQ826" s="1346">
        <f t="shared" si="2560"/>
        <v>0</v>
      </c>
      <c r="CR826" s="1346">
        <f t="shared" si="2560"/>
        <v>0</v>
      </c>
      <c r="CS826" s="1345">
        <f t="shared" si="2560"/>
        <v>0</v>
      </c>
      <c r="CT826" s="1348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374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4">
        <f t="shared" si="2586"/>
        <v>0</v>
      </c>
      <c r="CE827" s="1345">
        <f t="shared" si="2560"/>
        <v>0</v>
      </c>
      <c r="CF827" s="1346">
        <f t="shared" si="2560"/>
        <v>0</v>
      </c>
      <c r="CG827" s="1346">
        <f t="shared" si="2560"/>
        <v>0</v>
      </c>
      <c r="CH827" s="1346">
        <f t="shared" si="2560"/>
        <v>0</v>
      </c>
      <c r="CI827" s="1346">
        <f t="shared" si="2560"/>
        <v>0</v>
      </c>
      <c r="CJ827" s="1346">
        <f t="shared" si="2560"/>
        <v>0</v>
      </c>
      <c r="CK827" s="1347">
        <f t="shared" si="2560"/>
        <v>0</v>
      </c>
      <c r="CL827" s="1347">
        <f t="shared" si="2560"/>
        <v>0</v>
      </c>
      <c r="CM827" s="1347">
        <f t="shared" si="2560"/>
        <v>0</v>
      </c>
      <c r="CN827" s="1346">
        <f t="shared" si="2560"/>
        <v>0</v>
      </c>
      <c r="CO827" s="1346">
        <f t="shared" si="2560"/>
        <v>4.2993536144221084E-3</v>
      </c>
      <c r="CP827" s="1346">
        <f t="shared" si="2560"/>
        <v>8.1073525300531177E-3</v>
      </c>
      <c r="CQ827" s="1346">
        <f t="shared" si="2560"/>
        <v>1.5515795359239585E-2</v>
      </c>
      <c r="CR827" s="1346">
        <f t="shared" si="2560"/>
        <v>1.8917155903457276E-2</v>
      </c>
      <c r="CS827" s="1345">
        <f t="shared" si="2560"/>
        <v>1.8917155903457276E-2</v>
      </c>
      <c r="CT827" s="1348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9"/>
      <c r="CE828" s="1386"/>
      <c r="CF828" s="1386"/>
      <c r="CG828" s="1386"/>
      <c r="CH828" s="1386"/>
      <c r="CI828" s="1386"/>
      <c r="CJ828" s="1386"/>
      <c r="CK828" s="1386"/>
      <c r="CL828" s="1386"/>
      <c r="CM828" s="1386"/>
      <c r="CN828" s="1386"/>
      <c r="CO828" s="1386"/>
      <c r="CP828" s="1386"/>
      <c r="CQ828" s="1386"/>
      <c r="CR828" s="1386"/>
      <c r="CS828" s="1386"/>
      <c r="CT828" s="1351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4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5">
        <f t="shared" si="2626"/>
        <v>0</v>
      </c>
      <c r="CF829" s="1346">
        <f t="shared" si="2626"/>
        <v>0</v>
      </c>
      <c r="CG829" s="1346">
        <f t="shared" si="2626"/>
        <v>0</v>
      </c>
      <c r="CH829" s="1346">
        <f t="shared" si="2626"/>
        <v>0</v>
      </c>
      <c r="CI829" s="1346">
        <f t="shared" si="2626"/>
        <v>0</v>
      </c>
      <c r="CJ829" s="1346">
        <f t="shared" si="2626"/>
        <v>0</v>
      </c>
      <c r="CK829" s="1347">
        <f t="shared" si="2626"/>
        <v>0</v>
      </c>
      <c r="CL829" s="1347">
        <f t="shared" si="2626"/>
        <v>2.6666666666666665E-2</v>
      </c>
      <c r="CM829" s="1347">
        <f t="shared" si="2626"/>
        <v>2.6666666666666665E-2</v>
      </c>
      <c r="CN829" s="1346">
        <f t="shared" si="2626"/>
        <v>2.6666666666666665E-2</v>
      </c>
      <c r="CO829" s="1346">
        <f t="shared" si="2626"/>
        <v>2.6666666666666665E-2</v>
      </c>
      <c r="CP829" s="1346">
        <f t="shared" si="2626"/>
        <v>2.6666666666666665E-2</v>
      </c>
      <c r="CQ829" s="1346">
        <f t="shared" si="2626"/>
        <v>2.6666666666666665E-2</v>
      </c>
      <c r="CR829" s="1346">
        <f t="shared" si="2626"/>
        <v>2.6666666666666665E-2</v>
      </c>
      <c r="CS829" s="1345">
        <f t="shared" si="2626"/>
        <v>2.6666666666666665E-2</v>
      </c>
      <c r="CT829" s="1348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4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5">
        <f t="shared" si="2627"/>
        <v>0</v>
      </c>
      <c r="CF830" s="1346">
        <f t="shared" si="2627"/>
        <v>0</v>
      </c>
      <c r="CG830" s="1346">
        <f t="shared" si="2627"/>
        <v>0</v>
      </c>
      <c r="CH830" s="1346">
        <f t="shared" si="2627"/>
        <v>0</v>
      </c>
      <c r="CI830" s="1346">
        <f t="shared" si="2627"/>
        <v>0</v>
      </c>
      <c r="CJ830" s="1346">
        <f t="shared" si="2627"/>
        <v>0</v>
      </c>
      <c r="CK830" s="1347">
        <f t="shared" si="2627"/>
        <v>0</v>
      </c>
      <c r="CL830" s="1347">
        <f t="shared" si="2627"/>
        <v>0</v>
      </c>
      <c r="CM830" s="1347">
        <f t="shared" si="2627"/>
        <v>0</v>
      </c>
      <c r="CN830" s="1346">
        <f t="shared" si="2627"/>
        <v>0</v>
      </c>
      <c r="CO830" s="1346">
        <f t="shared" si="2627"/>
        <v>0</v>
      </c>
      <c r="CP830" s="1346">
        <f t="shared" si="2627"/>
        <v>0</v>
      </c>
      <c r="CQ830" s="1346">
        <f t="shared" si="2627"/>
        <v>0</v>
      </c>
      <c r="CR830" s="1346">
        <f t="shared" si="2627"/>
        <v>0</v>
      </c>
      <c r="CS830" s="1345">
        <f t="shared" si="2627"/>
        <v>0</v>
      </c>
      <c r="CT830" s="1348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4">
        <f t="shared" si="2653"/>
        <v>0</v>
      </c>
      <c r="CE831" s="1345">
        <f t="shared" si="2627"/>
        <v>0</v>
      </c>
      <c r="CF831" s="1346">
        <f t="shared" si="2627"/>
        <v>0</v>
      </c>
      <c r="CG831" s="1346">
        <f t="shared" si="2627"/>
        <v>0</v>
      </c>
      <c r="CH831" s="1346">
        <f t="shared" si="2627"/>
        <v>0</v>
      </c>
      <c r="CI831" s="1346">
        <f t="shared" si="2627"/>
        <v>0</v>
      </c>
      <c r="CJ831" s="1346">
        <f t="shared" si="2627"/>
        <v>0</v>
      </c>
      <c r="CK831" s="1347">
        <f t="shared" si="2627"/>
        <v>0</v>
      </c>
      <c r="CL831" s="1347">
        <f t="shared" si="2627"/>
        <v>0.20296337713167462</v>
      </c>
      <c r="CM831" s="1347">
        <f t="shared" si="2627"/>
        <v>0.20450097847358123</v>
      </c>
      <c r="CN831" s="1346">
        <f t="shared" si="2627"/>
        <v>0.29598825831702547</v>
      </c>
      <c r="CO831" s="1346">
        <f t="shared" si="2627"/>
        <v>0.33827229521945767</v>
      </c>
      <c r="CP831" s="1346">
        <f t="shared" si="2627"/>
        <v>0.35518590998043054</v>
      </c>
      <c r="CQ831" s="1346">
        <f t="shared" si="2627"/>
        <v>0.36834094368340942</v>
      </c>
      <c r="CR831" s="1346">
        <f t="shared" si="2627"/>
        <v>0.39465101108936723</v>
      </c>
      <c r="CS831" s="1345">
        <f t="shared" si="2627"/>
        <v>0.39465101108936723</v>
      </c>
      <c r="CT831" s="1348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4">
        <f t="shared" si="2653"/>
        <v>0</v>
      </c>
      <c r="CE832" s="1345">
        <f t="shared" si="2627"/>
        <v>0</v>
      </c>
      <c r="CF832" s="1346">
        <f t="shared" si="2627"/>
        <v>0</v>
      </c>
      <c r="CG832" s="1346">
        <f t="shared" si="2627"/>
        <v>0</v>
      </c>
      <c r="CH832" s="1346">
        <f t="shared" si="2627"/>
        <v>0</v>
      </c>
      <c r="CI832" s="1346">
        <f t="shared" si="2627"/>
        <v>0</v>
      </c>
      <c r="CJ832" s="1346">
        <f t="shared" si="2627"/>
        <v>0</v>
      </c>
      <c r="CK832" s="1347">
        <f t="shared" si="2627"/>
        <v>0</v>
      </c>
      <c r="CL832" s="1347">
        <f t="shared" si="2627"/>
        <v>0</v>
      </c>
      <c r="CM832" s="1347">
        <f t="shared" si="2627"/>
        <v>0</v>
      </c>
      <c r="CN832" s="1346">
        <f t="shared" si="2627"/>
        <v>0</v>
      </c>
      <c r="CO832" s="1346">
        <f t="shared" si="2627"/>
        <v>0</v>
      </c>
      <c r="CP832" s="1346">
        <f t="shared" si="2627"/>
        <v>0</v>
      </c>
      <c r="CQ832" s="1346">
        <f t="shared" si="2627"/>
        <v>0</v>
      </c>
      <c r="CR832" s="1346">
        <f t="shared" si="2627"/>
        <v>0</v>
      </c>
      <c r="CS832" s="1345">
        <f t="shared" si="2627"/>
        <v>0</v>
      </c>
      <c r="CT832" s="1348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4">
        <f t="shared" si="2653"/>
        <v>0</v>
      </c>
      <c r="CE833" s="1345">
        <f t="shared" si="2627"/>
        <v>0</v>
      </c>
      <c r="CF833" s="1346">
        <f t="shared" si="2627"/>
        <v>0</v>
      </c>
      <c r="CG833" s="1346">
        <f t="shared" si="2627"/>
        <v>0</v>
      </c>
      <c r="CH833" s="1346">
        <f t="shared" si="2627"/>
        <v>0</v>
      </c>
      <c r="CI833" s="1346">
        <f t="shared" si="2627"/>
        <v>0</v>
      </c>
      <c r="CJ833" s="1346">
        <f t="shared" si="2627"/>
        <v>0</v>
      </c>
      <c r="CK833" s="1347">
        <f t="shared" si="2627"/>
        <v>0</v>
      </c>
      <c r="CL833" s="1347">
        <f t="shared" si="2627"/>
        <v>0</v>
      </c>
      <c r="CM833" s="1347">
        <f t="shared" si="2627"/>
        <v>0</v>
      </c>
      <c r="CN833" s="1346">
        <f t="shared" si="2627"/>
        <v>0</v>
      </c>
      <c r="CO833" s="1346">
        <f t="shared" si="2627"/>
        <v>0</v>
      </c>
      <c r="CP833" s="1346">
        <f t="shared" si="2627"/>
        <v>0</v>
      </c>
      <c r="CQ833" s="1346">
        <f t="shared" si="2627"/>
        <v>0</v>
      </c>
      <c r="CR833" s="1346">
        <f t="shared" si="2627"/>
        <v>0</v>
      </c>
      <c r="CS833" s="1345">
        <f t="shared" si="2627"/>
        <v>0</v>
      </c>
      <c r="CT833" s="1348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4">
        <f t="shared" si="2653"/>
        <v>0</v>
      </c>
      <c r="CE834" s="1345">
        <f t="shared" si="2627"/>
        <v>0</v>
      </c>
      <c r="CF834" s="1346">
        <f t="shared" si="2627"/>
        <v>0</v>
      </c>
      <c r="CG834" s="1346">
        <f t="shared" si="2627"/>
        <v>0</v>
      </c>
      <c r="CH834" s="1346">
        <f t="shared" si="2627"/>
        <v>0</v>
      </c>
      <c r="CI834" s="1346">
        <f t="shared" si="2627"/>
        <v>0</v>
      </c>
      <c r="CJ834" s="1346">
        <f t="shared" si="2627"/>
        <v>0</v>
      </c>
      <c r="CK834" s="1347">
        <f t="shared" si="2627"/>
        <v>0</v>
      </c>
      <c r="CL834" s="1347">
        <f t="shared" si="2627"/>
        <v>0</v>
      </c>
      <c r="CM834" s="1347">
        <f t="shared" si="2627"/>
        <v>0</v>
      </c>
      <c r="CN834" s="1346">
        <f t="shared" si="2627"/>
        <v>0</v>
      </c>
      <c r="CO834" s="1346">
        <f t="shared" si="2627"/>
        <v>0</v>
      </c>
      <c r="CP834" s="1346">
        <f t="shared" si="2627"/>
        <v>0</v>
      </c>
      <c r="CQ834" s="1346">
        <f t="shared" si="2627"/>
        <v>0</v>
      </c>
      <c r="CR834" s="1346">
        <f t="shared" si="2627"/>
        <v>0</v>
      </c>
      <c r="CS834" s="1345">
        <f t="shared" si="2627"/>
        <v>0</v>
      </c>
      <c r="CT834" s="1348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4">
        <f t="shared" si="2653"/>
        <v>0</v>
      </c>
      <c r="CE835" s="1345">
        <f t="shared" si="2627"/>
        <v>0</v>
      </c>
      <c r="CF835" s="1346">
        <f t="shared" si="2627"/>
        <v>0</v>
      </c>
      <c r="CG835" s="1346">
        <f t="shared" si="2627"/>
        <v>0</v>
      </c>
      <c r="CH835" s="1346">
        <f t="shared" si="2627"/>
        <v>0</v>
      </c>
      <c r="CI835" s="1346">
        <f t="shared" si="2627"/>
        <v>0</v>
      </c>
      <c r="CJ835" s="1346">
        <f t="shared" si="2627"/>
        <v>0</v>
      </c>
      <c r="CK835" s="1347">
        <f t="shared" si="2627"/>
        <v>0</v>
      </c>
      <c r="CL835" s="1347">
        <f t="shared" si="2627"/>
        <v>0</v>
      </c>
      <c r="CM835" s="1347">
        <f t="shared" si="2627"/>
        <v>0</v>
      </c>
      <c r="CN835" s="1346">
        <f t="shared" si="2627"/>
        <v>0</v>
      </c>
      <c r="CO835" s="1346">
        <f t="shared" si="2627"/>
        <v>0</v>
      </c>
      <c r="CP835" s="1346">
        <f t="shared" si="2627"/>
        <v>0</v>
      </c>
      <c r="CQ835" s="1346">
        <f t="shared" si="2627"/>
        <v>0</v>
      </c>
      <c r="CR835" s="1346">
        <f t="shared" si="2627"/>
        <v>0</v>
      </c>
      <c r="CS835" s="1345">
        <f t="shared" si="2627"/>
        <v>0</v>
      </c>
      <c r="CT835" s="1348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4">
        <f t="shared" si="2653"/>
        <v>0</v>
      </c>
      <c r="CE836" s="1345">
        <f t="shared" si="2627"/>
        <v>0</v>
      </c>
      <c r="CF836" s="1346">
        <f t="shared" si="2627"/>
        <v>0</v>
      </c>
      <c r="CG836" s="1346">
        <f t="shared" si="2627"/>
        <v>0</v>
      </c>
      <c r="CH836" s="1346">
        <f t="shared" si="2627"/>
        <v>0</v>
      </c>
      <c r="CI836" s="1346">
        <f t="shared" si="2627"/>
        <v>0</v>
      </c>
      <c r="CJ836" s="1346">
        <f t="shared" si="2627"/>
        <v>0</v>
      </c>
      <c r="CK836" s="1347">
        <f t="shared" si="2627"/>
        <v>0</v>
      </c>
      <c r="CL836" s="1347">
        <f t="shared" si="2627"/>
        <v>0</v>
      </c>
      <c r="CM836" s="1347">
        <f t="shared" si="2627"/>
        <v>0</v>
      </c>
      <c r="CN836" s="1346">
        <f t="shared" si="2627"/>
        <v>0</v>
      </c>
      <c r="CO836" s="1346">
        <f t="shared" si="2627"/>
        <v>0</v>
      </c>
      <c r="CP836" s="1346">
        <f t="shared" si="2627"/>
        <v>0</v>
      </c>
      <c r="CQ836" s="1346">
        <f t="shared" si="2627"/>
        <v>0</v>
      </c>
      <c r="CR836" s="1346">
        <f t="shared" si="2627"/>
        <v>0</v>
      </c>
      <c r="CS836" s="1345">
        <f t="shared" si="2627"/>
        <v>0</v>
      </c>
      <c r="CT836" s="1348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4">
        <f t="shared" si="2653"/>
        <v>0</v>
      </c>
      <c r="CE837" s="1345">
        <f t="shared" si="2627"/>
        <v>0</v>
      </c>
      <c r="CF837" s="1346">
        <f t="shared" si="2627"/>
        <v>0</v>
      </c>
      <c r="CG837" s="1346">
        <f t="shared" si="2627"/>
        <v>0</v>
      </c>
      <c r="CH837" s="1346">
        <f t="shared" si="2627"/>
        <v>0</v>
      </c>
      <c r="CI837" s="1346">
        <f t="shared" si="2627"/>
        <v>0</v>
      </c>
      <c r="CJ837" s="1346">
        <f t="shared" si="2627"/>
        <v>0</v>
      </c>
      <c r="CK837" s="1347">
        <f t="shared" si="2627"/>
        <v>0</v>
      </c>
      <c r="CL837" s="1347">
        <f t="shared" si="2627"/>
        <v>0</v>
      </c>
      <c r="CM837" s="1347">
        <f t="shared" si="2627"/>
        <v>0</v>
      </c>
      <c r="CN837" s="1346">
        <f t="shared" si="2627"/>
        <v>0</v>
      </c>
      <c r="CO837" s="1346">
        <f t="shared" si="2627"/>
        <v>0</v>
      </c>
      <c r="CP837" s="1346">
        <f t="shared" si="2627"/>
        <v>0</v>
      </c>
      <c r="CQ837" s="1346">
        <f t="shared" si="2627"/>
        <v>0</v>
      </c>
      <c r="CR837" s="1346">
        <f t="shared" si="2627"/>
        <v>0</v>
      </c>
      <c r="CS837" s="1345">
        <f t="shared" si="2627"/>
        <v>0</v>
      </c>
      <c r="CT837" s="1348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4">
        <f t="shared" si="2653"/>
        <v>0</v>
      </c>
      <c r="CE838" s="1345">
        <f t="shared" si="2627"/>
        <v>0</v>
      </c>
      <c r="CF838" s="1346">
        <f t="shared" si="2627"/>
        <v>0</v>
      </c>
      <c r="CG838" s="1346">
        <f t="shared" si="2627"/>
        <v>0</v>
      </c>
      <c r="CH838" s="1346">
        <f t="shared" si="2627"/>
        <v>0</v>
      </c>
      <c r="CI838" s="1346">
        <f t="shared" si="2627"/>
        <v>0</v>
      </c>
      <c r="CJ838" s="1346">
        <f t="shared" si="2627"/>
        <v>0</v>
      </c>
      <c r="CK838" s="1347">
        <f t="shared" si="2627"/>
        <v>0</v>
      </c>
      <c r="CL838" s="1347">
        <f t="shared" si="2627"/>
        <v>0</v>
      </c>
      <c r="CM838" s="1347">
        <f t="shared" si="2627"/>
        <v>0</v>
      </c>
      <c r="CN838" s="1346">
        <f t="shared" si="2627"/>
        <v>0</v>
      </c>
      <c r="CO838" s="1346">
        <f t="shared" si="2627"/>
        <v>0</v>
      </c>
      <c r="CP838" s="1346">
        <f t="shared" si="2627"/>
        <v>0</v>
      </c>
      <c r="CQ838" s="1346">
        <f t="shared" si="2627"/>
        <v>0</v>
      </c>
      <c r="CR838" s="1346">
        <f t="shared" si="2627"/>
        <v>0</v>
      </c>
      <c r="CS838" s="1345">
        <f t="shared" si="2627"/>
        <v>0</v>
      </c>
      <c r="CT838" s="1348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4">
        <f t="shared" si="2653"/>
        <v>0</v>
      </c>
      <c r="CE839" s="1345">
        <f t="shared" si="2627"/>
        <v>0</v>
      </c>
      <c r="CF839" s="1346">
        <f t="shared" si="2627"/>
        <v>0</v>
      </c>
      <c r="CG839" s="1346">
        <f t="shared" si="2627"/>
        <v>0</v>
      </c>
      <c r="CH839" s="1346">
        <f t="shared" si="2627"/>
        <v>0</v>
      </c>
      <c r="CI839" s="1346">
        <f t="shared" si="2627"/>
        <v>0</v>
      </c>
      <c r="CJ839" s="1346">
        <f t="shared" si="2627"/>
        <v>0</v>
      </c>
      <c r="CK839" s="1347">
        <f t="shared" si="2627"/>
        <v>0</v>
      </c>
      <c r="CL839" s="1347">
        <f t="shared" si="2627"/>
        <v>0</v>
      </c>
      <c r="CM839" s="1347">
        <f t="shared" si="2627"/>
        <v>0</v>
      </c>
      <c r="CN839" s="1346">
        <f t="shared" si="2627"/>
        <v>0</v>
      </c>
      <c r="CO839" s="1346">
        <f t="shared" si="2627"/>
        <v>0</v>
      </c>
      <c r="CP839" s="1346">
        <f t="shared" si="2627"/>
        <v>0</v>
      </c>
      <c r="CQ839" s="1346">
        <f t="shared" si="2627"/>
        <v>0</v>
      </c>
      <c r="CR839" s="1346">
        <f t="shared" si="2627"/>
        <v>0</v>
      </c>
      <c r="CS839" s="1345">
        <f t="shared" si="2627"/>
        <v>0</v>
      </c>
      <c r="CT839" s="1348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4">
        <f t="shared" si="2653"/>
        <v>0</v>
      </c>
      <c r="CE840" s="1345">
        <f t="shared" si="2627"/>
        <v>0</v>
      </c>
      <c r="CF840" s="1346">
        <f t="shared" si="2627"/>
        <v>0</v>
      </c>
      <c r="CG840" s="1346">
        <f t="shared" si="2627"/>
        <v>0</v>
      </c>
      <c r="CH840" s="1346">
        <f t="shared" si="2627"/>
        <v>0</v>
      </c>
      <c r="CI840" s="1346">
        <f t="shared" si="2627"/>
        <v>0</v>
      </c>
      <c r="CJ840" s="1346">
        <f t="shared" si="2627"/>
        <v>0</v>
      </c>
      <c r="CK840" s="1347">
        <f t="shared" si="2627"/>
        <v>0</v>
      </c>
      <c r="CL840" s="1347">
        <f t="shared" si="2627"/>
        <v>0</v>
      </c>
      <c r="CM840" s="1347">
        <f t="shared" si="2627"/>
        <v>0</v>
      </c>
      <c r="CN840" s="1346">
        <f t="shared" si="2627"/>
        <v>0</v>
      </c>
      <c r="CO840" s="1346">
        <f t="shared" si="2627"/>
        <v>0</v>
      </c>
      <c r="CP840" s="1346">
        <f t="shared" si="2627"/>
        <v>0</v>
      </c>
      <c r="CQ840" s="1346">
        <f t="shared" si="2627"/>
        <v>0</v>
      </c>
      <c r="CR840" s="1346">
        <f t="shared" si="2627"/>
        <v>0</v>
      </c>
      <c r="CS840" s="1345">
        <f t="shared" si="2627"/>
        <v>0</v>
      </c>
      <c r="CT840" s="1348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4">
        <f t="shared" si="2653"/>
        <v>0</v>
      </c>
      <c r="CE841" s="1345">
        <f t="shared" si="2627"/>
        <v>0</v>
      </c>
      <c r="CF841" s="1346">
        <f t="shared" si="2627"/>
        <v>0</v>
      </c>
      <c r="CG841" s="1346">
        <f t="shared" si="2627"/>
        <v>0</v>
      </c>
      <c r="CH841" s="1346">
        <f t="shared" si="2627"/>
        <v>0</v>
      </c>
      <c r="CI841" s="1346">
        <f t="shared" si="2627"/>
        <v>0</v>
      </c>
      <c r="CJ841" s="1346">
        <f t="shared" si="2627"/>
        <v>0</v>
      </c>
      <c r="CK841" s="1347">
        <f t="shared" si="2627"/>
        <v>0</v>
      </c>
      <c r="CL841" s="1347">
        <f t="shared" si="2627"/>
        <v>0</v>
      </c>
      <c r="CM841" s="1347">
        <f t="shared" si="2627"/>
        <v>0</v>
      </c>
      <c r="CN841" s="1346">
        <f t="shared" si="2627"/>
        <v>0</v>
      </c>
      <c r="CO841" s="1346">
        <f t="shared" si="2627"/>
        <v>0</v>
      </c>
      <c r="CP841" s="1346">
        <f t="shared" si="2627"/>
        <v>0</v>
      </c>
      <c r="CQ841" s="1346">
        <f t="shared" si="2627"/>
        <v>0</v>
      </c>
      <c r="CR841" s="1346">
        <f t="shared" si="2627"/>
        <v>0</v>
      </c>
      <c r="CS841" s="1345">
        <f t="shared" si="2627"/>
        <v>0</v>
      </c>
      <c r="CT841" s="1348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4">
        <f t="shared" si="2653"/>
        <v>0</v>
      </c>
      <c r="CE842" s="1345">
        <f t="shared" si="2627"/>
        <v>0</v>
      </c>
      <c r="CF842" s="1346">
        <f t="shared" si="2627"/>
        <v>0</v>
      </c>
      <c r="CG842" s="1346">
        <f t="shared" si="2627"/>
        <v>0</v>
      </c>
      <c r="CH842" s="1346">
        <f t="shared" si="2627"/>
        <v>0</v>
      </c>
      <c r="CI842" s="1346">
        <f t="shared" si="2627"/>
        <v>0</v>
      </c>
      <c r="CJ842" s="1346">
        <f t="shared" si="2627"/>
        <v>0</v>
      </c>
      <c r="CK842" s="1347">
        <f t="shared" si="2627"/>
        <v>0</v>
      </c>
      <c r="CL842" s="1347">
        <f t="shared" si="2627"/>
        <v>0</v>
      </c>
      <c r="CM842" s="1347">
        <f t="shared" si="2627"/>
        <v>0</v>
      </c>
      <c r="CN842" s="1346">
        <f t="shared" si="2627"/>
        <v>0</v>
      </c>
      <c r="CO842" s="1346">
        <f t="shared" si="2627"/>
        <v>0</v>
      </c>
      <c r="CP842" s="1346">
        <f t="shared" si="2627"/>
        <v>0</v>
      </c>
      <c r="CQ842" s="1346">
        <f t="shared" si="2627"/>
        <v>0</v>
      </c>
      <c r="CR842" s="1346">
        <f t="shared" si="2627"/>
        <v>0</v>
      </c>
      <c r="CS842" s="1345">
        <f t="shared" si="2627"/>
        <v>0</v>
      </c>
      <c r="CT842" s="1348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4">
        <f t="shared" si="2653"/>
        <v>0</v>
      </c>
      <c r="CE843" s="1345">
        <f t="shared" si="2627"/>
        <v>0</v>
      </c>
      <c r="CF843" s="1346">
        <f t="shared" si="2627"/>
        <v>0</v>
      </c>
      <c r="CG843" s="1346">
        <f t="shared" si="2627"/>
        <v>0</v>
      </c>
      <c r="CH843" s="1346">
        <f t="shared" si="2627"/>
        <v>0</v>
      </c>
      <c r="CI843" s="1346">
        <f t="shared" si="2627"/>
        <v>0</v>
      </c>
      <c r="CJ843" s="1346">
        <f t="shared" si="2627"/>
        <v>0</v>
      </c>
      <c r="CK843" s="1347">
        <f t="shared" si="2627"/>
        <v>0</v>
      </c>
      <c r="CL843" s="1347">
        <f t="shared" si="2627"/>
        <v>0</v>
      </c>
      <c r="CM843" s="1347">
        <f t="shared" si="2627"/>
        <v>0</v>
      </c>
      <c r="CN843" s="1346">
        <f t="shared" si="2627"/>
        <v>0</v>
      </c>
      <c r="CO843" s="1346">
        <f t="shared" si="2627"/>
        <v>0</v>
      </c>
      <c r="CP843" s="1346">
        <f t="shared" si="2627"/>
        <v>8.2626657969123718E-2</v>
      </c>
      <c r="CQ843" s="1346">
        <f t="shared" si="2627"/>
        <v>9.2954990215264183E-2</v>
      </c>
      <c r="CR843" s="1346">
        <f t="shared" si="2627"/>
        <v>0.10140544387119729</v>
      </c>
      <c r="CS843" s="1345">
        <f t="shared" si="2627"/>
        <v>0.154924983692107</v>
      </c>
      <c r="CT843" s="1348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4">
        <f t="shared" si="2653"/>
        <v>0</v>
      </c>
      <c r="CE844" s="1345">
        <f t="shared" si="2627"/>
        <v>0</v>
      </c>
      <c r="CF844" s="1346">
        <f t="shared" si="2627"/>
        <v>0</v>
      </c>
      <c r="CG844" s="1346">
        <f t="shared" si="2627"/>
        <v>0</v>
      </c>
      <c r="CH844" s="1346">
        <f t="shared" si="2627"/>
        <v>0</v>
      </c>
      <c r="CI844" s="1346">
        <f t="shared" si="2627"/>
        <v>0</v>
      </c>
      <c r="CJ844" s="1346">
        <f t="shared" si="2627"/>
        <v>0</v>
      </c>
      <c r="CK844" s="1347">
        <f t="shared" si="2627"/>
        <v>0</v>
      </c>
      <c r="CL844" s="1347">
        <f t="shared" si="2627"/>
        <v>0</v>
      </c>
      <c r="CM844" s="1347">
        <f t="shared" si="2627"/>
        <v>0</v>
      </c>
      <c r="CN844" s="1346">
        <f t="shared" si="2627"/>
        <v>1.8884540117416831E-2</v>
      </c>
      <c r="CO844" s="1346">
        <f t="shared" si="2627"/>
        <v>3.7769080234833663E-2</v>
      </c>
      <c r="CP844" s="1346">
        <f t="shared" si="2627"/>
        <v>9.2324418351815624E-2</v>
      </c>
      <c r="CQ844" s="1346">
        <f t="shared" si="2627"/>
        <v>0.14028515515795362</v>
      </c>
      <c r="CR844" s="1346">
        <f t="shared" si="2627"/>
        <v>0.16366601435094585</v>
      </c>
      <c r="CS844" s="1345">
        <f t="shared" si="2627"/>
        <v>0.16618395303326808</v>
      </c>
      <c r="CT844" s="1348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4">
        <f t="shared" si="2653"/>
        <v>0</v>
      </c>
      <c r="CE845" s="1345">
        <f t="shared" si="2627"/>
        <v>0</v>
      </c>
      <c r="CF845" s="1346">
        <f t="shared" si="2627"/>
        <v>0</v>
      </c>
      <c r="CG845" s="1346">
        <f t="shared" si="2627"/>
        <v>0</v>
      </c>
      <c r="CH845" s="1346">
        <f t="shared" si="2627"/>
        <v>0</v>
      </c>
      <c r="CI845" s="1346">
        <f t="shared" si="2627"/>
        <v>0</v>
      </c>
      <c r="CJ845" s="1346">
        <f t="shared" si="2627"/>
        <v>0</v>
      </c>
      <c r="CK845" s="1347">
        <f t="shared" si="2627"/>
        <v>0</v>
      </c>
      <c r="CL845" s="1347">
        <f t="shared" si="2627"/>
        <v>0</v>
      </c>
      <c r="CM845" s="1347">
        <f t="shared" si="2627"/>
        <v>0</v>
      </c>
      <c r="CN845" s="1346">
        <f t="shared" si="2627"/>
        <v>0</v>
      </c>
      <c r="CO845" s="1346">
        <f t="shared" si="2627"/>
        <v>0</v>
      </c>
      <c r="CP845" s="1346">
        <f t="shared" si="2627"/>
        <v>0</v>
      </c>
      <c r="CQ845" s="1346">
        <f t="shared" si="2627"/>
        <v>0</v>
      </c>
      <c r="CR845" s="1346">
        <f t="shared" si="2627"/>
        <v>0</v>
      </c>
      <c r="CS845" s="1345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8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4">
        <f t="shared" si="2653"/>
        <v>0</v>
      </c>
      <c r="CE846" s="1345">
        <f t="shared" si="2714"/>
        <v>0</v>
      </c>
      <c r="CF846" s="1346">
        <f t="shared" si="2714"/>
        <v>0</v>
      </c>
      <c r="CG846" s="1346">
        <f t="shared" si="2714"/>
        <v>0</v>
      </c>
      <c r="CH846" s="1346">
        <f t="shared" si="2714"/>
        <v>0</v>
      </c>
      <c r="CI846" s="1346">
        <f t="shared" si="2714"/>
        <v>0</v>
      </c>
      <c r="CJ846" s="1346">
        <f t="shared" si="2714"/>
        <v>0</v>
      </c>
      <c r="CK846" s="1347">
        <f t="shared" si="2714"/>
        <v>0</v>
      </c>
      <c r="CL846" s="1347">
        <f t="shared" si="2714"/>
        <v>0</v>
      </c>
      <c r="CM846" s="1347">
        <f t="shared" si="2714"/>
        <v>0.18590998043052837</v>
      </c>
      <c r="CN846" s="1346">
        <f t="shared" si="2714"/>
        <v>0.24787997390737115</v>
      </c>
      <c r="CO846" s="1346">
        <f t="shared" si="2714"/>
        <v>0.31870282359519148</v>
      </c>
      <c r="CP846" s="1346">
        <f t="shared" si="2714"/>
        <v>0.33463796477495111</v>
      </c>
      <c r="CQ846" s="1346">
        <f t="shared" si="2714"/>
        <v>0.37181996086105673</v>
      </c>
      <c r="CR846" s="1346">
        <f t="shared" si="2714"/>
        <v>0.3824433883142298</v>
      </c>
      <c r="CS846" s="1345">
        <f t="shared" si="2714"/>
        <v>0.55772994129158515</v>
      </c>
      <c r="CT846" s="1348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4">
        <f t="shared" si="2653"/>
        <v>0</v>
      </c>
      <c r="CE847" s="1345">
        <f t="shared" si="2714"/>
        <v>0</v>
      </c>
      <c r="CF847" s="1346">
        <f t="shared" si="2714"/>
        <v>0</v>
      </c>
      <c r="CG847" s="1346">
        <f t="shared" si="2714"/>
        <v>0</v>
      </c>
      <c r="CH847" s="1346">
        <f t="shared" si="2714"/>
        <v>0</v>
      </c>
      <c r="CI847" s="1346">
        <f t="shared" si="2714"/>
        <v>0</v>
      </c>
      <c r="CJ847" s="1346">
        <f t="shared" si="2714"/>
        <v>0</v>
      </c>
      <c r="CK847" s="1347">
        <f t="shared" si="2714"/>
        <v>0</v>
      </c>
      <c r="CL847" s="1347">
        <f t="shared" si="2714"/>
        <v>0</v>
      </c>
      <c r="CM847" s="1347">
        <f t="shared" si="2714"/>
        <v>0</v>
      </c>
      <c r="CN847" s="1346">
        <f t="shared" si="2714"/>
        <v>0</v>
      </c>
      <c r="CO847" s="1346">
        <f t="shared" si="2714"/>
        <v>0</v>
      </c>
      <c r="CP847" s="1346">
        <f t="shared" si="2714"/>
        <v>0</v>
      </c>
      <c r="CQ847" s="1346">
        <f t="shared" si="2714"/>
        <v>0</v>
      </c>
      <c r="CR847" s="1346">
        <f t="shared" si="2714"/>
        <v>0</v>
      </c>
      <c r="CS847" s="1345">
        <f t="shared" si="2714"/>
        <v>0</v>
      </c>
      <c r="CT847" s="1348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4">
        <f t="shared" si="2653"/>
        <v>0</v>
      </c>
      <c r="CE848" s="1345">
        <f t="shared" si="2714"/>
        <v>0</v>
      </c>
      <c r="CF848" s="1346">
        <f t="shared" si="2714"/>
        <v>0</v>
      </c>
      <c r="CG848" s="1346">
        <f t="shared" si="2714"/>
        <v>0</v>
      </c>
      <c r="CH848" s="1346">
        <f t="shared" si="2714"/>
        <v>0</v>
      </c>
      <c r="CI848" s="1346">
        <f t="shared" si="2714"/>
        <v>0</v>
      </c>
      <c r="CJ848" s="1346">
        <f t="shared" si="2714"/>
        <v>0</v>
      </c>
      <c r="CK848" s="1347">
        <f t="shared" si="2714"/>
        <v>0</v>
      </c>
      <c r="CL848" s="1347">
        <f t="shared" si="2714"/>
        <v>0</v>
      </c>
      <c r="CM848" s="1347">
        <f t="shared" si="2714"/>
        <v>0</v>
      </c>
      <c r="CN848" s="1346">
        <f t="shared" si="2714"/>
        <v>0</v>
      </c>
      <c r="CO848" s="1346">
        <f t="shared" si="2714"/>
        <v>0</v>
      </c>
      <c r="CP848" s="1346">
        <f t="shared" si="2714"/>
        <v>0</v>
      </c>
      <c r="CQ848" s="1346">
        <f t="shared" si="2714"/>
        <v>0</v>
      </c>
      <c r="CR848" s="1346">
        <f t="shared" si="2714"/>
        <v>0</v>
      </c>
      <c r="CS848" s="1345">
        <f t="shared" si="2714"/>
        <v>0</v>
      </c>
      <c r="CT848" s="1348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375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3"/>
      <c r="CE849" s="1353"/>
      <c r="CF849" s="1353"/>
      <c r="CG849" s="1353"/>
      <c r="CH849" s="1353"/>
      <c r="CI849" s="1353"/>
      <c r="CJ849" s="1353"/>
      <c r="CK849" s="1353"/>
      <c r="CL849" s="1353"/>
      <c r="CM849" s="1353"/>
      <c r="CN849" s="1353"/>
      <c r="CO849" s="1353"/>
      <c r="CP849" s="1353"/>
      <c r="CQ849" s="1353"/>
      <c r="CR849" s="1353"/>
      <c r="CS849" s="1353"/>
      <c r="CT849" s="1354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4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5">
        <f t="shared" si="2731"/>
        <v>0</v>
      </c>
      <c r="CF850" s="1346">
        <f t="shared" si="2731"/>
        <v>0</v>
      </c>
      <c r="CG850" s="1346">
        <f t="shared" si="2731"/>
        <v>0</v>
      </c>
      <c r="CH850" s="1346">
        <f t="shared" si="2731"/>
        <v>0</v>
      </c>
      <c r="CI850" s="1346">
        <f t="shared" si="2731"/>
        <v>0</v>
      </c>
      <c r="CJ850" s="1346">
        <f t="shared" si="2731"/>
        <v>0</v>
      </c>
      <c r="CK850" s="1347">
        <f t="shared" si="2731"/>
        <v>0</v>
      </c>
      <c r="CL850" s="1347">
        <f t="shared" si="2731"/>
        <v>0</v>
      </c>
      <c r="CM850" s="1347">
        <f t="shared" si="2731"/>
        <v>0</v>
      </c>
      <c r="CN850" s="1346">
        <f t="shared" si="2731"/>
        <v>0</v>
      </c>
      <c r="CO850" s="1346">
        <f t="shared" si="2731"/>
        <v>0</v>
      </c>
      <c r="CP850" s="1346">
        <f t="shared" si="2731"/>
        <v>0</v>
      </c>
      <c r="CQ850" s="1346">
        <f t="shared" si="2731"/>
        <v>0</v>
      </c>
      <c r="CR850" s="1346">
        <f t="shared" si="2731"/>
        <v>0</v>
      </c>
      <c r="CS850" s="1345">
        <f t="shared" si="2731"/>
        <v>0</v>
      </c>
      <c r="CT850" s="1348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4">
        <f t="shared" si="2731"/>
        <v>0</v>
      </c>
      <c r="CE851" s="1345">
        <f t="shared" si="2732"/>
        <v>0</v>
      </c>
      <c r="CF851" s="1346">
        <f t="shared" si="2732"/>
        <v>0</v>
      </c>
      <c r="CG851" s="1346">
        <f t="shared" si="2732"/>
        <v>0</v>
      </c>
      <c r="CH851" s="1346">
        <f t="shared" si="2732"/>
        <v>0</v>
      </c>
      <c r="CI851" s="1346">
        <f t="shared" si="2732"/>
        <v>0</v>
      </c>
      <c r="CJ851" s="1346">
        <f t="shared" si="2732"/>
        <v>0</v>
      </c>
      <c r="CK851" s="1347">
        <f t="shared" si="2732"/>
        <v>0</v>
      </c>
      <c r="CL851" s="1347">
        <f t="shared" si="2732"/>
        <v>0</v>
      </c>
      <c r="CM851" s="1347">
        <f t="shared" si="2732"/>
        <v>0</v>
      </c>
      <c r="CN851" s="1346">
        <f t="shared" si="2732"/>
        <v>0</v>
      </c>
      <c r="CO851" s="1346">
        <f t="shared" si="2732"/>
        <v>0</v>
      </c>
      <c r="CP851" s="1346">
        <f t="shared" si="2732"/>
        <v>0</v>
      </c>
      <c r="CQ851" s="1346">
        <f t="shared" si="2732"/>
        <v>0</v>
      </c>
      <c r="CR851" s="1346">
        <f t="shared" si="2732"/>
        <v>0</v>
      </c>
      <c r="CS851" s="1345">
        <f t="shared" si="2732"/>
        <v>0</v>
      </c>
      <c r="CT851" s="1348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9"/>
      <c r="CE852" s="1386"/>
      <c r="CF852" s="1386"/>
      <c r="CG852" s="1386"/>
      <c r="CH852" s="1386"/>
      <c r="CI852" s="1386"/>
      <c r="CJ852" s="1386"/>
      <c r="CK852" s="1386"/>
      <c r="CL852" s="1386"/>
      <c r="CM852" s="1386"/>
      <c r="CN852" s="1386"/>
      <c r="CO852" s="1386"/>
      <c r="CP852" s="1386"/>
      <c r="CQ852" s="1386"/>
      <c r="CR852" s="1386"/>
      <c r="CS852" s="1386"/>
      <c r="CT852" s="1351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4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5">
        <f t="shared" si="2743"/>
        <v>0</v>
      </c>
      <c r="CF853" s="1346">
        <f t="shared" si="2743"/>
        <v>0</v>
      </c>
      <c r="CG853" s="1346">
        <f t="shared" si="2743"/>
        <v>0</v>
      </c>
      <c r="CH853" s="1346">
        <f t="shared" si="2743"/>
        <v>0</v>
      </c>
      <c r="CI853" s="1346">
        <f t="shared" si="2743"/>
        <v>0</v>
      </c>
      <c r="CJ853" s="1346">
        <f t="shared" si="2743"/>
        <v>0</v>
      </c>
      <c r="CK853" s="1347">
        <f t="shared" si="2743"/>
        <v>0</v>
      </c>
      <c r="CL853" s="1347">
        <f t="shared" si="2743"/>
        <v>0</v>
      </c>
      <c r="CM853" s="1347">
        <f t="shared" si="2743"/>
        <v>0</v>
      </c>
      <c r="CN853" s="1346">
        <f t="shared" si="2743"/>
        <v>0</v>
      </c>
      <c r="CO853" s="1346">
        <f t="shared" si="2743"/>
        <v>0</v>
      </c>
      <c r="CP853" s="1346">
        <f t="shared" si="2743"/>
        <v>0</v>
      </c>
      <c r="CQ853" s="1346">
        <f t="shared" si="2743"/>
        <v>0</v>
      </c>
      <c r="CR853" s="1346">
        <f t="shared" si="2743"/>
        <v>0</v>
      </c>
      <c r="CS853" s="1345">
        <f t="shared" si="2743"/>
        <v>0</v>
      </c>
      <c r="CT853" s="1348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5">
        <f t="shared" si="2744"/>
        <v>0</v>
      </c>
      <c r="CF854" s="1346">
        <f t="shared" si="2744"/>
        <v>0</v>
      </c>
      <c r="CG854" s="1346">
        <f t="shared" si="2744"/>
        <v>0</v>
      </c>
      <c r="CH854" s="1346">
        <f t="shared" si="2744"/>
        <v>0</v>
      </c>
      <c r="CI854" s="1346">
        <f t="shared" si="2744"/>
        <v>0</v>
      </c>
      <c r="CJ854" s="1346">
        <f t="shared" si="2744"/>
        <v>0</v>
      </c>
      <c r="CK854" s="1347">
        <f t="shared" si="2744"/>
        <v>0</v>
      </c>
      <c r="CL854" s="1347">
        <f t="shared" si="2744"/>
        <v>0</v>
      </c>
      <c r="CM854" s="1347">
        <f t="shared" si="2744"/>
        <v>0</v>
      </c>
      <c r="CN854" s="1346">
        <f t="shared" si="2744"/>
        <v>0</v>
      </c>
      <c r="CO854" s="1346">
        <f t="shared" si="2744"/>
        <v>0</v>
      </c>
      <c r="CP854" s="1346">
        <f t="shared" si="2744"/>
        <v>0</v>
      </c>
      <c r="CQ854" s="1346">
        <f t="shared" si="2744"/>
        <v>0</v>
      </c>
      <c r="CR854" s="1346">
        <f t="shared" si="2744"/>
        <v>0</v>
      </c>
      <c r="CS854" s="1345">
        <f t="shared" si="2744"/>
        <v>0</v>
      </c>
      <c r="CT854" s="1348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5">
        <f t="shared" si="2744"/>
        <v>0</v>
      </c>
      <c r="CF855" s="1346">
        <f t="shared" si="2744"/>
        <v>0</v>
      </c>
      <c r="CG855" s="1346">
        <f t="shared" si="2744"/>
        <v>0</v>
      </c>
      <c r="CH855" s="1346">
        <f t="shared" si="2744"/>
        <v>0</v>
      </c>
      <c r="CI855" s="1346">
        <f t="shared" si="2744"/>
        <v>0</v>
      </c>
      <c r="CJ855" s="1346">
        <f t="shared" si="2744"/>
        <v>0</v>
      </c>
      <c r="CK855" s="1347">
        <f t="shared" si="2744"/>
        <v>0</v>
      </c>
      <c r="CL855" s="1347">
        <f t="shared" si="2744"/>
        <v>0</v>
      </c>
      <c r="CM855" s="1347">
        <f t="shared" si="2744"/>
        <v>0</v>
      </c>
      <c r="CN855" s="1346">
        <f t="shared" si="2744"/>
        <v>0</v>
      </c>
      <c r="CO855" s="1346">
        <f t="shared" si="2744"/>
        <v>0</v>
      </c>
      <c r="CP855" s="1346">
        <f t="shared" si="2744"/>
        <v>0</v>
      </c>
      <c r="CQ855" s="1346">
        <f t="shared" si="2744"/>
        <v>0</v>
      </c>
      <c r="CR855" s="1346">
        <f t="shared" si="2744"/>
        <v>0</v>
      </c>
      <c r="CS855" s="1345">
        <f t="shared" si="2744"/>
        <v>0</v>
      </c>
      <c r="CT855" s="1348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5">
        <f t="shared" si="2744"/>
        <v>0</v>
      </c>
      <c r="CF856" s="1346">
        <f t="shared" si="2744"/>
        <v>0</v>
      </c>
      <c r="CG856" s="1346">
        <f t="shared" si="2744"/>
        <v>0</v>
      </c>
      <c r="CH856" s="1346">
        <f t="shared" si="2744"/>
        <v>0</v>
      </c>
      <c r="CI856" s="1346">
        <f t="shared" si="2744"/>
        <v>0</v>
      </c>
      <c r="CJ856" s="1346">
        <f t="shared" si="2744"/>
        <v>0</v>
      </c>
      <c r="CK856" s="1347">
        <f t="shared" si="2744"/>
        <v>0</v>
      </c>
      <c r="CL856" s="1347">
        <f t="shared" si="2744"/>
        <v>0</v>
      </c>
      <c r="CM856" s="1347">
        <f t="shared" si="2744"/>
        <v>0</v>
      </c>
      <c r="CN856" s="1346">
        <f t="shared" si="2744"/>
        <v>0</v>
      </c>
      <c r="CO856" s="1346">
        <f t="shared" si="2744"/>
        <v>0</v>
      </c>
      <c r="CP856" s="1346">
        <f t="shared" si="2744"/>
        <v>0</v>
      </c>
      <c r="CQ856" s="1346">
        <f t="shared" si="2744"/>
        <v>0</v>
      </c>
      <c r="CR856" s="1346">
        <f t="shared" si="2744"/>
        <v>0</v>
      </c>
      <c r="CS856" s="1345">
        <f t="shared" si="2744"/>
        <v>0</v>
      </c>
      <c r="CT856" s="1348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9"/>
      <c r="CE857" s="1386"/>
      <c r="CF857" s="1386"/>
      <c r="CG857" s="1386"/>
      <c r="CH857" s="1386"/>
      <c r="CI857" s="1386"/>
      <c r="CJ857" s="1386"/>
      <c r="CK857" s="1386"/>
      <c r="CL857" s="1386"/>
      <c r="CM857" s="1386"/>
      <c r="CN857" s="1386"/>
      <c r="CO857" s="1386"/>
      <c r="CP857" s="1386"/>
      <c r="CQ857" s="1386"/>
      <c r="CR857" s="1386"/>
      <c r="CS857" s="1386"/>
      <c r="CT857" s="1351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4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5">
        <f t="shared" si="2767"/>
        <v>0</v>
      </c>
      <c r="CF858" s="1346">
        <f t="shared" si="2767"/>
        <v>0</v>
      </c>
      <c r="CG858" s="1346">
        <f t="shared" si="2767"/>
        <v>0</v>
      </c>
      <c r="CH858" s="1346">
        <f t="shared" si="2767"/>
        <v>0</v>
      </c>
      <c r="CI858" s="1346">
        <f t="shared" si="2767"/>
        <v>0</v>
      </c>
      <c r="CJ858" s="1346">
        <f t="shared" si="2767"/>
        <v>0</v>
      </c>
      <c r="CK858" s="1347">
        <f t="shared" si="2767"/>
        <v>0</v>
      </c>
      <c r="CL858" s="1347">
        <f t="shared" si="2767"/>
        <v>0</v>
      </c>
      <c r="CM858" s="1347">
        <f t="shared" si="2767"/>
        <v>0</v>
      </c>
      <c r="CN858" s="1346">
        <f t="shared" si="2767"/>
        <v>0</v>
      </c>
      <c r="CO858" s="1346">
        <f t="shared" si="2767"/>
        <v>0</v>
      </c>
      <c r="CP858" s="1346">
        <f t="shared" si="2767"/>
        <v>0</v>
      </c>
      <c r="CQ858" s="1346">
        <f t="shared" si="2767"/>
        <v>0</v>
      </c>
      <c r="CR858" s="1346">
        <f t="shared" si="2767"/>
        <v>0</v>
      </c>
      <c r="CS858" s="1345">
        <f t="shared" si="2767"/>
        <v>2.3483365949119372E-2</v>
      </c>
      <c r="CT858" s="1376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30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9">
        <f t="shared" si="2769"/>
        <v>0</v>
      </c>
      <c r="CW858" s="1360">
        <f t="shared" si="2769"/>
        <v>0</v>
      </c>
      <c r="CX858" s="1360">
        <f t="shared" si="2769"/>
        <v>0</v>
      </c>
      <c r="CY858" s="1360">
        <f t="shared" si="2769"/>
        <v>0</v>
      </c>
      <c r="CZ858" s="1360">
        <f t="shared" si="2769"/>
        <v>0</v>
      </c>
      <c r="DA858" s="1360">
        <f t="shared" si="2769"/>
        <v>0</v>
      </c>
      <c r="DB858" s="1361">
        <f t="shared" si="2769"/>
        <v>0</v>
      </c>
      <c r="DC858" s="1361">
        <f t="shared" si="2769"/>
        <v>0</v>
      </c>
      <c r="DD858" s="1361">
        <f t="shared" si="2769"/>
        <v>0</v>
      </c>
      <c r="DE858" s="1360">
        <f t="shared" si="2769"/>
        <v>0</v>
      </c>
      <c r="DF858" s="1360">
        <f t="shared" si="2769"/>
        <v>0</v>
      </c>
      <c r="DG858" s="1360">
        <f t="shared" si="2769"/>
        <v>0</v>
      </c>
      <c r="DH858" s="1360">
        <f t="shared" si="2769"/>
        <v>0</v>
      </c>
      <c r="DI858" s="1360">
        <f t="shared" si="2769"/>
        <v>8.5394057996797723E-2</v>
      </c>
      <c r="DJ858" s="1359">
        <f t="shared" si="2769"/>
        <v>0.16913614760972884</v>
      </c>
      <c r="DK858" s="1430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4">
        <f t="shared" si="2767"/>
        <v>0</v>
      </c>
      <c r="CE859" s="1345">
        <f t="shared" si="2767"/>
        <v>0</v>
      </c>
      <c r="CF859" s="1346">
        <f t="shared" si="2767"/>
        <v>0</v>
      </c>
      <c r="CG859" s="1346">
        <f t="shared" si="2767"/>
        <v>0</v>
      </c>
      <c r="CH859" s="1346">
        <f t="shared" si="2767"/>
        <v>0</v>
      </c>
      <c r="CI859" s="1346">
        <f t="shared" si="2767"/>
        <v>0</v>
      </c>
      <c r="CJ859" s="1346">
        <f t="shared" si="2767"/>
        <v>0</v>
      </c>
      <c r="CK859" s="1347">
        <f t="shared" si="2767"/>
        <v>0</v>
      </c>
      <c r="CL859" s="1347">
        <f t="shared" si="2767"/>
        <v>0</v>
      </c>
      <c r="CM859" s="1347">
        <f t="shared" si="2767"/>
        <v>0</v>
      </c>
      <c r="CN859" s="1346">
        <f t="shared" si="2767"/>
        <v>0</v>
      </c>
      <c r="CO859" s="1346">
        <f t="shared" si="2767"/>
        <v>0</v>
      </c>
      <c r="CP859" s="1346">
        <f t="shared" si="2767"/>
        <v>0</v>
      </c>
      <c r="CQ859" s="1346">
        <f t="shared" si="2767"/>
        <v>0</v>
      </c>
      <c r="CR859" s="1346">
        <f t="shared" si="2767"/>
        <v>0</v>
      </c>
      <c r="CS859" s="1345">
        <f t="shared" si="2767"/>
        <v>0</v>
      </c>
      <c r="CT859" s="1376">
        <f t="shared" si="2768"/>
        <v>0</v>
      </c>
      <c r="CU859" s="1430">
        <f t="shared" si="2769"/>
        <v>0</v>
      </c>
      <c r="CV859" s="1359">
        <f t="shared" si="2769"/>
        <v>0</v>
      </c>
      <c r="CW859" s="1360">
        <f t="shared" si="2769"/>
        <v>0</v>
      </c>
      <c r="CX859" s="1360">
        <f t="shared" si="2769"/>
        <v>0</v>
      </c>
      <c r="CY859" s="1360">
        <f t="shared" si="2769"/>
        <v>0</v>
      </c>
      <c r="CZ859" s="1360">
        <f t="shared" si="2769"/>
        <v>0</v>
      </c>
      <c r="DA859" s="1360">
        <f t="shared" si="2769"/>
        <v>0</v>
      </c>
      <c r="DB859" s="1361">
        <f t="shared" si="2769"/>
        <v>0</v>
      </c>
      <c r="DC859" s="1361">
        <f t="shared" si="2769"/>
        <v>0</v>
      </c>
      <c r="DD859" s="1361">
        <f t="shared" si="2769"/>
        <v>0</v>
      </c>
      <c r="DE859" s="1360">
        <f t="shared" si="2769"/>
        <v>0</v>
      </c>
      <c r="DF859" s="1360">
        <f t="shared" si="2769"/>
        <v>0</v>
      </c>
      <c r="DG859" s="1360">
        <f t="shared" si="2769"/>
        <v>0</v>
      </c>
      <c r="DH859" s="1360">
        <f t="shared" si="2769"/>
        <v>0</v>
      </c>
      <c r="DI859" s="1360">
        <f t="shared" si="2769"/>
        <v>0</v>
      </c>
      <c r="DJ859" s="1359">
        <f t="shared" si="2769"/>
        <v>0</v>
      </c>
      <c r="DK859" s="1430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4">
        <f t="shared" si="2767"/>
        <v>0</v>
      </c>
      <c r="CE860" s="1345">
        <f t="shared" si="2767"/>
        <v>0</v>
      </c>
      <c r="CF860" s="1346">
        <f t="shared" si="2767"/>
        <v>0</v>
      </c>
      <c r="CG860" s="1346">
        <f t="shared" si="2767"/>
        <v>0</v>
      </c>
      <c r="CH860" s="1346">
        <f t="shared" si="2767"/>
        <v>0</v>
      </c>
      <c r="CI860" s="1346">
        <f t="shared" si="2767"/>
        <v>0</v>
      </c>
      <c r="CJ860" s="1346">
        <f t="shared" si="2767"/>
        <v>0</v>
      </c>
      <c r="CK860" s="1347">
        <f t="shared" si="2767"/>
        <v>0</v>
      </c>
      <c r="CL860" s="1347">
        <f t="shared" si="2767"/>
        <v>0</v>
      </c>
      <c r="CM860" s="1347">
        <f t="shared" si="2767"/>
        <v>0</v>
      </c>
      <c r="CN860" s="1346">
        <f t="shared" si="2767"/>
        <v>0</v>
      </c>
      <c r="CO860" s="1346">
        <f t="shared" si="2767"/>
        <v>0</v>
      </c>
      <c r="CP860" s="1346">
        <f t="shared" si="2767"/>
        <v>0</v>
      </c>
      <c r="CQ860" s="1346">
        <f t="shared" si="2767"/>
        <v>0</v>
      </c>
      <c r="CR860" s="1346">
        <f t="shared" si="2767"/>
        <v>7.6973255055446841E-4</v>
      </c>
      <c r="CS860" s="1345">
        <f t="shared" si="2767"/>
        <v>9.2367906066536196E-3</v>
      </c>
      <c r="CT860" s="1376">
        <f t="shared" si="2768"/>
        <v>1.7318982387475538E-2</v>
      </c>
      <c r="CU860" s="1430">
        <f t="shared" si="2769"/>
        <v>0</v>
      </c>
      <c r="CV860" s="1359">
        <f t="shared" si="2769"/>
        <v>0</v>
      </c>
      <c r="CW860" s="1360">
        <f t="shared" si="2769"/>
        <v>0</v>
      </c>
      <c r="CX860" s="1360">
        <f t="shared" si="2769"/>
        <v>0</v>
      </c>
      <c r="CY860" s="1360">
        <f t="shared" si="2769"/>
        <v>0</v>
      </c>
      <c r="CZ860" s="1360">
        <f t="shared" si="2769"/>
        <v>0</v>
      </c>
      <c r="DA860" s="1360">
        <f t="shared" si="2769"/>
        <v>0</v>
      </c>
      <c r="DB860" s="1361">
        <f t="shared" si="2769"/>
        <v>0</v>
      </c>
      <c r="DC860" s="1361">
        <f t="shared" si="2769"/>
        <v>0</v>
      </c>
      <c r="DD860" s="1361">
        <f t="shared" si="2769"/>
        <v>0</v>
      </c>
      <c r="DE860" s="1360">
        <f t="shared" si="2769"/>
        <v>0</v>
      </c>
      <c r="DF860" s="1360">
        <f t="shared" si="2769"/>
        <v>0</v>
      </c>
      <c r="DG860" s="1360">
        <f t="shared" si="2769"/>
        <v>3.8486627527723415E-3</v>
      </c>
      <c r="DH860" s="1360">
        <f t="shared" si="2769"/>
        <v>1.5394651011089366E-2</v>
      </c>
      <c r="DI860" s="1360">
        <f t="shared" si="2769"/>
        <v>1.8473581213307239E-2</v>
      </c>
      <c r="DJ860" s="1359">
        <f t="shared" si="2769"/>
        <v>3.0789302022178732E-2</v>
      </c>
      <c r="DK860" s="1430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4">
        <f t="shared" si="2767"/>
        <v>0</v>
      </c>
      <c r="CE861" s="1345">
        <f t="shared" si="2767"/>
        <v>0</v>
      </c>
      <c r="CF861" s="1346">
        <f t="shared" si="2767"/>
        <v>0</v>
      </c>
      <c r="CG861" s="1346">
        <f t="shared" si="2767"/>
        <v>0</v>
      </c>
      <c r="CH861" s="1346">
        <f t="shared" si="2767"/>
        <v>0</v>
      </c>
      <c r="CI861" s="1346">
        <f t="shared" si="2767"/>
        <v>0</v>
      </c>
      <c r="CJ861" s="1346">
        <f t="shared" si="2767"/>
        <v>0</v>
      </c>
      <c r="CK861" s="1347">
        <f t="shared" si="2767"/>
        <v>0</v>
      </c>
      <c r="CL861" s="1347">
        <f t="shared" si="2767"/>
        <v>0</v>
      </c>
      <c r="CM861" s="1347">
        <f t="shared" si="2767"/>
        <v>0</v>
      </c>
      <c r="CN861" s="1346">
        <f t="shared" si="2767"/>
        <v>0</v>
      </c>
      <c r="CO861" s="1346">
        <f t="shared" si="2767"/>
        <v>0</v>
      </c>
      <c r="CP861" s="1346">
        <f t="shared" si="2767"/>
        <v>0</v>
      </c>
      <c r="CQ861" s="1346">
        <f t="shared" si="2767"/>
        <v>0</v>
      </c>
      <c r="CR861" s="1346">
        <f t="shared" si="2767"/>
        <v>0</v>
      </c>
      <c r="CS861" s="1345">
        <f t="shared" si="2767"/>
        <v>0</v>
      </c>
      <c r="CT861" s="1376">
        <f t="shared" si="2768"/>
        <v>0</v>
      </c>
      <c r="CU861" s="1430">
        <f t="shared" si="2769"/>
        <v>0</v>
      </c>
      <c r="CV861" s="1359">
        <f t="shared" si="2769"/>
        <v>0</v>
      </c>
      <c r="CW861" s="1360">
        <f t="shared" si="2769"/>
        <v>0</v>
      </c>
      <c r="CX861" s="1360">
        <f t="shared" si="2769"/>
        <v>0</v>
      </c>
      <c r="CY861" s="1360">
        <f t="shared" si="2769"/>
        <v>0</v>
      </c>
      <c r="CZ861" s="1360">
        <f t="shared" si="2769"/>
        <v>0</v>
      </c>
      <c r="DA861" s="1360">
        <f t="shared" si="2769"/>
        <v>0</v>
      </c>
      <c r="DB861" s="1361">
        <f t="shared" si="2769"/>
        <v>0</v>
      </c>
      <c r="DC861" s="1361">
        <f t="shared" si="2769"/>
        <v>0</v>
      </c>
      <c r="DD861" s="1361">
        <f t="shared" si="2769"/>
        <v>0</v>
      </c>
      <c r="DE861" s="1360">
        <f t="shared" si="2769"/>
        <v>0</v>
      </c>
      <c r="DF861" s="1360">
        <f t="shared" si="2769"/>
        <v>0</v>
      </c>
      <c r="DG861" s="1360">
        <f t="shared" si="2769"/>
        <v>0</v>
      </c>
      <c r="DH861" s="1360">
        <f t="shared" si="2769"/>
        <v>0</v>
      </c>
      <c r="DI861" s="1360">
        <f t="shared" si="2769"/>
        <v>0</v>
      </c>
      <c r="DJ861" s="1359">
        <f t="shared" si="2769"/>
        <v>0</v>
      </c>
      <c r="DK861" s="1430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4">
        <f t="shared" si="2767"/>
        <v>0</v>
      </c>
      <c r="CE862" s="1345">
        <f t="shared" si="2767"/>
        <v>0</v>
      </c>
      <c r="CF862" s="1346">
        <f t="shared" si="2767"/>
        <v>0</v>
      </c>
      <c r="CG862" s="1346">
        <f t="shared" si="2767"/>
        <v>0</v>
      </c>
      <c r="CH862" s="1346">
        <f t="shared" si="2767"/>
        <v>0</v>
      </c>
      <c r="CI862" s="1346">
        <f t="shared" si="2767"/>
        <v>0</v>
      </c>
      <c r="CJ862" s="1346">
        <f t="shared" si="2767"/>
        <v>0</v>
      </c>
      <c r="CK862" s="1347">
        <f t="shared" si="2767"/>
        <v>0</v>
      </c>
      <c r="CL862" s="1347">
        <f t="shared" si="2767"/>
        <v>0</v>
      </c>
      <c r="CM862" s="1347">
        <f t="shared" si="2767"/>
        <v>0</v>
      </c>
      <c r="CN862" s="1346">
        <f t="shared" si="2767"/>
        <v>0</v>
      </c>
      <c r="CO862" s="1346">
        <f t="shared" si="2767"/>
        <v>0</v>
      </c>
      <c r="CP862" s="1346">
        <f t="shared" si="2767"/>
        <v>0</v>
      </c>
      <c r="CQ862" s="1346">
        <f t="shared" si="2767"/>
        <v>0</v>
      </c>
      <c r="CR862" s="1346">
        <f t="shared" si="2767"/>
        <v>0</v>
      </c>
      <c r="CS862" s="1345">
        <f t="shared" si="2767"/>
        <v>0</v>
      </c>
      <c r="CT862" s="1376">
        <f t="shared" si="2768"/>
        <v>0</v>
      </c>
      <c r="CU862" s="1430">
        <f t="shared" si="2769"/>
        <v>0</v>
      </c>
      <c r="CV862" s="1359">
        <f t="shared" si="2769"/>
        <v>0</v>
      </c>
      <c r="CW862" s="1360">
        <f t="shared" si="2769"/>
        <v>0</v>
      </c>
      <c r="CX862" s="1360">
        <f t="shared" si="2769"/>
        <v>0</v>
      </c>
      <c r="CY862" s="1360">
        <f t="shared" si="2769"/>
        <v>0</v>
      </c>
      <c r="CZ862" s="1360">
        <f t="shared" si="2769"/>
        <v>0</v>
      </c>
      <c r="DA862" s="1360">
        <f t="shared" si="2769"/>
        <v>0</v>
      </c>
      <c r="DB862" s="1361">
        <f t="shared" si="2769"/>
        <v>0</v>
      </c>
      <c r="DC862" s="1361">
        <f t="shared" si="2769"/>
        <v>0</v>
      </c>
      <c r="DD862" s="1361">
        <f t="shared" si="2769"/>
        <v>0</v>
      </c>
      <c r="DE862" s="1360">
        <f t="shared" si="2769"/>
        <v>0</v>
      </c>
      <c r="DF862" s="1360">
        <f t="shared" si="2769"/>
        <v>0</v>
      </c>
      <c r="DG862" s="1360">
        <f t="shared" si="2769"/>
        <v>0</v>
      </c>
      <c r="DH862" s="1360">
        <f t="shared" si="2769"/>
        <v>0</v>
      </c>
      <c r="DI862" s="1360">
        <f t="shared" si="2769"/>
        <v>0</v>
      </c>
      <c r="DJ862" s="1359">
        <f t="shared" si="2769"/>
        <v>0</v>
      </c>
      <c r="DK862" s="1430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4">
        <f t="shared" si="2767"/>
        <v>0</v>
      </c>
      <c r="CE863" s="1345">
        <f t="shared" si="2767"/>
        <v>0</v>
      </c>
      <c r="CF863" s="1346">
        <f t="shared" si="2767"/>
        <v>0</v>
      </c>
      <c r="CG863" s="1346">
        <f t="shared" si="2767"/>
        <v>0</v>
      </c>
      <c r="CH863" s="1346">
        <f t="shared" si="2767"/>
        <v>0</v>
      </c>
      <c r="CI863" s="1346">
        <f t="shared" si="2767"/>
        <v>0</v>
      </c>
      <c r="CJ863" s="1346">
        <f t="shared" si="2767"/>
        <v>0</v>
      </c>
      <c r="CK863" s="1347">
        <f t="shared" si="2767"/>
        <v>0</v>
      </c>
      <c r="CL863" s="1347">
        <f t="shared" si="2767"/>
        <v>0</v>
      </c>
      <c r="CM863" s="1347">
        <f t="shared" si="2767"/>
        <v>0</v>
      </c>
      <c r="CN863" s="1346">
        <f t="shared" si="2767"/>
        <v>0</v>
      </c>
      <c r="CO863" s="1346">
        <f t="shared" si="2767"/>
        <v>0</v>
      </c>
      <c r="CP863" s="1346">
        <f t="shared" si="2767"/>
        <v>0</v>
      </c>
      <c r="CQ863" s="1346">
        <f t="shared" si="2767"/>
        <v>0</v>
      </c>
      <c r="CR863" s="1346">
        <f t="shared" si="2767"/>
        <v>0</v>
      </c>
      <c r="CS863" s="1345">
        <f t="shared" si="2767"/>
        <v>0</v>
      </c>
      <c r="CT863" s="1376">
        <f t="shared" si="2768"/>
        <v>0</v>
      </c>
      <c r="CU863" s="1430">
        <f t="shared" si="2769"/>
        <v>0</v>
      </c>
      <c r="CV863" s="1359">
        <f t="shared" si="2769"/>
        <v>0</v>
      </c>
      <c r="CW863" s="1360">
        <f t="shared" si="2769"/>
        <v>0</v>
      </c>
      <c r="CX863" s="1360">
        <f t="shared" si="2769"/>
        <v>0</v>
      </c>
      <c r="CY863" s="1360">
        <f t="shared" si="2769"/>
        <v>0</v>
      </c>
      <c r="CZ863" s="1360">
        <f t="shared" si="2769"/>
        <v>0</v>
      </c>
      <c r="DA863" s="1360">
        <f t="shared" si="2769"/>
        <v>0</v>
      </c>
      <c r="DB863" s="1361">
        <f t="shared" si="2769"/>
        <v>0</v>
      </c>
      <c r="DC863" s="1361">
        <f t="shared" si="2769"/>
        <v>0</v>
      </c>
      <c r="DD863" s="1361">
        <f t="shared" si="2769"/>
        <v>0</v>
      </c>
      <c r="DE863" s="1360">
        <f t="shared" si="2769"/>
        <v>0</v>
      </c>
      <c r="DF863" s="1360">
        <f t="shared" si="2769"/>
        <v>0</v>
      </c>
      <c r="DG863" s="1360">
        <f t="shared" si="2769"/>
        <v>0</v>
      </c>
      <c r="DH863" s="1360">
        <f t="shared" si="2769"/>
        <v>0</v>
      </c>
      <c r="DI863" s="1360">
        <f t="shared" si="2769"/>
        <v>0</v>
      </c>
      <c r="DJ863" s="1359">
        <f t="shared" si="2769"/>
        <v>0</v>
      </c>
      <c r="DK863" s="1430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4">
        <f t="shared" si="2767"/>
        <v>0</v>
      </c>
      <c r="CE864" s="1345">
        <f t="shared" si="2767"/>
        <v>0</v>
      </c>
      <c r="CF864" s="1346">
        <f t="shared" si="2767"/>
        <v>0</v>
      </c>
      <c r="CG864" s="1346">
        <f t="shared" si="2767"/>
        <v>0</v>
      </c>
      <c r="CH864" s="1346">
        <f t="shared" si="2767"/>
        <v>0</v>
      </c>
      <c r="CI864" s="1346">
        <f t="shared" si="2767"/>
        <v>0</v>
      </c>
      <c r="CJ864" s="1346">
        <f t="shared" si="2767"/>
        <v>0</v>
      </c>
      <c r="CK864" s="1347">
        <f t="shared" si="2767"/>
        <v>0</v>
      </c>
      <c r="CL864" s="1347">
        <f t="shared" si="2767"/>
        <v>0</v>
      </c>
      <c r="CM864" s="1347">
        <f t="shared" si="2767"/>
        <v>0</v>
      </c>
      <c r="CN864" s="1346">
        <f t="shared" si="2767"/>
        <v>0</v>
      </c>
      <c r="CO864" s="1346">
        <f t="shared" si="2767"/>
        <v>0</v>
      </c>
      <c r="CP864" s="1346">
        <f t="shared" si="2767"/>
        <v>0</v>
      </c>
      <c r="CQ864" s="1346">
        <f t="shared" si="2767"/>
        <v>0</v>
      </c>
      <c r="CR864" s="1346">
        <f t="shared" si="2767"/>
        <v>0</v>
      </c>
      <c r="CS864" s="1345">
        <f t="shared" si="2767"/>
        <v>0</v>
      </c>
      <c r="CT864" s="1376">
        <f t="shared" si="2768"/>
        <v>0</v>
      </c>
      <c r="CU864" s="1430">
        <f t="shared" si="2769"/>
        <v>0</v>
      </c>
      <c r="CV864" s="1359">
        <f t="shared" si="2769"/>
        <v>0</v>
      </c>
      <c r="CW864" s="1360">
        <f t="shared" si="2769"/>
        <v>0</v>
      </c>
      <c r="CX864" s="1360">
        <f t="shared" si="2769"/>
        <v>0</v>
      </c>
      <c r="CY864" s="1360">
        <f t="shared" si="2769"/>
        <v>0</v>
      </c>
      <c r="CZ864" s="1360">
        <f t="shared" si="2769"/>
        <v>0</v>
      </c>
      <c r="DA864" s="1360">
        <f t="shared" si="2769"/>
        <v>0</v>
      </c>
      <c r="DB864" s="1361">
        <f t="shared" si="2769"/>
        <v>0</v>
      </c>
      <c r="DC864" s="1361">
        <f t="shared" si="2769"/>
        <v>0</v>
      </c>
      <c r="DD864" s="1361">
        <f t="shared" si="2769"/>
        <v>0</v>
      </c>
      <c r="DE864" s="1360">
        <f t="shared" si="2769"/>
        <v>0</v>
      </c>
      <c r="DF864" s="1360">
        <f t="shared" si="2769"/>
        <v>0</v>
      </c>
      <c r="DG864" s="1360">
        <f t="shared" si="2769"/>
        <v>0</v>
      </c>
      <c r="DH864" s="1360">
        <f t="shared" si="2769"/>
        <v>0</v>
      </c>
      <c r="DI864" s="1360">
        <f t="shared" si="2769"/>
        <v>0</v>
      </c>
      <c r="DJ864" s="1359">
        <f t="shared" si="2769"/>
        <v>0</v>
      </c>
      <c r="DK864" s="1430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4">
        <f t="shared" si="2767"/>
        <v>0</v>
      </c>
      <c r="CE865" s="1345">
        <f t="shared" si="2767"/>
        <v>0</v>
      </c>
      <c r="CF865" s="1346">
        <f t="shared" si="2767"/>
        <v>0</v>
      </c>
      <c r="CG865" s="1346">
        <f t="shared" si="2767"/>
        <v>0</v>
      </c>
      <c r="CH865" s="1346">
        <f t="shared" si="2767"/>
        <v>0</v>
      </c>
      <c r="CI865" s="1346">
        <f t="shared" si="2767"/>
        <v>0</v>
      </c>
      <c r="CJ865" s="1346">
        <f t="shared" si="2767"/>
        <v>0</v>
      </c>
      <c r="CK865" s="1347">
        <f t="shared" si="2767"/>
        <v>0</v>
      </c>
      <c r="CL865" s="1347">
        <f t="shared" si="2767"/>
        <v>8.6975429441182861E-4</v>
      </c>
      <c r="CM865" s="1347">
        <f t="shared" si="2767"/>
        <v>3.4790171776473144E-3</v>
      </c>
      <c r="CN865" s="1346">
        <f t="shared" si="2767"/>
        <v>4.1748206131767777E-3</v>
      </c>
      <c r="CO865" s="1346">
        <f t="shared" si="2767"/>
        <v>4.3487714720591431E-3</v>
      </c>
      <c r="CP865" s="1346">
        <f t="shared" si="2767"/>
        <v>5.2185257664709717E-3</v>
      </c>
      <c r="CQ865" s="1346">
        <f t="shared" si="2767"/>
        <v>5.2185257664709717E-3</v>
      </c>
      <c r="CR865" s="1346">
        <f t="shared" si="2767"/>
        <v>5.2185257664709717E-3</v>
      </c>
      <c r="CS865" s="1345">
        <f t="shared" si="2767"/>
        <v>5.9640294473953968E-3</v>
      </c>
      <c r="CT865" s="1376">
        <f t="shared" si="2768"/>
        <v>1.789208834218619E-2</v>
      </c>
      <c r="CU865" s="1430">
        <f t="shared" si="2769"/>
        <v>0</v>
      </c>
      <c r="CV865" s="1359">
        <f t="shared" si="2769"/>
        <v>0</v>
      </c>
      <c r="CW865" s="1360">
        <f t="shared" si="2769"/>
        <v>0</v>
      </c>
      <c r="CX865" s="1360">
        <f t="shared" si="2769"/>
        <v>0</v>
      </c>
      <c r="CY865" s="1360">
        <f t="shared" si="2769"/>
        <v>0</v>
      </c>
      <c r="CZ865" s="1360">
        <f t="shared" si="2769"/>
        <v>0</v>
      </c>
      <c r="DA865" s="1360">
        <f t="shared" si="2769"/>
        <v>0</v>
      </c>
      <c r="DB865" s="1361">
        <f t="shared" si="2769"/>
        <v>0</v>
      </c>
      <c r="DC865" s="1361">
        <f t="shared" si="2769"/>
        <v>2.8464685998932579E-3</v>
      </c>
      <c r="DD865" s="1361">
        <f t="shared" si="2769"/>
        <v>3.4790171776473144E-3</v>
      </c>
      <c r="DE865" s="1360">
        <f t="shared" si="2769"/>
        <v>4.3487714720591431E-3</v>
      </c>
      <c r="DF865" s="1360">
        <f t="shared" si="2769"/>
        <v>7.8277886497064592E-3</v>
      </c>
      <c r="DG865" s="1360">
        <f t="shared" si="2769"/>
        <v>1.3916068710589258E-2</v>
      </c>
      <c r="DH865" s="1360">
        <f t="shared" si="2769"/>
        <v>2.0874103065883887E-2</v>
      </c>
      <c r="DI865" s="1360">
        <f t="shared" si="2769"/>
        <v>2.3856117789581587E-2</v>
      </c>
      <c r="DJ865" s="1359">
        <f t="shared" si="2769"/>
        <v>2.7832137421178516E-2</v>
      </c>
      <c r="DK865" s="1430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4">
        <f t="shared" si="2767"/>
        <v>0</v>
      </c>
      <c r="CE866" s="1345">
        <f t="shared" si="2767"/>
        <v>0</v>
      </c>
      <c r="CF866" s="1346">
        <f t="shared" si="2767"/>
        <v>0</v>
      </c>
      <c r="CG866" s="1346">
        <f t="shared" si="2767"/>
        <v>0</v>
      </c>
      <c r="CH866" s="1346">
        <f t="shared" si="2767"/>
        <v>0</v>
      </c>
      <c r="CI866" s="1346">
        <f t="shared" si="2767"/>
        <v>0</v>
      </c>
      <c r="CJ866" s="1346">
        <f t="shared" si="2767"/>
        <v>0</v>
      </c>
      <c r="CK866" s="1347">
        <f t="shared" si="2767"/>
        <v>0</v>
      </c>
      <c r="CL866" s="1347">
        <f t="shared" si="2767"/>
        <v>2.9354207436399216E-3</v>
      </c>
      <c r="CM866" s="1347">
        <f t="shared" si="2767"/>
        <v>4.6966731898238747E-3</v>
      </c>
      <c r="CN866" s="1346">
        <f t="shared" si="2767"/>
        <v>5.8708414872798431E-3</v>
      </c>
      <c r="CO866" s="1346">
        <f t="shared" si="2767"/>
        <v>9.7847358121330719E-3</v>
      </c>
      <c r="CP866" s="1346">
        <f t="shared" si="2767"/>
        <v>1.1741682974559686E-2</v>
      </c>
      <c r="CQ866" s="1346">
        <f t="shared" si="2767"/>
        <v>1.1741682974559686E-2</v>
      </c>
      <c r="CR866" s="1346">
        <f t="shared" si="2767"/>
        <v>1.3419066256639644E-2</v>
      </c>
      <c r="CS866" s="1345">
        <f t="shared" si="2767"/>
        <v>2.3483365949119372E-2</v>
      </c>
      <c r="CT866" s="1376">
        <f t="shared" si="2768"/>
        <v>2.516074923119933E-2</v>
      </c>
      <c r="CU866" s="1430">
        <f t="shared" si="2769"/>
        <v>0</v>
      </c>
      <c r="CV866" s="1359">
        <f t="shared" si="2769"/>
        <v>0</v>
      </c>
      <c r="CW866" s="1360">
        <f t="shared" si="2769"/>
        <v>0</v>
      </c>
      <c r="CX866" s="1360">
        <f t="shared" si="2769"/>
        <v>0</v>
      </c>
      <c r="CY866" s="1360">
        <f t="shared" si="2769"/>
        <v>0</v>
      </c>
      <c r="CZ866" s="1360">
        <f t="shared" si="2769"/>
        <v>0</v>
      </c>
      <c r="DA866" s="1360">
        <f t="shared" si="2769"/>
        <v>0</v>
      </c>
      <c r="DB866" s="1361">
        <f t="shared" si="2769"/>
        <v>0</v>
      </c>
      <c r="DC866" s="1361">
        <f t="shared" si="2769"/>
        <v>1.9213663049279489E-2</v>
      </c>
      <c r="DD866" s="1361">
        <f t="shared" si="2769"/>
        <v>1.9569471624266144E-2</v>
      </c>
      <c r="DE866" s="1360">
        <f t="shared" si="2769"/>
        <v>2.2015655577299412E-2</v>
      </c>
      <c r="DF866" s="1360">
        <f t="shared" si="2769"/>
        <v>2.3483365949119372E-2</v>
      </c>
      <c r="DG866" s="1360">
        <f t="shared" si="2769"/>
        <v>2.9354207436399219E-2</v>
      </c>
      <c r="DH866" s="1360">
        <f t="shared" si="2769"/>
        <v>3.3547665641599105E-2</v>
      </c>
      <c r="DI866" s="1360">
        <f t="shared" si="2769"/>
        <v>3.4246575342465752E-2</v>
      </c>
      <c r="DJ866" s="1359">
        <f t="shared" si="2769"/>
        <v>3.9138943248532287E-2</v>
      </c>
      <c r="DK866" s="1430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4">
        <f t="shared" si="2767"/>
        <v>0</v>
      </c>
      <c r="CE867" s="1345">
        <f t="shared" si="2767"/>
        <v>0</v>
      </c>
      <c r="CF867" s="1346">
        <f t="shared" si="2767"/>
        <v>0</v>
      </c>
      <c r="CG867" s="1346">
        <f t="shared" si="2767"/>
        <v>0</v>
      </c>
      <c r="CH867" s="1346">
        <f t="shared" si="2767"/>
        <v>0</v>
      </c>
      <c r="CI867" s="1346">
        <f t="shared" si="2767"/>
        <v>0</v>
      </c>
      <c r="CJ867" s="1346">
        <f t="shared" si="2767"/>
        <v>0</v>
      </c>
      <c r="CK867" s="1347">
        <f t="shared" si="2767"/>
        <v>0</v>
      </c>
      <c r="CL867" s="1347">
        <f t="shared" si="2767"/>
        <v>0</v>
      </c>
      <c r="CM867" s="1347">
        <f t="shared" si="2767"/>
        <v>0</v>
      </c>
      <c r="CN867" s="1346">
        <f t="shared" si="2767"/>
        <v>0</v>
      </c>
      <c r="CO867" s="1346">
        <f t="shared" si="2767"/>
        <v>0</v>
      </c>
      <c r="CP867" s="1346">
        <f t="shared" si="2767"/>
        <v>0</v>
      </c>
      <c r="CQ867" s="1346">
        <f t="shared" si="2767"/>
        <v>0</v>
      </c>
      <c r="CR867" s="1346">
        <f t="shared" si="2767"/>
        <v>0</v>
      </c>
      <c r="CS867" s="1345">
        <f t="shared" si="2767"/>
        <v>0</v>
      </c>
      <c r="CT867" s="1376">
        <f t="shared" si="2768"/>
        <v>1.391606871058926E-3</v>
      </c>
      <c r="CU867" s="1430">
        <f t="shared" si="2769"/>
        <v>0</v>
      </c>
      <c r="CV867" s="1359">
        <f t="shared" si="2769"/>
        <v>0</v>
      </c>
      <c r="CW867" s="1360">
        <f t="shared" si="2769"/>
        <v>0</v>
      </c>
      <c r="CX867" s="1360">
        <f t="shared" si="2769"/>
        <v>0</v>
      </c>
      <c r="CY867" s="1360">
        <f t="shared" si="2769"/>
        <v>0</v>
      </c>
      <c r="CZ867" s="1360">
        <f t="shared" si="2769"/>
        <v>0</v>
      </c>
      <c r="DA867" s="1360">
        <f t="shared" si="2769"/>
        <v>0</v>
      </c>
      <c r="DB867" s="1361">
        <f t="shared" si="2769"/>
        <v>0</v>
      </c>
      <c r="DC867" s="1361">
        <f t="shared" si="2769"/>
        <v>0</v>
      </c>
      <c r="DD867" s="1361">
        <f t="shared" si="2769"/>
        <v>0</v>
      </c>
      <c r="DE867" s="1360">
        <f t="shared" si="2769"/>
        <v>0</v>
      </c>
      <c r="DF867" s="1360">
        <f t="shared" si="2769"/>
        <v>0</v>
      </c>
      <c r="DG867" s="1360">
        <f t="shared" si="2769"/>
        <v>0</v>
      </c>
      <c r="DH867" s="1360">
        <f t="shared" si="2769"/>
        <v>0</v>
      </c>
      <c r="DI867" s="1360">
        <f t="shared" si="2769"/>
        <v>0</v>
      </c>
      <c r="DJ867" s="1359">
        <f t="shared" si="2769"/>
        <v>0</v>
      </c>
      <c r="DK867" s="1430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811">SUM(D529)</f>
        <v>0</v>
      </c>
      <c r="E868" s="1129">
        <f t="shared" si="2811"/>
        <v>0</v>
      </c>
      <c r="F868" s="1129">
        <f t="shared" si="2811"/>
        <v>0</v>
      </c>
      <c r="G868" s="1129">
        <f t="shared" si="2811"/>
        <v>0</v>
      </c>
      <c r="H868" s="1129">
        <f t="shared" si="2811"/>
        <v>0</v>
      </c>
      <c r="I868" s="1129">
        <f t="shared" si="2811"/>
        <v>0</v>
      </c>
      <c r="J868" s="1129">
        <f t="shared" si="2811"/>
        <v>0</v>
      </c>
      <c r="K868" s="1129">
        <f t="shared" si="2811"/>
        <v>0</v>
      </c>
      <c r="L868" s="1129">
        <f t="shared" si="2811"/>
        <v>0</v>
      </c>
      <c r="M868" s="1129">
        <f t="shared" si="2811"/>
        <v>0</v>
      </c>
      <c r="N868" s="1129">
        <f t="shared" si="2811"/>
        <v>0</v>
      </c>
      <c r="O868" s="1129">
        <f t="shared" si="2811"/>
        <v>0</v>
      </c>
      <c r="P868" s="1129">
        <f t="shared" si="2811"/>
        <v>0</v>
      </c>
      <c r="Q868" s="1129">
        <f t="shared" si="2811"/>
        <v>0</v>
      </c>
      <c r="R868" s="1129">
        <f t="shared" si="2811"/>
        <v>0</v>
      </c>
      <c r="S868" s="812"/>
      <c r="T868" s="1129">
        <f>SUM(T529)</f>
        <v>0</v>
      </c>
      <c r="U868" s="1129">
        <f>SUM(U529)</f>
        <v>0</v>
      </c>
      <c r="V868" s="1129">
        <f t="shared" ref="V868:AJ868" si="2812">SUM(V529)</f>
        <v>0</v>
      </c>
      <c r="W868" s="1129">
        <f t="shared" si="2812"/>
        <v>0</v>
      </c>
      <c r="X868" s="1129">
        <f t="shared" si="2812"/>
        <v>0</v>
      </c>
      <c r="Y868" s="1129">
        <f t="shared" si="2812"/>
        <v>0</v>
      </c>
      <c r="Z868" s="1129">
        <f t="shared" si="2812"/>
        <v>0</v>
      </c>
      <c r="AA868" s="1129">
        <f t="shared" si="2812"/>
        <v>0</v>
      </c>
      <c r="AB868" s="1129">
        <f t="shared" si="2812"/>
        <v>0</v>
      </c>
      <c r="AC868" s="1129">
        <f t="shared" si="2812"/>
        <v>0</v>
      </c>
      <c r="AD868" s="1129">
        <f t="shared" si="2812"/>
        <v>0</v>
      </c>
      <c r="AE868" s="1129">
        <f t="shared" si="2812"/>
        <v>0</v>
      </c>
      <c r="AF868" s="1129">
        <f t="shared" si="2812"/>
        <v>0</v>
      </c>
      <c r="AG868" s="1129">
        <f t="shared" si="2812"/>
        <v>0</v>
      </c>
      <c r="AH868" s="1129">
        <f t="shared" si="2812"/>
        <v>0</v>
      </c>
      <c r="AI868" s="1129">
        <f t="shared" si="2812"/>
        <v>0</v>
      </c>
      <c r="AJ868" s="1129">
        <f t="shared" si="2812"/>
        <v>0</v>
      </c>
      <c r="AK868" s="812"/>
      <c r="AL868" s="1129">
        <f>SUM(AL529)</f>
        <v>0</v>
      </c>
      <c r="AM868" s="1129">
        <f>SUM(AM529)</f>
        <v>0</v>
      </c>
      <c r="AN868" s="1129">
        <f t="shared" ref="AN868:BB868" si="2813">SUM(AN529)</f>
        <v>0</v>
      </c>
      <c r="AO868" s="1129">
        <f t="shared" si="2813"/>
        <v>0</v>
      </c>
      <c r="AP868" s="1129">
        <f t="shared" si="2813"/>
        <v>0</v>
      </c>
      <c r="AQ868" s="1129">
        <f t="shared" si="2813"/>
        <v>0</v>
      </c>
      <c r="AR868" s="1129">
        <f t="shared" si="2813"/>
        <v>0</v>
      </c>
      <c r="AS868" s="1129">
        <f t="shared" si="2813"/>
        <v>0</v>
      </c>
      <c r="AT868" s="1129">
        <f t="shared" si="2813"/>
        <v>0</v>
      </c>
      <c r="AU868" s="1129">
        <f t="shared" si="2813"/>
        <v>0</v>
      </c>
      <c r="AV868" s="1129">
        <f t="shared" si="2813"/>
        <v>0</v>
      </c>
      <c r="AW868" s="1129">
        <f t="shared" si="2813"/>
        <v>0</v>
      </c>
      <c r="AX868" s="1129">
        <f t="shared" si="2813"/>
        <v>0</v>
      </c>
      <c r="AY868" s="1129">
        <f t="shared" si="2813"/>
        <v>0</v>
      </c>
      <c r="AZ868" s="1129">
        <f t="shared" si="2813"/>
        <v>0</v>
      </c>
      <c r="BA868" s="1129">
        <f t="shared" si="2813"/>
        <v>0</v>
      </c>
      <c r="BB868" s="1129">
        <f t="shared" si="2813"/>
        <v>0</v>
      </c>
      <c r="BC868" s="812"/>
      <c r="BD868" s="1129">
        <f>SUM(BD529)</f>
        <v>0</v>
      </c>
      <c r="BE868" s="1129">
        <f>SUM(BE529)</f>
        <v>0</v>
      </c>
      <c r="BF868" s="1129">
        <f t="shared" ref="BF868:BT868" si="2814">SUM(BF529)</f>
        <v>0</v>
      </c>
      <c r="BG868" s="1129">
        <f t="shared" si="2814"/>
        <v>0</v>
      </c>
      <c r="BH868" s="1129">
        <f t="shared" si="2814"/>
        <v>0</v>
      </c>
      <c r="BI868" s="1129">
        <f t="shared" si="2814"/>
        <v>0</v>
      </c>
      <c r="BJ868" s="1129">
        <f t="shared" si="2814"/>
        <v>0</v>
      </c>
      <c r="BK868" s="1129">
        <f t="shared" si="2814"/>
        <v>0</v>
      </c>
      <c r="BL868" s="1129">
        <f t="shared" si="2814"/>
        <v>0</v>
      </c>
      <c r="BM868" s="1129">
        <f t="shared" si="2814"/>
        <v>0</v>
      </c>
      <c r="BN868" s="1129">
        <f t="shared" si="2814"/>
        <v>0</v>
      </c>
      <c r="BO868" s="1129">
        <f t="shared" si="2814"/>
        <v>0</v>
      </c>
      <c r="BP868" s="1129">
        <f t="shared" si="2814"/>
        <v>0</v>
      </c>
      <c r="BQ868" s="1129">
        <f t="shared" si="2814"/>
        <v>0</v>
      </c>
      <c r="BR868" s="1129">
        <f t="shared" si="2814"/>
        <v>0</v>
      </c>
      <c r="BS868" s="1129">
        <f t="shared" si="2814"/>
        <v>0</v>
      </c>
      <c r="BT868" s="1129">
        <f t="shared" si="2814"/>
        <v>0</v>
      </c>
      <c r="BU868" s="812"/>
      <c r="BV868" s="1129">
        <f t="shared" ref="BV868:BY868" si="2815">SUM(BV529)</f>
        <v>0</v>
      </c>
      <c r="BW868" s="1129">
        <f t="shared" si="2815"/>
        <v>0</v>
      </c>
      <c r="BX868" s="1129">
        <f t="shared" si="2815"/>
        <v>0</v>
      </c>
      <c r="BY868" s="1129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4">
        <f t="shared" si="2767"/>
        <v>0</v>
      </c>
      <c r="CE868" s="1345">
        <f t="shared" si="2767"/>
        <v>0</v>
      </c>
      <c r="CF868" s="1346">
        <f t="shared" si="2767"/>
        <v>0</v>
      </c>
      <c r="CG868" s="1346">
        <f t="shared" si="2767"/>
        <v>0</v>
      </c>
      <c r="CH868" s="1346">
        <f t="shared" si="2767"/>
        <v>0</v>
      </c>
      <c r="CI868" s="1346">
        <f t="shared" si="2767"/>
        <v>0</v>
      </c>
      <c r="CJ868" s="1346">
        <f t="shared" si="2767"/>
        <v>0</v>
      </c>
      <c r="CK868" s="1347">
        <f t="shared" si="2767"/>
        <v>0</v>
      </c>
      <c r="CL868" s="1347">
        <f t="shared" si="2767"/>
        <v>0</v>
      </c>
      <c r="CM868" s="1347">
        <f t="shared" si="2767"/>
        <v>0</v>
      </c>
      <c r="CN868" s="1346">
        <f t="shared" si="2767"/>
        <v>0</v>
      </c>
      <c r="CO868" s="1346">
        <f t="shared" si="2767"/>
        <v>0</v>
      </c>
      <c r="CP868" s="1346">
        <f t="shared" si="2767"/>
        <v>0</v>
      </c>
      <c r="CQ868" s="1346">
        <f t="shared" si="2767"/>
        <v>0</v>
      </c>
      <c r="CR868" s="1346">
        <f t="shared" si="2767"/>
        <v>0</v>
      </c>
      <c r="CS868" s="1345">
        <f t="shared" si="2767"/>
        <v>0</v>
      </c>
      <c r="CT868" s="1376">
        <f t="shared" si="2768"/>
        <v>0</v>
      </c>
      <c r="CU868" s="1430">
        <f t="shared" si="2769"/>
        <v>0</v>
      </c>
      <c r="CV868" s="1359">
        <f t="shared" si="2769"/>
        <v>0</v>
      </c>
      <c r="CW868" s="1360">
        <f t="shared" si="2769"/>
        <v>0</v>
      </c>
      <c r="CX868" s="1360">
        <f t="shared" si="2769"/>
        <v>0</v>
      </c>
      <c r="CY868" s="1360">
        <f t="shared" si="2769"/>
        <v>0</v>
      </c>
      <c r="CZ868" s="1360">
        <f t="shared" si="2769"/>
        <v>0</v>
      </c>
      <c r="DA868" s="1360">
        <f t="shared" si="2769"/>
        <v>0</v>
      </c>
      <c r="DB868" s="1361">
        <f t="shared" si="2769"/>
        <v>0</v>
      </c>
      <c r="DC868" s="1361">
        <f t="shared" si="2769"/>
        <v>0</v>
      </c>
      <c r="DD868" s="1361">
        <f t="shared" si="2769"/>
        <v>0</v>
      </c>
      <c r="DE868" s="1360">
        <f t="shared" si="2769"/>
        <v>0</v>
      </c>
      <c r="DF868" s="1360">
        <f t="shared" si="2769"/>
        <v>0</v>
      </c>
      <c r="DG868" s="1360">
        <f t="shared" si="2769"/>
        <v>0</v>
      </c>
      <c r="DH868" s="1360">
        <f t="shared" si="2769"/>
        <v>0</v>
      </c>
      <c r="DI868" s="1360">
        <f t="shared" si="2769"/>
        <v>0</v>
      </c>
      <c r="DJ868" s="1359">
        <f t="shared" si="2769"/>
        <v>0</v>
      </c>
      <c r="DK868" s="1430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816">SUM(D535)</f>
        <v>0</v>
      </c>
      <c r="E869" s="1129">
        <f t="shared" si="2816"/>
        <v>0</v>
      </c>
      <c r="F869" s="1129">
        <f t="shared" si="2816"/>
        <v>0</v>
      </c>
      <c r="G869" s="1129">
        <f t="shared" si="2816"/>
        <v>0</v>
      </c>
      <c r="H869" s="1129">
        <f t="shared" si="2816"/>
        <v>0</v>
      </c>
      <c r="I869" s="1129">
        <f t="shared" si="2816"/>
        <v>0</v>
      </c>
      <c r="J869" s="1129">
        <f t="shared" si="2816"/>
        <v>0</v>
      </c>
      <c r="K869" s="1129">
        <f t="shared" si="2816"/>
        <v>0</v>
      </c>
      <c r="L869" s="1129">
        <f t="shared" si="2816"/>
        <v>0</v>
      </c>
      <c r="M869" s="1129">
        <f t="shared" si="2816"/>
        <v>0</v>
      </c>
      <c r="N869" s="1129">
        <f t="shared" si="2816"/>
        <v>0</v>
      </c>
      <c r="O869" s="1129">
        <f t="shared" si="2816"/>
        <v>0</v>
      </c>
      <c r="P869" s="1129">
        <f t="shared" si="2816"/>
        <v>0</v>
      </c>
      <c r="Q869" s="1129">
        <f t="shared" si="2816"/>
        <v>0</v>
      </c>
      <c r="R869" s="1129">
        <f t="shared" si="2816"/>
        <v>0</v>
      </c>
      <c r="S869" s="812"/>
      <c r="T869" s="1129">
        <f>SUM(T535)</f>
        <v>0</v>
      </c>
      <c r="U869" s="1129">
        <f>SUM(U535)</f>
        <v>0</v>
      </c>
      <c r="V869" s="1129">
        <f t="shared" ref="V869:AJ869" si="2817">SUM(V535)</f>
        <v>0</v>
      </c>
      <c r="W869" s="1129">
        <f t="shared" si="2817"/>
        <v>0</v>
      </c>
      <c r="X869" s="1129">
        <f t="shared" si="2817"/>
        <v>0</v>
      </c>
      <c r="Y869" s="1129">
        <f t="shared" si="2817"/>
        <v>0</v>
      </c>
      <c r="Z869" s="1129">
        <f t="shared" si="2817"/>
        <v>0</v>
      </c>
      <c r="AA869" s="1129">
        <f t="shared" si="2817"/>
        <v>0</v>
      </c>
      <c r="AB869" s="1129">
        <f t="shared" si="2817"/>
        <v>4.6640574037834314E-4</v>
      </c>
      <c r="AC869" s="1129">
        <f t="shared" si="2817"/>
        <v>0</v>
      </c>
      <c r="AD869" s="1129">
        <f t="shared" si="2817"/>
        <v>0</v>
      </c>
      <c r="AE869" s="1129">
        <f t="shared" si="2817"/>
        <v>0</v>
      </c>
      <c r="AF869" s="1129">
        <f t="shared" si="2817"/>
        <v>0</v>
      </c>
      <c r="AG869" s="1129">
        <f t="shared" si="2817"/>
        <v>0</v>
      </c>
      <c r="AH869" s="1129">
        <f t="shared" si="2817"/>
        <v>0</v>
      </c>
      <c r="AI869" s="1129">
        <f t="shared" si="2817"/>
        <v>0</v>
      </c>
      <c r="AJ869" s="1129">
        <f t="shared" si="2817"/>
        <v>0</v>
      </c>
      <c r="AK869" s="812"/>
      <c r="AL869" s="1129">
        <f>SUM(AL535)</f>
        <v>0</v>
      </c>
      <c r="AM869" s="1129">
        <f>SUM(AM535)</f>
        <v>0</v>
      </c>
      <c r="AN869" s="1129">
        <f t="shared" ref="AN869:BB869" si="2818">SUM(AN535)</f>
        <v>9.5946323734973447E-3</v>
      </c>
      <c r="AO869" s="1129">
        <f t="shared" si="2818"/>
        <v>0</v>
      </c>
      <c r="AP869" s="1129">
        <f t="shared" si="2818"/>
        <v>0</v>
      </c>
      <c r="AQ869" s="1129">
        <f t="shared" si="2818"/>
        <v>0</v>
      </c>
      <c r="AR869" s="1129">
        <f t="shared" si="2818"/>
        <v>0</v>
      </c>
      <c r="AS869" s="1129">
        <f t="shared" si="2818"/>
        <v>0</v>
      </c>
      <c r="AT869" s="1129">
        <f t="shared" si="2818"/>
        <v>0</v>
      </c>
      <c r="AU869" s="1129">
        <f t="shared" si="2818"/>
        <v>0</v>
      </c>
      <c r="AV869" s="1129">
        <f t="shared" si="2818"/>
        <v>0</v>
      </c>
      <c r="AW869" s="1129">
        <f t="shared" si="2818"/>
        <v>0</v>
      </c>
      <c r="AX869" s="1129">
        <f t="shared" si="2818"/>
        <v>0</v>
      </c>
      <c r="AY869" s="1129">
        <f t="shared" si="2818"/>
        <v>0</v>
      </c>
      <c r="AZ869" s="1129">
        <f t="shared" si="2818"/>
        <v>0</v>
      </c>
      <c r="BA869" s="1129">
        <f t="shared" si="2818"/>
        <v>0</v>
      </c>
      <c r="BB869" s="1129">
        <f t="shared" si="2818"/>
        <v>0</v>
      </c>
      <c r="BC869" s="812"/>
      <c r="BD869" s="1129">
        <f>SUM(BD535)</f>
        <v>0</v>
      </c>
      <c r="BE869" s="1129">
        <f>SUM(BE535)</f>
        <v>0</v>
      </c>
      <c r="BF869" s="1129">
        <f t="shared" ref="BF869:BT869" si="2819">SUM(BF535)</f>
        <v>0</v>
      </c>
      <c r="BG869" s="1129">
        <f t="shared" si="2819"/>
        <v>0</v>
      </c>
      <c r="BH869" s="1129">
        <f t="shared" si="2819"/>
        <v>0</v>
      </c>
      <c r="BI869" s="1129">
        <f t="shared" si="2819"/>
        <v>0</v>
      </c>
      <c r="BJ869" s="1129">
        <f t="shared" si="2819"/>
        <v>0</v>
      </c>
      <c r="BK869" s="1129">
        <f t="shared" si="2819"/>
        <v>0</v>
      </c>
      <c r="BL869" s="1129">
        <f t="shared" si="2819"/>
        <v>0</v>
      </c>
      <c r="BM869" s="1129">
        <f t="shared" si="2819"/>
        <v>0</v>
      </c>
      <c r="BN869" s="1129">
        <f t="shared" si="2819"/>
        <v>0</v>
      </c>
      <c r="BO869" s="1129">
        <f t="shared" si="2819"/>
        <v>0</v>
      </c>
      <c r="BP869" s="1129">
        <f t="shared" si="2819"/>
        <v>0</v>
      </c>
      <c r="BQ869" s="1129">
        <f t="shared" si="2819"/>
        <v>0</v>
      </c>
      <c r="BR869" s="1129">
        <f t="shared" si="2819"/>
        <v>0</v>
      </c>
      <c r="BS869" s="1129">
        <f t="shared" si="2819"/>
        <v>0</v>
      </c>
      <c r="BT869" s="1129">
        <f t="shared" si="2819"/>
        <v>0</v>
      </c>
      <c r="BU869" s="812"/>
      <c r="BV869" s="1129">
        <f t="shared" ref="BV869:BY869" si="2820">SUM(BV535)</f>
        <v>0</v>
      </c>
      <c r="BW869" s="1129">
        <f t="shared" si="2820"/>
        <v>0</v>
      </c>
      <c r="BX869" s="1129">
        <f t="shared" si="2820"/>
        <v>0</v>
      </c>
      <c r="BY869" s="1129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4">
        <f t="shared" si="2767"/>
        <v>0</v>
      </c>
      <c r="CE869" s="1345">
        <f t="shared" si="2767"/>
        <v>0</v>
      </c>
      <c r="CF869" s="1346">
        <f t="shared" si="2767"/>
        <v>0</v>
      </c>
      <c r="CG869" s="1346">
        <f t="shared" si="2767"/>
        <v>0</v>
      </c>
      <c r="CH869" s="1346">
        <f t="shared" si="2767"/>
        <v>0</v>
      </c>
      <c r="CI869" s="1346">
        <f t="shared" si="2767"/>
        <v>0</v>
      </c>
      <c r="CJ869" s="1346">
        <f t="shared" si="2767"/>
        <v>0</v>
      </c>
      <c r="CK869" s="1347">
        <f t="shared" si="2767"/>
        <v>0</v>
      </c>
      <c r="CL869" s="1347">
        <f t="shared" si="2767"/>
        <v>0</v>
      </c>
      <c r="CM869" s="1347">
        <f t="shared" si="2767"/>
        <v>0</v>
      </c>
      <c r="CN869" s="1346">
        <f t="shared" si="2767"/>
        <v>0</v>
      </c>
      <c r="CO869" s="1346">
        <f t="shared" si="2767"/>
        <v>0</v>
      </c>
      <c r="CP869" s="1346">
        <f t="shared" si="2767"/>
        <v>0</v>
      </c>
      <c r="CQ869" s="1346">
        <f t="shared" si="2767"/>
        <v>0</v>
      </c>
      <c r="CR869" s="1346">
        <f t="shared" si="2767"/>
        <v>0</v>
      </c>
      <c r="CS869" s="1345">
        <f t="shared" si="2767"/>
        <v>0</v>
      </c>
      <c r="CT869" s="1376">
        <f t="shared" si="2768"/>
        <v>9.5946323734973447E-3</v>
      </c>
      <c r="CU869" s="1430">
        <f t="shared" si="2769"/>
        <v>0</v>
      </c>
      <c r="CV869" s="1359">
        <f t="shared" si="2769"/>
        <v>0</v>
      </c>
      <c r="CW869" s="1360">
        <f t="shared" si="2769"/>
        <v>0</v>
      </c>
      <c r="CX869" s="1360">
        <f t="shared" si="2769"/>
        <v>0</v>
      </c>
      <c r="CY869" s="1360">
        <f t="shared" si="2769"/>
        <v>0</v>
      </c>
      <c r="CZ869" s="1360">
        <f t="shared" si="2769"/>
        <v>0</v>
      </c>
      <c r="DA869" s="1360">
        <f t="shared" si="2769"/>
        <v>0</v>
      </c>
      <c r="DB869" s="1361">
        <f t="shared" si="2769"/>
        <v>0</v>
      </c>
      <c r="DC869" s="1361">
        <f t="shared" si="2769"/>
        <v>0</v>
      </c>
      <c r="DD869" s="1361">
        <f t="shared" si="2769"/>
        <v>0</v>
      </c>
      <c r="DE869" s="1360">
        <f t="shared" si="2769"/>
        <v>0</v>
      </c>
      <c r="DF869" s="1360">
        <f t="shared" si="2769"/>
        <v>0</v>
      </c>
      <c r="DG869" s="1360">
        <f t="shared" si="2769"/>
        <v>0</v>
      </c>
      <c r="DH869" s="1360">
        <f t="shared" si="2769"/>
        <v>0</v>
      </c>
      <c r="DI869" s="1360">
        <f t="shared" si="2769"/>
        <v>0</v>
      </c>
      <c r="DJ869" s="1359">
        <f t="shared" si="2769"/>
        <v>0</v>
      </c>
      <c r="DK869" s="1430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821">SUM(D541)</f>
        <v>0</v>
      </c>
      <c r="E870" s="1129">
        <f t="shared" si="2821"/>
        <v>0</v>
      </c>
      <c r="F870" s="1129">
        <f t="shared" si="2821"/>
        <v>0</v>
      </c>
      <c r="G870" s="1129">
        <f t="shared" si="2821"/>
        <v>0</v>
      </c>
      <c r="H870" s="1129">
        <f t="shared" si="2821"/>
        <v>0</v>
      </c>
      <c r="I870" s="1129">
        <f t="shared" si="2821"/>
        <v>0</v>
      </c>
      <c r="J870" s="1129">
        <f t="shared" si="2821"/>
        <v>0</v>
      </c>
      <c r="K870" s="1129">
        <f t="shared" si="2821"/>
        <v>0</v>
      </c>
      <c r="L870" s="1129">
        <f t="shared" si="2821"/>
        <v>0</v>
      </c>
      <c r="M870" s="1129">
        <f t="shared" si="2821"/>
        <v>0</v>
      </c>
      <c r="N870" s="1129">
        <f t="shared" si="2821"/>
        <v>0</v>
      </c>
      <c r="O870" s="1129">
        <f t="shared" si="2821"/>
        <v>0</v>
      </c>
      <c r="P870" s="1129">
        <f t="shared" si="2821"/>
        <v>0</v>
      </c>
      <c r="Q870" s="1129">
        <f t="shared" si="2821"/>
        <v>0</v>
      </c>
      <c r="R870" s="1129">
        <f t="shared" si="2821"/>
        <v>0</v>
      </c>
      <c r="S870" s="812"/>
      <c r="T870" s="1129">
        <f>SUM(T541)</f>
        <v>0</v>
      </c>
      <c r="U870" s="1129">
        <f>SUM(U541)</f>
        <v>0</v>
      </c>
      <c r="V870" s="1129">
        <f t="shared" ref="V870:AJ870" si="2822">SUM(V541)</f>
        <v>0</v>
      </c>
      <c r="W870" s="1129">
        <f t="shared" si="2822"/>
        <v>0</v>
      </c>
      <c r="X870" s="1129">
        <f t="shared" si="2822"/>
        <v>2.6279004752585962E-3</v>
      </c>
      <c r="Y870" s="1129">
        <f t="shared" si="2822"/>
        <v>0</v>
      </c>
      <c r="Z870" s="1129">
        <f t="shared" si="2822"/>
        <v>1.7519336501723979E-3</v>
      </c>
      <c r="AA870" s="1129">
        <f t="shared" si="2822"/>
        <v>0</v>
      </c>
      <c r="AB870" s="1129">
        <f t="shared" si="2822"/>
        <v>0</v>
      </c>
      <c r="AC870" s="1129">
        <f t="shared" si="2822"/>
        <v>0</v>
      </c>
      <c r="AD870" s="1129">
        <f t="shared" si="2822"/>
        <v>0</v>
      </c>
      <c r="AE870" s="1129">
        <f t="shared" si="2822"/>
        <v>0</v>
      </c>
      <c r="AF870" s="1129">
        <f t="shared" si="2822"/>
        <v>0</v>
      </c>
      <c r="AG870" s="1129">
        <f t="shared" si="2822"/>
        <v>0</v>
      </c>
      <c r="AH870" s="1129">
        <f t="shared" si="2822"/>
        <v>0</v>
      </c>
      <c r="AI870" s="1129">
        <f t="shared" si="2822"/>
        <v>0</v>
      </c>
      <c r="AJ870" s="1129">
        <f t="shared" si="2822"/>
        <v>0</v>
      </c>
      <c r="AK870" s="812"/>
      <c r="AL870" s="1129">
        <f>SUM(AL541)</f>
        <v>3.0658838878016962E-4</v>
      </c>
      <c r="AM870" s="1129">
        <f>SUM(AM541)</f>
        <v>7.0077346006895917E-3</v>
      </c>
      <c r="AN870" s="1129">
        <f t="shared" ref="AN870:BB870" si="2823">SUM(AN541)</f>
        <v>1.0511601901034385E-2</v>
      </c>
      <c r="AO870" s="1129">
        <f t="shared" si="2823"/>
        <v>7.6647097195042405E-3</v>
      </c>
      <c r="AP870" s="1129">
        <f t="shared" si="2823"/>
        <v>5.1098064796694937E-4</v>
      </c>
      <c r="AQ870" s="1129">
        <f t="shared" si="2823"/>
        <v>2.0439225918677975E-3</v>
      </c>
      <c r="AR870" s="1129">
        <f t="shared" si="2823"/>
        <v>1.532941943900848E-3</v>
      </c>
      <c r="AS870" s="1129">
        <f t="shared" si="2823"/>
        <v>0</v>
      </c>
      <c r="AT870" s="1129">
        <f t="shared" si="2823"/>
        <v>3.6790606653620351E-3</v>
      </c>
      <c r="AU870" s="1129">
        <f t="shared" si="2823"/>
        <v>0</v>
      </c>
      <c r="AV870" s="1129">
        <f t="shared" si="2823"/>
        <v>0</v>
      </c>
      <c r="AW870" s="1129">
        <f t="shared" si="2823"/>
        <v>0</v>
      </c>
      <c r="AX870" s="1129">
        <f t="shared" si="2823"/>
        <v>0</v>
      </c>
      <c r="AY870" s="1129">
        <f t="shared" si="2823"/>
        <v>0</v>
      </c>
      <c r="AZ870" s="1129">
        <f t="shared" si="2823"/>
        <v>0</v>
      </c>
      <c r="BA870" s="1129">
        <f t="shared" si="2823"/>
        <v>0</v>
      </c>
      <c r="BB870" s="1129">
        <f t="shared" si="2823"/>
        <v>0</v>
      </c>
      <c r="BC870" s="812"/>
      <c r="BD870" s="1129">
        <f>SUM(BD541)</f>
        <v>8.17569036747119E-3</v>
      </c>
      <c r="BE870" s="1129">
        <f>SUM(BE541)</f>
        <v>1.1497064579256359E-2</v>
      </c>
      <c r="BF870" s="1129">
        <f t="shared" ref="BF870:BT870" si="2824">SUM(BF541)</f>
        <v>3.270276146988476E-2</v>
      </c>
      <c r="BG870" s="1129">
        <f t="shared" si="2824"/>
        <v>1.3139502376292982E-2</v>
      </c>
      <c r="BH870" s="1129">
        <f t="shared" si="2824"/>
        <v>1.6723003024372886E-3</v>
      </c>
      <c r="BI870" s="1129">
        <f t="shared" si="2824"/>
        <v>5.1098064796694931E-3</v>
      </c>
      <c r="BJ870" s="1129">
        <f t="shared" si="2824"/>
        <v>0</v>
      </c>
      <c r="BK870" s="1129">
        <f t="shared" si="2824"/>
        <v>7.3581213307240701E-3</v>
      </c>
      <c r="BL870" s="1129">
        <f t="shared" si="2824"/>
        <v>5.2558009505171928E-2</v>
      </c>
      <c r="BM870" s="1129">
        <f t="shared" si="2824"/>
        <v>0</v>
      </c>
      <c r="BN870" s="1129">
        <f t="shared" si="2824"/>
        <v>0</v>
      </c>
      <c r="BO870" s="1129">
        <f t="shared" si="2824"/>
        <v>0</v>
      </c>
      <c r="BP870" s="1129">
        <f t="shared" si="2824"/>
        <v>0</v>
      </c>
      <c r="BQ870" s="1129">
        <f t="shared" si="2824"/>
        <v>0</v>
      </c>
      <c r="BR870" s="1129">
        <f t="shared" si="2824"/>
        <v>0</v>
      </c>
      <c r="BS870" s="1129">
        <f t="shared" si="2824"/>
        <v>0</v>
      </c>
      <c r="BT870" s="1129">
        <f t="shared" si="2824"/>
        <v>0</v>
      </c>
      <c r="BU870" s="812"/>
      <c r="BV870" s="1129">
        <f t="shared" ref="BV870:BY870" si="2825">SUM(BV541)</f>
        <v>0</v>
      </c>
      <c r="BW870" s="1129">
        <f t="shared" si="2825"/>
        <v>1.7519336501723979E-3</v>
      </c>
      <c r="BX870" s="1129">
        <f t="shared" si="2825"/>
        <v>3.4491193737769079E-3</v>
      </c>
      <c r="BY870" s="1129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4">
        <f t="shared" si="2767"/>
        <v>0</v>
      </c>
      <c r="CE870" s="1345">
        <f t="shared" si="2767"/>
        <v>0</v>
      </c>
      <c r="CF870" s="1346">
        <f t="shared" si="2767"/>
        <v>0</v>
      </c>
      <c r="CG870" s="1346">
        <f t="shared" si="2767"/>
        <v>0</v>
      </c>
      <c r="CH870" s="1346">
        <f t="shared" si="2767"/>
        <v>0</v>
      </c>
      <c r="CI870" s="1346">
        <f t="shared" si="2767"/>
        <v>0</v>
      </c>
      <c r="CJ870" s="1346">
        <f t="shared" si="2767"/>
        <v>0</v>
      </c>
      <c r="CK870" s="1347">
        <f t="shared" si="2767"/>
        <v>0</v>
      </c>
      <c r="CL870" s="1347">
        <f t="shared" si="2767"/>
        <v>0</v>
      </c>
      <c r="CM870" s="1347">
        <f t="shared" si="2767"/>
        <v>3.0658838878016962E-4</v>
      </c>
      <c r="CN870" s="1346">
        <f t="shared" si="2767"/>
        <v>5.1098064796694937E-4</v>
      </c>
      <c r="CO870" s="1346">
        <f t="shared" si="2767"/>
        <v>1.532941943900848E-3</v>
      </c>
      <c r="CP870" s="1346">
        <f t="shared" si="2767"/>
        <v>2.0439225918677975E-3</v>
      </c>
      <c r="CQ870" s="1346">
        <f t="shared" si="2767"/>
        <v>3.6790606653620351E-3</v>
      </c>
      <c r="CR870" s="1346">
        <f t="shared" si="2767"/>
        <v>7.0077346006895917E-3</v>
      </c>
      <c r="CS870" s="1345">
        <f t="shared" si="2767"/>
        <v>7.6647097195042405E-3</v>
      </c>
      <c r="CT870" s="1376">
        <f t="shared" si="2768"/>
        <v>1.0511601901034385E-2</v>
      </c>
      <c r="CU870" s="1430">
        <f t="shared" si="2769"/>
        <v>0</v>
      </c>
      <c r="CV870" s="1359">
        <f t="shared" si="2769"/>
        <v>0</v>
      </c>
      <c r="CW870" s="1360">
        <f t="shared" si="2769"/>
        <v>0</v>
      </c>
      <c r="CX870" s="1360">
        <f t="shared" si="2769"/>
        <v>0</v>
      </c>
      <c r="CY870" s="1360">
        <f t="shared" si="2769"/>
        <v>0</v>
      </c>
      <c r="CZ870" s="1360">
        <f t="shared" si="2769"/>
        <v>0</v>
      </c>
      <c r="DA870" s="1360">
        <f t="shared" si="2769"/>
        <v>0</v>
      </c>
      <c r="DB870" s="1361">
        <f t="shared" si="2769"/>
        <v>0</v>
      </c>
      <c r="DC870" s="1361">
        <f t="shared" si="2769"/>
        <v>0</v>
      </c>
      <c r="DD870" s="1361">
        <f t="shared" si="2769"/>
        <v>1.6723003024372886E-3</v>
      </c>
      <c r="DE870" s="1360">
        <f t="shared" si="2769"/>
        <v>5.1098064796694931E-3</v>
      </c>
      <c r="DF870" s="1360">
        <f t="shared" si="2769"/>
        <v>7.3581213307240701E-3</v>
      </c>
      <c r="DG870" s="1360">
        <f t="shared" si="2769"/>
        <v>8.17569036747119E-3</v>
      </c>
      <c r="DH870" s="1360">
        <f t="shared" si="2769"/>
        <v>1.1497064579256359E-2</v>
      </c>
      <c r="DI870" s="1360">
        <f t="shared" si="2769"/>
        <v>1.3139502376292982E-2</v>
      </c>
      <c r="DJ870" s="1359">
        <f t="shared" si="2769"/>
        <v>3.270276146988476E-2</v>
      </c>
      <c r="DK870" s="1430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826">SUM(D547)</f>
        <v>0</v>
      </c>
      <c r="E871" s="1129">
        <f t="shared" si="2826"/>
        <v>0</v>
      </c>
      <c r="F871" s="1129">
        <f t="shared" si="2826"/>
        <v>0</v>
      </c>
      <c r="G871" s="1129">
        <f t="shared" si="2826"/>
        <v>0</v>
      </c>
      <c r="H871" s="1129">
        <f t="shared" si="2826"/>
        <v>0</v>
      </c>
      <c r="I871" s="1129">
        <f t="shared" si="2826"/>
        <v>0</v>
      </c>
      <c r="J871" s="1129">
        <f t="shared" si="2826"/>
        <v>0</v>
      </c>
      <c r="K871" s="1129">
        <f t="shared" si="2826"/>
        <v>0</v>
      </c>
      <c r="L871" s="1129">
        <f t="shared" si="2826"/>
        <v>0</v>
      </c>
      <c r="M871" s="1129">
        <f t="shared" si="2826"/>
        <v>0</v>
      </c>
      <c r="N871" s="1129">
        <f t="shared" si="2826"/>
        <v>0</v>
      </c>
      <c r="O871" s="1129">
        <f t="shared" si="2826"/>
        <v>0</v>
      </c>
      <c r="P871" s="1129">
        <f t="shared" si="2826"/>
        <v>0</v>
      </c>
      <c r="Q871" s="1129">
        <f t="shared" si="2826"/>
        <v>0</v>
      </c>
      <c r="R871" s="1129">
        <f t="shared" si="2826"/>
        <v>0</v>
      </c>
      <c r="S871" s="812"/>
      <c r="T871" s="1129">
        <f>SUM(T547)</f>
        <v>0</v>
      </c>
      <c r="U871" s="1129">
        <f>SUM(U547)</f>
        <v>0</v>
      </c>
      <c r="V871" s="1129">
        <f t="shared" ref="V871:AJ871" si="2827">SUM(V547)</f>
        <v>0</v>
      </c>
      <c r="W871" s="1129">
        <f t="shared" si="2827"/>
        <v>0</v>
      </c>
      <c r="X871" s="1129">
        <f t="shared" si="2827"/>
        <v>0</v>
      </c>
      <c r="Y871" s="1129">
        <f t="shared" si="2827"/>
        <v>0</v>
      </c>
      <c r="Z871" s="1129">
        <f t="shared" si="2827"/>
        <v>0</v>
      </c>
      <c r="AA871" s="1129">
        <f t="shared" si="2827"/>
        <v>0</v>
      </c>
      <c r="AB871" s="1129">
        <f t="shared" si="2827"/>
        <v>0</v>
      </c>
      <c r="AC871" s="1129">
        <f t="shared" si="2827"/>
        <v>0</v>
      </c>
      <c r="AD871" s="1129">
        <f t="shared" si="2827"/>
        <v>0</v>
      </c>
      <c r="AE871" s="1129">
        <f t="shared" si="2827"/>
        <v>0</v>
      </c>
      <c r="AF871" s="1129">
        <f t="shared" si="2827"/>
        <v>0</v>
      </c>
      <c r="AG871" s="1129">
        <f t="shared" si="2827"/>
        <v>0</v>
      </c>
      <c r="AH871" s="1129">
        <f t="shared" si="2827"/>
        <v>0</v>
      </c>
      <c r="AI871" s="1129">
        <f t="shared" si="2827"/>
        <v>0</v>
      </c>
      <c r="AJ871" s="1129">
        <f t="shared" si="2827"/>
        <v>0</v>
      </c>
      <c r="AK871" s="812"/>
      <c r="AL871" s="1129">
        <f>SUM(AL547)</f>
        <v>0</v>
      </c>
      <c r="AM871" s="1129">
        <f>SUM(AM547)</f>
        <v>0</v>
      </c>
      <c r="AN871" s="1129">
        <f t="shared" ref="AN871:BB871" si="2828">SUM(AN547)</f>
        <v>0</v>
      </c>
      <c r="AO871" s="1129">
        <f t="shared" si="2828"/>
        <v>0</v>
      </c>
      <c r="AP871" s="1129">
        <f t="shared" si="2828"/>
        <v>0</v>
      </c>
      <c r="AQ871" s="1129">
        <f t="shared" si="2828"/>
        <v>0</v>
      </c>
      <c r="AR871" s="1129">
        <f t="shared" si="2828"/>
        <v>0</v>
      </c>
      <c r="AS871" s="1129">
        <f t="shared" si="2828"/>
        <v>0</v>
      </c>
      <c r="AT871" s="1129">
        <f t="shared" si="2828"/>
        <v>0</v>
      </c>
      <c r="AU871" s="1129">
        <f t="shared" si="2828"/>
        <v>0</v>
      </c>
      <c r="AV871" s="1129">
        <f t="shared" si="2828"/>
        <v>0</v>
      </c>
      <c r="AW871" s="1129">
        <f t="shared" si="2828"/>
        <v>0</v>
      </c>
      <c r="AX871" s="1129">
        <f t="shared" si="2828"/>
        <v>0</v>
      </c>
      <c r="AY871" s="1129">
        <f t="shared" si="2828"/>
        <v>0</v>
      </c>
      <c r="AZ871" s="1129">
        <f t="shared" si="2828"/>
        <v>0</v>
      </c>
      <c r="BA871" s="1129">
        <f t="shared" si="2828"/>
        <v>0</v>
      </c>
      <c r="BB871" s="1129">
        <f t="shared" si="2828"/>
        <v>0</v>
      </c>
      <c r="BC871" s="812"/>
      <c r="BD871" s="1129">
        <f>SUM(BD547)</f>
        <v>0</v>
      </c>
      <c r="BE871" s="1129">
        <f>SUM(BE547)</f>
        <v>0</v>
      </c>
      <c r="BF871" s="1129">
        <f t="shared" ref="BF871:BT871" si="2829">SUM(BF547)</f>
        <v>0</v>
      </c>
      <c r="BG871" s="1129">
        <f t="shared" si="2829"/>
        <v>0</v>
      </c>
      <c r="BH871" s="1129">
        <f t="shared" si="2829"/>
        <v>0</v>
      </c>
      <c r="BI871" s="1129">
        <f t="shared" si="2829"/>
        <v>0</v>
      </c>
      <c r="BJ871" s="1129">
        <f t="shared" si="2829"/>
        <v>0</v>
      </c>
      <c r="BK871" s="1129">
        <f t="shared" si="2829"/>
        <v>0</v>
      </c>
      <c r="BL871" s="1129">
        <f t="shared" si="2829"/>
        <v>0</v>
      </c>
      <c r="BM871" s="1129">
        <f t="shared" si="2829"/>
        <v>0</v>
      </c>
      <c r="BN871" s="1129">
        <f t="shared" si="2829"/>
        <v>0</v>
      </c>
      <c r="BO871" s="1129">
        <f t="shared" si="2829"/>
        <v>0</v>
      </c>
      <c r="BP871" s="1129">
        <f t="shared" si="2829"/>
        <v>0</v>
      </c>
      <c r="BQ871" s="1129">
        <f t="shared" si="2829"/>
        <v>0</v>
      </c>
      <c r="BR871" s="1129">
        <f t="shared" si="2829"/>
        <v>0</v>
      </c>
      <c r="BS871" s="1129">
        <f t="shared" si="2829"/>
        <v>0</v>
      </c>
      <c r="BT871" s="1129">
        <f t="shared" si="2829"/>
        <v>0</v>
      </c>
      <c r="BU871" s="812"/>
      <c r="BV871" s="1129">
        <f t="shared" ref="BV871:BY871" si="2830">SUM(BV547)</f>
        <v>0</v>
      </c>
      <c r="BW871" s="1129">
        <f t="shared" si="2830"/>
        <v>0</v>
      </c>
      <c r="BX871" s="1129">
        <f t="shared" si="2830"/>
        <v>0</v>
      </c>
      <c r="BY871" s="1129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4">
        <f t="shared" si="2767"/>
        <v>0</v>
      </c>
      <c r="CE871" s="1345">
        <f t="shared" si="2767"/>
        <v>0</v>
      </c>
      <c r="CF871" s="1346">
        <f t="shared" si="2767"/>
        <v>0</v>
      </c>
      <c r="CG871" s="1346">
        <f t="shared" si="2767"/>
        <v>0</v>
      </c>
      <c r="CH871" s="1346">
        <f t="shared" si="2767"/>
        <v>0</v>
      </c>
      <c r="CI871" s="1346">
        <f t="shared" si="2767"/>
        <v>0</v>
      </c>
      <c r="CJ871" s="1346">
        <f t="shared" si="2767"/>
        <v>0</v>
      </c>
      <c r="CK871" s="1347">
        <f t="shared" si="2767"/>
        <v>0</v>
      </c>
      <c r="CL871" s="1347">
        <f t="shared" si="2767"/>
        <v>0</v>
      </c>
      <c r="CM871" s="1347">
        <f t="shared" si="2767"/>
        <v>0</v>
      </c>
      <c r="CN871" s="1346">
        <f t="shared" si="2767"/>
        <v>0</v>
      </c>
      <c r="CO871" s="1346">
        <f t="shared" si="2767"/>
        <v>0</v>
      </c>
      <c r="CP871" s="1346">
        <f t="shared" si="2767"/>
        <v>0</v>
      </c>
      <c r="CQ871" s="1346">
        <f t="shared" si="2767"/>
        <v>0</v>
      </c>
      <c r="CR871" s="1346">
        <f t="shared" si="2767"/>
        <v>0</v>
      </c>
      <c r="CS871" s="1345">
        <f t="shared" si="2767"/>
        <v>0</v>
      </c>
      <c r="CT871" s="1376">
        <f t="shared" si="2768"/>
        <v>0</v>
      </c>
      <c r="CU871" s="1430">
        <f t="shared" si="2769"/>
        <v>0</v>
      </c>
      <c r="CV871" s="1359">
        <f t="shared" si="2769"/>
        <v>0</v>
      </c>
      <c r="CW871" s="1360">
        <f t="shared" si="2769"/>
        <v>0</v>
      </c>
      <c r="CX871" s="1360">
        <f t="shared" si="2769"/>
        <v>0</v>
      </c>
      <c r="CY871" s="1360">
        <f t="shared" si="2769"/>
        <v>0</v>
      </c>
      <c r="CZ871" s="1360">
        <f t="shared" si="2769"/>
        <v>0</v>
      </c>
      <c r="DA871" s="1360">
        <f t="shared" si="2769"/>
        <v>0</v>
      </c>
      <c r="DB871" s="1361">
        <f t="shared" si="2769"/>
        <v>0</v>
      </c>
      <c r="DC871" s="1361">
        <f t="shared" si="2769"/>
        <v>0</v>
      </c>
      <c r="DD871" s="1361">
        <f t="shared" si="2769"/>
        <v>0</v>
      </c>
      <c r="DE871" s="1360">
        <f t="shared" si="2769"/>
        <v>0</v>
      </c>
      <c r="DF871" s="1360">
        <f t="shared" si="2769"/>
        <v>0</v>
      </c>
      <c r="DG871" s="1360">
        <f t="shared" si="2769"/>
        <v>0</v>
      </c>
      <c r="DH871" s="1360">
        <f t="shared" si="2769"/>
        <v>0</v>
      </c>
      <c r="DI871" s="1360">
        <f t="shared" si="2769"/>
        <v>0</v>
      </c>
      <c r="DJ871" s="1359">
        <f t="shared" si="2769"/>
        <v>0</v>
      </c>
      <c r="DK871" s="1430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831">SUM(D553)</f>
        <v>0</v>
      </c>
      <c r="E872" s="1129">
        <f t="shared" si="2831"/>
        <v>0</v>
      </c>
      <c r="F872" s="1129">
        <f t="shared" si="2831"/>
        <v>0</v>
      </c>
      <c r="G872" s="1129">
        <f t="shared" si="2831"/>
        <v>0</v>
      </c>
      <c r="H872" s="1129">
        <f t="shared" si="2831"/>
        <v>0</v>
      </c>
      <c r="I872" s="1129">
        <f t="shared" si="2831"/>
        <v>0</v>
      </c>
      <c r="J872" s="1129">
        <f t="shared" si="2831"/>
        <v>0</v>
      </c>
      <c r="K872" s="1129">
        <f t="shared" si="2831"/>
        <v>0</v>
      </c>
      <c r="L872" s="1129">
        <f t="shared" si="2831"/>
        <v>0</v>
      </c>
      <c r="M872" s="1129">
        <f t="shared" si="2831"/>
        <v>0</v>
      </c>
      <c r="N872" s="1129">
        <f t="shared" si="2831"/>
        <v>0</v>
      </c>
      <c r="O872" s="1129">
        <f t="shared" si="2831"/>
        <v>0</v>
      </c>
      <c r="P872" s="1129">
        <f t="shared" si="2831"/>
        <v>0</v>
      </c>
      <c r="Q872" s="1129">
        <f t="shared" si="2831"/>
        <v>0</v>
      </c>
      <c r="R872" s="1129">
        <f t="shared" si="2831"/>
        <v>0</v>
      </c>
      <c r="S872" s="812"/>
      <c r="T872" s="1129">
        <f>SUM(T553)</f>
        <v>0</v>
      </c>
      <c r="U872" s="1129">
        <f>SUM(U553)</f>
        <v>0</v>
      </c>
      <c r="V872" s="1129">
        <f t="shared" ref="V872:AJ872" si="2832">SUM(V553)</f>
        <v>0</v>
      </c>
      <c r="W872" s="1129">
        <f t="shared" si="2832"/>
        <v>0</v>
      </c>
      <c r="X872" s="1129">
        <f t="shared" si="2832"/>
        <v>0</v>
      </c>
      <c r="Y872" s="1129">
        <f t="shared" si="2832"/>
        <v>0</v>
      </c>
      <c r="Z872" s="1129">
        <f t="shared" si="2832"/>
        <v>0</v>
      </c>
      <c r="AA872" s="1129">
        <f t="shared" si="2832"/>
        <v>0</v>
      </c>
      <c r="AB872" s="1129">
        <f t="shared" si="2832"/>
        <v>0</v>
      </c>
      <c r="AC872" s="1129">
        <f t="shared" si="2832"/>
        <v>0</v>
      </c>
      <c r="AD872" s="1129">
        <f t="shared" si="2832"/>
        <v>0</v>
      </c>
      <c r="AE872" s="1129">
        <f t="shared" si="2832"/>
        <v>0</v>
      </c>
      <c r="AF872" s="1129">
        <f t="shared" si="2832"/>
        <v>0</v>
      </c>
      <c r="AG872" s="1129">
        <f t="shared" si="2832"/>
        <v>0</v>
      </c>
      <c r="AH872" s="1129">
        <f t="shared" si="2832"/>
        <v>0</v>
      </c>
      <c r="AI872" s="1129">
        <f t="shared" si="2832"/>
        <v>0</v>
      </c>
      <c r="AJ872" s="1129">
        <f t="shared" si="2832"/>
        <v>0</v>
      </c>
      <c r="AK872" s="812"/>
      <c r="AL872" s="1129">
        <f>SUM(AL553)</f>
        <v>0</v>
      </c>
      <c r="AM872" s="1129">
        <f>SUM(AM553)</f>
        <v>0</v>
      </c>
      <c r="AN872" s="1129">
        <f t="shared" ref="AN872:BB872" si="2833">SUM(AN553)</f>
        <v>0</v>
      </c>
      <c r="AO872" s="1129">
        <f t="shared" si="2833"/>
        <v>0</v>
      </c>
      <c r="AP872" s="1129">
        <f t="shared" si="2833"/>
        <v>0</v>
      </c>
      <c r="AQ872" s="1129">
        <f t="shared" si="2833"/>
        <v>0</v>
      </c>
      <c r="AR872" s="1129">
        <f t="shared" si="2833"/>
        <v>0</v>
      </c>
      <c r="AS872" s="1129">
        <f t="shared" si="2833"/>
        <v>0</v>
      </c>
      <c r="AT872" s="1129">
        <f t="shared" si="2833"/>
        <v>0</v>
      </c>
      <c r="AU872" s="1129">
        <f t="shared" si="2833"/>
        <v>0</v>
      </c>
      <c r="AV872" s="1129">
        <f t="shared" si="2833"/>
        <v>0</v>
      </c>
      <c r="AW872" s="1129">
        <f t="shared" si="2833"/>
        <v>0</v>
      </c>
      <c r="AX872" s="1129">
        <f t="shared" si="2833"/>
        <v>0</v>
      </c>
      <c r="AY872" s="1129">
        <f t="shared" si="2833"/>
        <v>0</v>
      </c>
      <c r="AZ872" s="1129">
        <f t="shared" si="2833"/>
        <v>0</v>
      </c>
      <c r="BA872" s="1129">
        <f t="shared" si="2833"/>
        <v>0</v>
      </c>
      <c r="BB872" s="1129">
        <f t="shared" si="2833"/>
        <v>0</v>
      </c>
      <c r="BC872" s="812"/>
      <c r="BD872" s="1129">
        <f>SUM(BD553)</f>
        <v>0</v>
      </c>
      <c r="BE872" s="1129">
        <f>SUM(BE553)</f>
        <v>0</v>
      </c>
      <c r="BF872" s="1129">
        <f t="shared" ref="BF872:BT872" si="2834">SUM(BF553)</f>
        <v>0</v>
      </c>
      <c r="BG872" s="1129">
        <f t="shared" si="2834"/>
        <v>0</v>
      </c>
      <c r="BH872" s="1129">
        <f t="shared" si="2834"/>
        <v>0</v>
      </c>
      <c r="BI872" s="1129">
        <f t="shared" si="2834"/>
        <v>0</v>
      </c>
      <c r="BJ872" s="1129">
        <f t="shared" si="2834"/>
        <v>0</v>
      </c>
      <c r="BK872" s="1129">
        <f t="shared" si="2834"/>
        <v>0</v>
      </c>
      <c r="BL872" s="1129">
        <f t="shared" si="2834"/>
        <v>0</v>
      </c>
      <c r="BM872" s="1129">
        <f t="shared" si="2834"/>
        <v>0</v>
      </c>
      <c r="BN872" s="1129">
        <f t="shared" si="2834"/>
        <v>0</v>
      </c>
      <c r="BO872" s="1129">
        <f t="shared" si="2834"/>
        <v>0</v>
      </c>
      <c r="BP872" s="1129">
        <f t="shared" si="2834"/>
        <v>0</v>
      </c>
      <c r="BQ872" s="1129">
        <f t="shared" si="2834"/>
        <v>0</v>
      </c>
      <c r="BR872" s="1129">
        <f t="shared" si="2834"/>
        <v>0</v>
      </c>
      <c r="BS872" s="1129">
        <f t="shared" si="2834"/>
        <v>0</v>
      </c>
      <c r="BT872" s="1129">
        <f t="shared" si="2834"/>
        <v>0</v>
      </c>
      <c r="BU872" s="812"/>
      <c r="BV872" s="1129">
        <f t="shared" ref="BV872:BY872" si="2835">SUM(BV553)</f>
        <v>0</v>
      </c>
      <c r="BW872" s="1129">
        <f t="shared" si="2835"/>
        <v>0</v>
      </c>
      <c r="BX872" s="1129">
        <f t="shared" si="2835"/>
        <v>0</v>
      </c>
      <c r="BY872" s="1129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4">
        <f t="shared" si="2767"/>
        <v>0</v>
      </c>
      <c r="CE872" s="1345">
        <f t="shared" si="2767"/>
        <v>0</v>
      </c>
      <c r="CF872" s="1346">
        <f t="shared" si="2767"/>
        <v>0</v>
      </c>
      <c r="CG872" s="1346">
        <f t="shared" si="2767"/>
        <v>0</v>
      </c>
      <c r="CH872" s="1346">
        <f t="shared" si="2767"/>
        <v>0</v>
      </c>
      <c r="CI872" s="1346">
        <f t="shared" si="2767"/>
        <v>0</v>
      </c>
      <c r="CJ872" s="1346">
        <f t="shared" si="2767"/>
        <v>0</v>
      </c>
      <c r="CK872" s="1347">
        <f t="shared" si="2767"/>
        <v>0</v>
      </c>
      <c r="CL872" s="1347">
        <f t="shared" si="2767"/>
        <v>0</v>
      </c>
      <c r="CM872" s="1347">
        <f t="shared" si="2767"/>
        <v>0</v>
      </c>
      <c r="CN872" s="1346">
        <f t="shared" si="2767"/>
        <v>0</v>
      </c>
      <c r="CO872" s="1346">
        <f t="shared" si="2767"/>
        <v>0</v>
      </c>
      <c r="CP872" s="1346">
        <f t="shared" si="2767"/>
        <v>0</v>
      </c>
      <c r="CQ872" s="1346">
        <f t="shared" si="2767"/>
        <v>0</v>
      </c>
      <c r="CR872" s="1346">
        <f t="shared" si="2767"/>
        <v>0</v>
      </c>
      <c r="CS872" s="1345">
        <f t="shared" si="2767"/>
        <v>0</v>
      </c>
      <c r="CT872" s="1376">
        <f t="shared" si="2768"/>
        <v>0</v>
      </c>
      <c r="CU872" s="1430">
        <f t="shared" si="2769"/>
        <v>0</v>
      </c>
      <c r="CV872" s="1359">
        <f t="shared" si="2769"/>
        <v>0</v>
      </c>
      <c r="CW872" s="1360">
        <f t="shared" si="2769"/>
        <v>0</v>
      </c>
      <c r="CX872" s="1360">
        <f t="shared" si="2769"/>
        <v>0</v>
      </c>
      <c r="CY872" s="1360">
        <f t="shared" si="2769"/>
        <v>0</v>
      </c>
      <c r="CZ872" s="1360">
        <f t="shared" si="2769"/>
        <v>0</v>
      </c>
      <c r="DA872" s="1360">
        <f t="shared" si="2769"/>
        <v>0</v>
      </c>
      <c r="DB872" s="1361">
        <f t="shared" si="2769"/>
        <v>0</v>
      </c>
      <c r="DC872" s="1361">
        <f t="shared" si="2769"/>
        <v>0</v>
      </c>
      <c r="DD872" s="1361">
        <f t="shared" si="2769"/>
        <v>0</v>
      </c>
      <c r="DE872" s="1360">
        <f t="shared" si="2769"/>
        <v>0</v>
      </c>
      <c r="DF872" s="1360">
        <f t="shared" si="2769"/>
        <v>0</v>
      </c>
      <c r="DG872" s="1360">
        <f t="shared" si="2769"/>
        <v>0</v>
      </c>
      <c r="DH872" s="1360">
        <f t="shared" si="2769"/>
        <v>0</v>
      </c>
      <c r="DI872" s="1360">
        <f t="shared" si="2769"/>
        <v>0</v>
      </c>
      <c r="DJ872" s="1359">
        <f t="shared" si="2769"/>
        <v>0</v>
      </c>
      <c r="DK872" s="1430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836">SUM(D559)</f>
        <v>0</v>
      </c>
      <c r="E873" s="1129">
        <f t="shared" si="2836"/>
        <v>0</v>
      </c>
      <c r="F873" s="1129">
        <f t="shared" si="2836"/>
        <v>0</v>
      </c>
      <c r="G873" s="1129">
        <f t="shared" si="2836"/>
        <v>0</v>
      </c>
      <c r="H873" s="1129">
        <f t="shared" si="2836"/>
        <v>0</v>
      </c>
      <c r="I873" s="1129">
        <f t="shared" si="2836"/>
        <v>0</v>
      </c>
      <c r="J873" s="1129">
        <f t="shared" si="2836"/>
        <v>0</v>
      </c>
      <c r="K873" s="1129">
        <f t="shared" si="2836"/>
        <v>0</v>
      </c>
      <c r="L873" s="1129">
        <f t="shared" si="2836"/>
        <v>0</v>
      </c>
      <c r="M873" s="1129">
        <f t="shared" si="2836"/>
        <v>0</v>
      </c>
      <c r="N873" s="1129">
        <f t="shared" si="2836"/>
        <v>0</v>
      </c>
      <c r="O873" s="1129">
        <f t="shared" si="2836"/>
        <v>0</v>
      </c>
      <c r="P873" s="1129">
        <f t="shared" si="2836"/>
        <v>0</v>
      </c>
      <c r="Q873" s="1129">
        <f t="shared" si="2836"/>
        <v>0</v>
      </c>
      <c r="R873" s="1129">
        <f t="shared" si="2836"/>
        <v>0</v>
      </c>
      <c r="S873" s="812"/>
      <c r="T873" s="1129">
        <f>SUM(T559)</f>
        <v>0</v>
      </c>
      <c r="U873" s="1129">
        <f>SUM(U559)</f>
        <v>0</v>
      </c>
      <c r="V873" s="1129">
        <f t="shared" ref="V873:AJ873" si="2837">SUM(V559)</f>
        <v>0</v>
      </c>
      <c r="W873" s="1129">
        <f t="shared" si="2837"/>
        <v>0</v>
      </c>
      <c r="X873" s="1129">
        <f t="shared" si="2837"/>
        <v>0</v>
      </c>
      <c r="Y873" s="1129">
        <f t="shared" si="2837"/>
        <v>0</v>
      </c>
      <c r="Z873" s="1129">
        <f t="shared" si="2837"/>
        <v>0</v>
      </c>
      <c r="AA873" s="1129">
        <f t="shared" si="2837"/>
        <v>0</v>
      </c>
      <c r="AB873" s="1129">
        <f t="shared" si="2837"/>
        <v>0</v>
      </c>
      <c r="AC873" s="1129">
        <f t="shared" si="2837"/>
        <v>0</v>
      </c>
      <c r="AD873" s="1129">
        <f t="shared" si="2837"/>
        <v>0</v>
      </c>
      <c r="AE873" s="1129">
        <f t="shared" si="2837"/>
        <v>0</v>
      </c>
      <c r="AF873" s="1129">
        <f t="shared" si="2837"/>
        <v>0</v>
      </c>
      <c r="AG873" s="1129">
        <f t="shared" si="2837"/>
        <v>0</v>
      </c>
      <c r="AH873" s="1129">
        <f t="shared" si="2837"/>
        <v>0</v>
      </c>
      <c r="AI873" s="1129">
        <f t="shared" si="2837"/>
        <v>0</v>
      </c>
      <c r="AJ873" s="1129">
        <f t="shared" si="2837"/>
        <v>0</v>
      </c>
      <c r="AK873" s="812"/>
      <c r="AL873" s="1129">
        <f>SUM(AL559)</f>
        <v>4.7619047619047623E-3</v>
      </c>
      <c r="AM873" s="1129">
        <f>SUM(AM559)</f>
        <v>0</v>
      </c>
      <c r="AN873" s="1129">
        <f t="shared" ref="AN873:BB873" si="2838">SUM(AN559)</f>
        <v>0</v>
      </c>
      <c r="AO873" s="1129">
        <f t="shared" si="2838"/>
        <v>8.5235920852359207E-3</v>
      </c>
      <c r="AP873" s="1129">
        <f t="shared" si="2838"/>
        <v>0</v>
      </c>
      <c r="AQ873" s="1129">
        <f t="shared" si="2838"/>
        <v>0</v>
      </c>
      <c r="AR873" s="1129">
        <f t="shared" si="2838"/>
        <v>0</v>
      </c>
      <c r="AS873" s="1129">
        <f t="shared" si="2838"/>
        <v>0</v>
      </c>
      <c r="AT873" s="1129">
        <f t="shared" si="2838"/>
        <v>0</v>
      </c>
      <c r="AU873" s="1129">
        <f t="shared" si="2838"/>
        <v>0</v>
      </c>
      <c r="AV873" s="1129">
        <f t="shared" si="2838"/>
        <v>0</v>
      </c>
      <c r="AW873" s="1129">
        <f t="shared" si="2838"/>
        <v>0</v>
      </c>
      <c r="AX873" s="1129">
        <f t="shared" si="2838"/>
        <v>0</v>
      </c>
      <c r="AY873" s="1129">
        <f t="shared" si="2838"/>
        <v>0</v>
      </c>
      <c r="AZ873" s="1129">
        <f t="shared" si="2838"/>
        <v>0</v>
      </c>
      <c r="BA873" s="1129">
        <f t="shared" si="2838"/>
        <v>0</v>
      </c>
      <c r="BB873" s="1129">
        <f t="shared" si="2838"/>
        <v>0</v>
      </c>
      <c r="BC873" s="812"/>
      <c r="BD873" s="1129">
        <f>SUM(BD559)</f>
        <v>1.5220700152207001E-3</v>
      </c>
      <c r="BE873" s="1129">
        <f>SUM(BE559)</f>
        <v>1.3698630136986301E-3</v>
      </c>
      <c r="BF873" s="1129">
        <f t="shared" ref="BF873:BT873" si="2839">SUM(BF559)</f>
        <v>0</v>
      </c>
      <c r="BG873" s="1129">
        <f t="shared" si="2839"/>
        <v>8.9460441710930946E-4</v>
      </c>
      <c r="BH873" s="1129">
        <f t="shared" si="2839"/>
        <v>0</v>
      </c>
      <c r="BI873" s="1129">
        <f t="shared" si="2839"/>
        <v>2.0874103065883888E-3</v>
      </c>
      <c r="BJ873" s="1129">
        <f t="shared" si="2839"/>
        <v>0</v>
      </c>
      <c r="BK873" s="1129">
        <f t="shared" si="2839"/>
        <v>0</v>
      </c>
      <c r="BL873" s="1129">
        <f t="shared" si="2839"/>
        <v>0</v>
      </c>
      <c r="BM873" s="1129">
        <f t="shared" si="2839"/>
        <v>0</v>
      </c>
      <c r="BN873" s="1129">
        <f t="shared" si="2839"/>
        <v>0</v>
      </c>
      <c r="BO873" s="1129">
        <f t="shared" si="2839"/>
        <v>0</v>
      </c>
      <c r="BP873" s="1129">
        <f t="shared" si="2839"/>
        <v>0</v>
      </c>
      <c r="BQ873" s="1129">
        <f t="shared" si="2839"/>
        <v>0</v>
      </c>
      <c r="BR873" s="1129">
        <f t="shared" si="2839"/>
        <v>0</v>
      </c>
      <c r="BS873" s="1129">
        <f t="shared" si="2839"/>
        <v>0</v>
      </c>
      <c r="BT873" s="1129">
        <f t="shared" si="2839"/>
        <v>0</v>
      </c>
      <c r="BU873" s="812"/>
      <c r="BV873" s="1129">
        <f t="shared" ref="BV873:BY873" si="2840">SUM(BV559)</f>
        <v>0</v>
      </c>
      <c r="BW873" s="1129">
        <f t="shared" si="2840"/>
        <v>0</v>
      </c>
      <c r="BX873" s="1129">
        <f t="shared" si="2840"/>
        <v>5.9686888454011742E-3</v>
      </c>
      <c r="BY873" s="1129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4">
        <f t="shared" si="2767"/>
        <v>0</v>
      </c>
      <c r="CE873" s="1345">
        <f t="shared" si="2767"/>
        <v>0</v>
      </c>
      <c r="CF873" s="1346">
        <f t="shared" si="2767"/>
        <v>0</v>
      </c>
      <c r="CG873" s="1346">
        <f t="shared" si="2767"/>
        <v>0</v>
      </c>
      <c r="CH873" s="1346">
        <f t="shared" si="2767"/>
        <v>0</v>
      </c>
      <c r="CI873" s="1346">
        <f t="shared" si="2767"/>
        <v>0</v>
      </c>
      <c r="CJ873" s="1346">
        <f t="shared" si="2767"/>
        <v>0</v>
      </c>
      <c r="CK873" s="1347">
        <f t="shared" si="2767"/>
        <v>0</v>
      </c>
      <c r="CL873" s="1347">
        <f t="shared" si="2767"/>
        <v>0</v>
      </c>
      <c r="CM873" s="1347">
        <f t="shared" si="2767"/>
        <v>0</v>
      </c>
      <c r="CN873" s="1346">
        <f t="shared" si="2767"/>
        <v>0</v>
      </c>
      <c r="CO873" s="1346">
        <f t="shared" si="2767"/>
        <v>0</v>
      </c>
      <c r="CP873" s="1346">
        <f t="shared" si="2767"/>
        <v>0</v>
      </c>
      <c r="CQ873" s="1346">
        <f t="shared" si="2767"/>
        <v>0</v>
      </c>
      <c r="CR873" s="1346">
        <f t="shared" si="2767"/>
        <v>0</v>
      </c>
      <c r="CS873" s="1345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6">
        <f t="shared" si="2768"/>
        <v>8.5235920852359207E-3</v>
      </c>
      <c r="CU873" s="1430">
        <f t="shared" si="2769"/>
        <v>0</v>
      </c>
      <c r="CV873" s="1359">
        <f t="shared" si="2769"/>
        <v>0</v>
      </c>
      <c r="CW873" s="1360">
        <f t="shared" si="2769"/>
        <v>0</v>
      </c>
      <c r="CX873" s="1360">
        <f t="shared" si="2769"/>
        <v>0</v>
      </c>
      <c r="CY873" s="1360">
        <f t="shared" si="2769"/>
        <v>0</v>
      </c>
      <c r="CZ873" s="1360">
        <f t="shared" si="2769"/>
        <v>0</v>
      </c>
      <c r="DA873" s="1360">
        <f t="shared" si="2769"/>
        <v>0</v>
      </c>
      <c r="DB873" s="1361">
        <f t="shared" si="2769"/>
        <v>0</v>
      </c>
      <c r="DC873" s="1361">
        <f t="shared" si="2769"/>
        <v>0</v>
      </c>
      <c r="DD873" s="1361">
        <f t="shared" si="2769"/>
        <v>0</v>
      </c>
      <c r="DE873" s="1360">
        <f t="shared" si="2769"/>
        <v>0</v>
      </c>
      <c r="DF873" s="1360">
        <f t="shared" si="2769"/>
        <v>0</v>
      </c>
      <c r="DG873" s="1360">
        <f t="shared" si="2769"/>
        <v>0</v>
      </c>
      <c r="DH873" s="1360">
        <f t="shared" si="2769"/>
        <v>8.9460441710930946E-4</v>
      </c>
      <c r="DI873" s="1360">
        <f t="shared" si="2769"/>
        <v>1.3698630136986301E-3</v>
      </c>
      <c r="DJ873" s="1359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30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843">SUM(D565)</f>
        <v>0</v>
      </c>
      <c r="E874" s="1129">
        <f t="shared" si="2843"/>
        <v>0</v>
      </c>
      <c r="F874" s="1129">
        <f t="shared" si="2843"/>
        <v>0</v>
      </c>
      <c r="G874" s="1129">
        <f t="shared" si="2843"/>
        <v>0</v>
      </c>
      <c r="H874" s="1129">
        <f t="shared" si="2843"/>
        <v>0</v>
      </c>
      <c r="I874" s="1129">
        <f t="shared" si="2843"/>
        <v>0</v>
      </c>
      <c r="J874" s="1129">
        <f t="shared" si="2843"/>
        <v>0</v>
      </c>
      <c r="K874" s="1129">
        <f t="shared" si="2843"/>
        <v>0</v>
      </c>
      <c r="L874" s="1129">
        <f t="shared" si="2843"/>
        <v>0</v>
      </c>
      <c r="M874" s="1129">
        <f t="shared" si="2843"/>
        <v>0</v>
      </c>
      <c r="N874" s="1129">
        <f t="shared" si="2843"/>
        <v>0</v>
      </c>
      <c r="O874" s="1129">
        <f t="shared" si="2843"/>
        <v>0</v>
      </c>
      <c r="P874" s="1129">
        <f t="shared" si="2843"/>
        <v>0</v>
      </c>
      <c r="Q874" s="1129">
        <f t="shared" si="2843"/>
        <v>0</v>
      </c>
      <c r="R874" s="1129">
        <f t="shared" si="2843"/>
        <v>0</v>
      </c>
      <c r="S874" s="812"/>
      <c r="T874" s="1129">
        <f>SUM(T565)</f>
        <v>0</v>
      </c>
      <c r="U874" s="1129">
        <f>SUM(U565)</f>
        <v>0</v>
      </c>
      <c r="V874" s="1129">
        <f t="shared" ref="V874:AJ874" si="2844">SUM(V565)</f>
        <v>0</v>
      </c>
      <c r="W874" s="1129">
        <f t="shared" si="2844"/>
        <v>0</v>
      </c>
      <c r="X874" s="1129">
        <f t="shared" si="2844"/>
        <v>0</v>
      </c>
      <c r="Y874" s="1129">
        <f t="shared" si="2844"/>
        <v>0</v>
      </c>
      <c r="Z874" s="1129">
        <f t="shared" si="2844"/>
        <v>0</v>
      </c>
      <c r="AA874" s="1129">
        <f t="shared" si="2844"/>
        <v>0</v>
      </c>
      <c r="AB874" s="1129">
        <f t="shared" si="2844"/>
        <v>0</v>
      </c>
      <c r="AC874" s="1129">
        <f t="shared" si="2844"/>
        <v>0</v>
      </c>
      <c r="AD874" s="1129">
        <f t="shared" si="2844"/>
        <v>0</v>
      </c>
      <c r="AE874" s="1129">
        <f t="shared" si="2844"/>
        <v>0</v>
      </c>
      <c r="AF874" s="1129">
        <f t="shared" si="2844"/>
        <v>0</v>
      </c>
      <c r="AG874" s="1129">
        <f t="shared" si="2844"/>
        <v>0</v>
      </c>
      <c r="AH874" s="1129">
        <f t="shared" si="2844"/>
        <v>0</v>
      </c>
      <c r="AI874" s="1129">
        <f t="shared" si="2844"/>
        <v>0</v>
      </c>
      <c r="AJ874" s="1129">
        <f t="shared" si="2844"/>
        <v>0</v>
      </c>
      <c r="AK874" s="812"/>
      <c r="AL874" s="1129">
        <f>SUM(AL565)</f>
        <v>0</v>
      </c>
      <c r="AM874" s="1129">
        <f>SUM(AM565)</f>
        <v>0</v>
      </c>
      <c r="AN874" s="1129">
        <f t="shared" ref="AN874:BB874" si="2845">SUM(AN565)</f>
        <v>0</v>
      </c>
      <c r="AO874" s="1129">
        <f t="shared" si="2845"/>
        <v>0</v>
      </c>
      <c r="AP874" s="1129">
        <f t="shared" si="2845"/>
        <v>0</v>
      </c>
      <c r="AQ874" s="1129">
        <f t="shared" si="2845"/>
        <v>0</v>
      </c>
      <c r="AR874" s="1129">
        <f t="shared" si="2845"/>
        <v>0</v>
      </c>
      <c r="AS874" s="1129">
        <f t="shared" si="2845"/>
        <v>0</v>
      </c>
      <c r="AT874" s="1129">
        <f t="shared" si="2845"/>
        <v>0</v>
      </c>
      <c r="AU874" s="1129">
        <f t="shared" si="2845"/>
        <v>0</v>
      </c>
      <c r="AV874" s="1129">
        <f t="shared" si="2845"/>
        <v>0</v>
      </c>
      <c r="AW874" s="1129">
        <f t="shared" si="2845"/>
        <v>0</v>
      </c>
      <c r="AX874" s="1129">
        <f t="shared" si="2845"/>
        <v>0</v>
      </c>
      <c r="AY874" s="1129">
        <f t="shared" si="2845"/>
        <v>0</v>
      </c>
      <c r="AZ874" s="1129">
        <f t="shared" si="2845"/>
        <v>0</v>
      </c>
      <c r="BA874" s="1129">
        <f t="shared" si="2845"/>
        <v>0</v>
      </c>
      <c r="BB874" s="1129">
        <f t="shared" si="2845"/>
        <v>0</v>
      </c>
      <c r="BC874" s="812"/>
      <c r="BD874" s="1129">
        <f>SUM(BD565)</f>
        <v>0</v>
      </c>
      <c r="BE874" s="1129">
        <f>SUM(BE565)</f>
        <v>0</v>
      </c>
      <c r="BF874" s="1129">
        <f t="shared" ref="BF874:BT874" si="2846">SUM(BF565)</f>
        <v>0</v>
      </c>
      <c r="BG874" s="1129">
        <f t="shared" si="2846"/>
        <v>0</v>
      </c>
      <c r="BH874" s="1129">
        <f t="shared" si="2846"/>
        <v>0</v>
      </c>
      <c r="BI874" s="1129">
        <f t="shared" si="2846"/>
        <v>0</v>
      </c>
      <c r="BJ874" s="1129">
        <f t="shared" si="2846"/>
        <v>0</v>
      </c>
      <c r="BK874" s="1129">
        <f t="shared" si="2846"/>
        <v>0</v>
      </c>
      <c r="BL874" s="1129">
        <f t="shared" si="2846"/>
        <v>0</v>
      </c>
      <c r="BM874" s="1129">
        <f t="shared" si="2846"/>
        <v>0</v>
      </c>
      <c r="BN874" s="1129">
        <f t="shared" si="2846"/>
        <v>0</v>
      </c>
      <c r="BO874" s="1129">
        <f t="shared" si="2846"/>
        <v>0</v>
      </c>
      <c r="BP874" s="1129">
        <f t="shared" si="2846"/>
        <v>0</v>
      </c>
      <c r="BQ874" s="1129">
        <f t="shared" si="2846"/>
        <v>0</v>
      </c>
      <c r="BR874" s="1129">
        <f t="shared" si="2846"/>
        <v>0</v>
      </c>
      <c r="BS874" s="1129">
        <f t="shared" si="2846"/>
        <v>0</v>
      </c>
      <c r="BT874" s="1129">
        <f t="shared" si="2846"/>
        <v>0</v>
      </c>
      <c r="BU874" s="812"/>
      <c r="BV874" s="1129">
        <f t="shared" ref="BV874:BY874" si="2847">SUM(BV565)</f>
        <v>0</v>
      </c>
      <c r="BW874" s="1129">
        <f t="shared" si="2847"/>
        <v>0</v>
      </c>
      <c r="BX874" s="1129">
        <f t="shared" si="2847"/>
        <v>0</v>
      </c>
      <c r="BY874" s="1129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4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5">
        <f t="shared" si="2848"/>
        <v>0</v>
      </c>
      <c r="CF874" s="1346">
        <f t="shared" si="2848"/>
        <v>0</v>
      </c>
      <c r="CG874" s="1346">
        <f t="shared" si="2848"/>
        <v>0</v>
      </c>
      <c r="CH874" s="1346">
        <f t="shared" si="2848"/>
        <v>0</v>
      </c>
      <c r="CI874" s="1346">
        <f t="shared" si="2848"/>
        <v>0</v>
      </c>
      <c r="CJ874" s="1346">
        <f t="shared" si="2848"/>
        <v>0</v>
      </c>
      <c r="CK874" s="1347">
        <f t="shared" si="2848"/>
        <v>0</v>
      </c>
      <c r="CL874" s="1347">
        <f t="shared" si="2848"/>
        <v>0</v>
      </c>
      <c r="CM874" s="1347">
        <f t="shared" si="2848"/>
        <v>0</v>
      </c>
      <c r="CN874" s="1346">
        <f t="shared" si="2848"/>
        <v>0</v>
      </c>
      <c r="CO874" s="1346">
        <f t="shared" si="2848"/>
        <v>0</v>
      </c>
      <c r="CP874" s="1346">
        <f t="shared" si="2848"/>
        <v>0</v>
      </c>
      <c r="CQ874" s="1346">
        <f t="shared" si="2848"/>
        <v>0</v>
      </c>
      <c r="CR874" s="1346">
        <f t="shared" si="2848"/>
        <v>0</v>
      </c>
      <c r="CS874" s="1345">
        <f t="shared" si="2841"/>
        <v>0</v>
      </c>
      <c r="CT874" s="1376">
        <f t="shared" si="2768"/>
        <v>0</v>
      </c>
      <c r="CU874" s="1430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9">
        <f t="shared" si="2849"/>
        <v>0</v>
      </c>
      <c r="CW874" s="1360">
        <f t="shared" si="2849"/>
        <v>0</v>
      </c>
      <c r="CX874" s="1360">
        <f t="shared" si="2849"/>
        <v>0</v>
      </c>
      <c r="CY874" s="1360">
        <f t="shared" si="2849"/>
        <v>0</v>
      </c>
      <c r="CZ874" s="1360">
        <f t="shared" si="2849"/>
        <v>0</v>
      </c>
      <c r="DA874" s="1360">
        <f t="shared" si="2849"/>
        <v>0</v>
      </c>
      <c r="DB874" s="1361">
        <f t="shared" si="2849"/>
        <v>0</v>
      </c>
      <c r="DC874" s="1361">
        <f t="shared" si="2849"/>
        <v>0</v>
      </c>
      <c r="DD874" s="1361">
        <f t="shared" si="2849"/>
        <v>0</v>
      </c>
      <c r="DE874" s="1360">
        <f t="shared" si="2849"/>
        <v>0</v>
      </c>
      <c r="DF874" s="1360">
        <f t="shared" si="2849"/>
        <v>0</v>
      </c>
      <c r="DG874" s="1360">
        <f t="shared" si="2849"/>
        <v>0</v>
      </c>
      <c r="DH874" s="1360">
        <f t="shared" si="2849"/>
        <v>0</v>
      </c>
      <c r="DI874" s="1360">
        <f t="shared" si="2849"/>
        <v>0</v>
      </c>
      <c r="DJ874" s="1359">
        <f t="shared" si="2842"/>
        <v>0</v>
      </c>
      <c r="DK874" s="1430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850">SUM(D571)</f>
        <v>0</v>
      </c>
      <c r="E875" s="1129">
        <f t="shared" si="2850"/>
        <v>0</v>
      </c>
      <c r="F875" s="1129">
        <f t="shared" si="2850"/>
        <v>0</v>
      </c>
      <c r="G875" s="1129">
        <f t="shared" si="2850"/>
        <v>0</v>
      </c>
      <c r="H875" s="1129">
        <f t="shared" si="2850"/>
        <v>0</v>
      </c>
      <c r="I875" s="1129">
        <f t="shared" si="2850"/>
        <v>0</v>
      </c>
      <c r="J875" s="1129">
        <f t="shared" si="2850"/>
        <v>0</v>
      </c>
      <c r="K875" s="1129">
        <f t="shared" si="2850"/>
        <v>0</v>
      </c>
      <c r="L875" s="1129">
        <f t="shared" si="2850"/>
        <v>0</v>
      </c>
      <c r="M875" s="1129">
        <f t="shared" si="2850"/>
        <v>0</v>
      </c>
      <c r="N875" s="1129">
        <f t="shared" si="2850"/>
        <v>0</v>
      </c>
      <c r="O875" s="1129">
        <f t="shared" si="2850"/>
        <v>0</v>
      </c>
      <c r="P875" s="1129">
        <f t="shared" si="2850"/>
        <v>0</v>
      </c>
      <c r="Q875" s="1129">
        <f t="shared" si="2850"/>
        <v>0</v>
      </c>
      <c r="R875" s="1129">
        <f t="shared" si="2850"/>
        <v>0</v>
      </c>
      <c r="S875" s="812"/>
      <c r="T875" s="1129">
        <f>SUM(T571)</f>
        <v>0</v>
      </c>
      <c r="U875" s="1129">
        <f>SUM(U571)</f>
        <v>0</v>
      </c>
      <c r="V875" s="1129">
        <f t="shared" ref="V875:AJ875" si="2851">SUM(V571)</f>
        <v>0</v>
      </c>
      <c r="W875" s="1129">
        <f t="shared" si="2851"/>
        <v>0</v>
      </c>
      <c r="X875" s="1129">
        <f t="shared" si="2851"/>
        <v>0</v>
      </c>
      <c r="Y875" s="1129">
        <f t="shared" si="2851"/>
        <v>0</v>
      </c>
      <c r="Z875" s="1129">
        <f t="shared" si="2851"/>
        <v>0</v>
      </c>
      <c r="AA875" s="1129">
        <f t="shared" si="2851"/>
        <v>0</v>
      </c>
      <c r="AB875" s="1129">
        <f t="shared" si="2851"/>
        <v>0</v>
      </c>
      <c r="AC875" s="1129">
        <f t="shared" si="2851"/>
        <v>0</v>
      </c>
      <c r="AD875" s="1129">
        <f t="shared" si="2851"/>
        <v>0</v>
      </c>
      <c r="AE875" s="1129">
        <f t="shared" si="2851"/>
        <v>0</v>
      </c>
      <c r="AF875" s="1129">
        <f t="shared" si="2851"/>
        <v>0</v>
      </c>
      <c r="AG875" s="1129">
        <f t="shared" si="2851"/>
        <v>0</v>
      </c>
      <c r="AH875" s="1129">
        <f t="shared" si="2851"/>
        <v>0</v>
      </c>
      <c r="AI875" s="1129">
        <f t="shared" si="2851"/>
        <v>0</v>
      </c>
      <c r="AJ875" s="1129">
        <f t="shared" si="2851"/>
        <v>0</v>
      </c>
      <c r="AK875" s="812"/>
      <c r="AL875" s="1129">
        <f>SUM(AL571)</f>
        <v>0</v>
      </c>
      <c r="AM875" s="1129">
        <f>SUM(AM571)</f>
        <v>0</v>
      </c>
      <c r="AN875" s="1129">
        <f t="shared" ref="AN875:BB875" si="2852">SUM(AN571)</f>
        <v>0</v>
      </c>
      <c r="AO875" s="1129">
        <f t="shared" si="2852"/>
        <v>0</v>
      </c>
      <c r="AP875" s="1129">
        <f t="shared" si="2852"/>
        <v>0</v>
      </c>
      <c r="AQ875" s="1129">
        <f t="shared" si="2852"/>
        <v>0</v>
      </c>
      <c r="AR875" s="1129">
        <f t="shared" si="2852"/>
        <v>0</v>
      </c>
      <c r="AS875" s="1129">
        <f t="shared" si="2852"/>
        <v>0</v>
      </c>
      <c r="AT875" s="1129">
        <f t="shared" si="2852"/>
        <v>0</v>
      </c>
      <c r="AU875" s="1129">
        <f t="shared" si="2852"/>
        <v>0</v>
      </c>
      <c r="AV875" s="1129">
        <f t="shared" si="2852"/>
        <v>0</v>
      </c>
      <c r="AW875" s="1129">
        <f t="shared" si="2852"/>
        <v>0</v>
      </c>
      <c r="AX875" s="1129">
        <f t="shared" si="2852"/>
        <v>0</v>
      </c>
      <c r="AY875" s="1129">
        <f t="shared" si="2852"/>
        <v>0</v>
      </c>
      <c r="AZ875" s="1129">
        <f t="shared" si="2852"/>
        <v>0</v>
      </c>
      <c r="BA875" s="1129">
        <f t="shared" si="2852"/>
        <v>0</v>
      </c>
      <c r="BB875" s="1129">
        <f t="shared" si="2852"/>
        <v>0</v>
      </c>
      <c r="BC875" s="812"/>
      <c r="BD875" s="1129">
        <f>SUM(BD571)</f>
        <v>0</v>
      </c>
      <c r="BE875" s="1129">
        <f>SUM(BE571)</f>
        <v>0</v>
      </c>
      <c r="BF875" s="1129">
        <f t="shared" ref="BF875:BT875" si="2853">SUM(BF571)</f>
        <v>0</v>
      </c>
      <c r="BG875" s="1129">
        <f t="shared" si="2853"/>
        <v>0</v>
      </c>
      <c r="BH875" s="1129">
        <f t="shared" si="2853"/>
        <v>0</v>
      </c>
      <c r="BI875" s="1129">
        <f t="shared" si="2853"/>
        <v>0</v>
      </c>
      <c r="BJ875" s="1129">
        <f t="shared" si="2853"/>
        <v>0</v>
      </c>
      <c r="BK875" s="1129">
        <f t="shared" si="2853"/>
        <v>0</v>
      </c>
      <c r="BL875" s="1129">
        <f t="shared" si="2853"/>
        <v>0</v>
      </c>
      <c r="BM875" s="1129">
        <f t="shared" si="2853"/>
        <v>0</v>
      </c>
      <c r="BN875" s="1129">
        <f t="shared" si="2853"/>
        <v>0</v>
      </c>
      <c r="BO875" s="1129">
        <f t="shared" si="2853"/>
        <v>0</v>
      </c>
      <c r="BP875" s="1129">
        <f t="shared" si="2853"/>
        <v>0</v>
      </c>
      <c r="BQ875" s="1129">
        <f t="shared" si="2853"/>
        <v>0</v>
      </c>
      <c r="BR875" s="1129">
        <f t="shared" si="2853"/>
        <v>0</v>
      </c>
      <c r="BS875" s="1129">
        <f t="shared" si="2853"/>
        <v>0</v>
      </c>
      <c r="BT875" s="1129">
        <f t="shared" si="2853"/>
        <v>0</v>
      </c>
      <c r="BU875" s="812"/>
      <c r="BV875" s="1129">
        <f t="shared" ref="BV875:BY875" si="2854">SUM(BV571)</f>
        <v>0</v>
      </c>
      <c r="BW875" s="1129">
        <f t="shared" si="2854"/>
        <v>0</v>
      </c>
      <c r="BX875" s="1129">
        <f t="shared" si="2854"/>
        <v>0</v>
      </c>
      <c r="BY875" s="1129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4">
        <f t="shared" si="2848"/>
        <v>0</v>
      </c>
      <c r="CE875" s="1345">
        <f t="shared" si="2848"/>
        <v>0</v>
      </c>
      <c r="CF875" s="1346">
        <f t="shared" si="2848"/>
        <v>0</v>
      </c>
      <c r="CG875" s="1346">
        <f t="shared" si="2848"/>
        <v>0</v>
      </c>
      <c r="CH875" s="1346">
        <f t="shared" si="2848"/>
        <v>0</v>
      </c>
      <c r="CI875" s="1346">
        <f t="shared" si="2848"/>
        <v>0</v>
      </c>
      <c r="CJ875" s="1346">
        <f t="shared" si="2848"/>
        <v>0</v>
      </c>
      <c r="CK875" s="1347">
        <f t="shared" si="2848"/>
        <v>0</v>
      </c>
      <c r="CL875" s="1347">
        <f t="shared" si="2848"/>
        <v>0</v>
      </c>
      <c r="CM875" s="1347">
        <f t="shared" si="2848"/>
        <v>0</v>
      </c>
      <c r="CN875" s="1346">
        <f t="shared" si="2848"/>
        <v>0</v>
      </c>
      <c r="CO875" s="1346">
        <f t="shared" si="2848"/>
        <v>0</v>
      </c>
      <c r="CP875" s="1346">
        <f t="shared" si="2848"/>
        <v>0</v>
      </c>
      <c r="CQ875" s="1346">
        <f t="shared" si="2848"/>
        <v>0</v>
      </c>
      <c r="CR875" s="1346">
        <f t="shared" si="2848"/>
        <v>0</v>
      </c>
      <c r="CS875" s="1345">
        <f t="shared" si="2841"/>
        <v>0</v>
      </c>
      <c r="CT875" s="1376">
        <f t="shared" si="2768"/>
        <v>0</v>
      </c>
      <c r="CU875" s="1430">
        <f t="shared" si="2849"/>
        <v>0</v>
      </c>
      <c r="CV875" s="1359">
        <f t="shared" si="2849"/>
        <v>0</v>
      </c>
      <c r="CW875" s="1360">
        <f t="shared" si="2849"/>
        <v>0</v>
      </c>
      <c r="CX875" s="1360">
        <f t="shared" si="2849"/>
        <v>0</v>
      </c>
      <c r="CY875" s="1360">
        <f t="shared" si="2849"/>
        <v>0</v>
      </c>
      <c r="CZ875" s="1360">
        <f t="shared" si="2849"/>
        <v>0</v>
      </c>
      <c r="DA875" s="1360">
        <f t="shared" si="2849"/>
        <v>0</v>
      </c>
      <c r="DB875" s="1361">
        <f t="shared" si="2849"/>
        <v>0</v>
      </c>
      <c r="DC875" s="1361">
        <f t="shared" si="2849"/>
        <v>0</v>
      </c>
      <c r="DD875" s="1361">
        <f t="shared" si="2849"/>
        <v>0</v>
      </c>
      <c r="DE875" s="1360">
        <f t="shared" si="2849"/>
        <v>0</v>
      </c>
      <c r="DF875" s="1360">
        <f t="shared" si="2849"/>
        <v>0</v>
      </c>
      <c r="DG875" s="1360">
        <f t="shared" si="2849"/>
        <v>0</v>
      </c>
      <c r="DH875" s="1360">
        <f t="shared" si="2849"/>
        <v>0</v>
      </c>
      <c r="DI875" s="1360">
        <f t="shared" si="2849"/>
        <v>0</v>
      </c>
      <c r="DJ875" s="1359">
        <f t="shared" si="2842"/>
        <v>0</v>
      </c>
      <c r="DK875" s="1430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855">SUM(D577)</f>
        <v>0</v>
      </c>
      <c r="E876" s="1129">
        <f t="shared" si="2855"/>
        <v>0</v>
      </c>
      <c r="F876" s="1129">
        <f t="shared" si="2855"/>
        <v>0</v>
      </c>
      <c r="G876" s="1129">
        <f t="shared" si="2855"/>
        <v>0</v>
      </c>
      <c r="H876" s="1129">
        <f t="shared" si="2855"/>
        <v>0</v>
      </c>
      <c r="I876" s="1129">
        <f t="shared" si="2855"/>
        <v>0</v>
      </c>
      <c r="J876" s="1129">
        <f t="shared" si="2855"/>
        <v>0</v>
      </c>
      <c r="K876" s="1129">
        <f t="shared" si="2855"/>
        <v>0</v>
      </c>
      <c r="L876" s="1129">
        <f t="shared" si="2855"/>
        <v>0</v>
      </c>
      <c r="M876" s="1129">
        <f t="shared" si="2855"/>
        <v>0</v>
      </c>
      <c r="N876" s="1129">
        <f t="shared" si="2855"/>
        <v>0</v>
      </c>
      <c r="O876" s="1129">
        <f t="shared" si="2855"/>
        <v>0</v>
      </c>
      <c r="P876" s="1129">
        <f t="shared" si="2855"/>
        <v>0</v>
      </c>
      <c r="Q876" s="1129">
        <f t="shared" si="2855"/>
        <v>0</v>
      </c>
      <c r="R876" s="1129">
        <f t="shared" si="2855"/>
        <v>0</v>
      </c>
      <c r="S876" s="812"/>
      <c r="T876" s="1129">
        <f>SUM(T577)</f>
        <v>0</v>
      </c>
      <c r="U876" s="1129">
        <f>SUM(U577)</f>
        <v>0</v>
      </c>
      <c r="V876" s="1129">
        <f t="shared" ref="V876:AJ876" si="2856">SUM(V577)</f>
        <v>0</v>
      </c>
      <c r="W876" s="1129">
        <f t="shared" si="2856"/>
        <v>0</v>
      </c>
      <c r="X876" s="1129">
        <f t="shared" si="2856"/>
        <v>0</v>
      </c>
      <c r="Y876" s="1129">
        <f t="shared" si="2856"/>
        <v>0</v>
      </c>
      <c r="Z876" s="1129">
        <f t="shared" si="2856"/>
        <v>0</v>
      </c>
      <c r="AA876" s="1129">
        <f t="shared" si="2856"/>
        <v>0</v>
      </c>
      <c r="AB876" s="1129">
        <f t="shared" si="2856"/>
        <v>0</v>
      </c>
      <c r="AC876" s="1129">
        <f t="shared" si="2856"/>
        <v>0</v>
      </c>
      <c r="AD876" s="1129">
        <f t="shared" si="2856"/>
        <v>0</v>
      </c>
      <c r="AE876" s="1129">
        <f t="shared" si="2856"/>
        <v>0</v>
      </c>
      <c r="AF876" s="1129">
        <f t="shared" si="2856"/>
        <v>0</v>
      </c>
      <c r="AG876" s="1129">
        <f t="shared" si="2856"/>
        <v>0</v>
      </c>
      <c r="AH876" s="1129">
        <f t="shared" si="2856"/>
        <v>0</v>
      </c>
      <c r="AI876" s="1129">
        <f t="shared" si="2856"/>
        <v>0</v>
      </c>
      <c r="AJ876" s="1129">
        <f t="shared" si="2856"/>
        <v>0</v>
      </c>
      <c r="AK876" s="812"/>
      <c r="AL876" s="1129">
        <f>SUM(AL577)</f>
        <v>0</v>
      </c>
      <c r="AM876" s="1129">
        <f>SUM(AM577)</f>
        <v>0</v>
      </c>
      <c r="AN876" s="1129">
        <f t="shared" ref="AN876:BB876" si="2857">SUM(AN577)</f>
        <v>0</v>
      </c>
      <c r="AO876" s="1129">
        <f t="shared" si="2857"/>
        <v>0</v>
      </c>
      <c r="AP876" s="1129">
        <f t="shared" si="2857"/>
        <v>0</v>
      </c>
      <c r="AQ876" s="1129">
        <f t="shared" si="2857"/>
        <v>0</v>
      </c>
      <c r="AR876" s="1129">
        <f t="shared" si="2857"/>
        <v>0</v>
      </c>
      <c r="AS876" s="1129">
        <f t="shared" si="2857"/>
        <v>0</v>
      </c>
      <c r="AT876" s="1129">
        <f t="shared" si="2857"/>
        <v>0</v>
      </c>
      <c r="AU876" s="1129">
        <f t="shared" si="2857"/>
        <v>0</v>
      </c>
      <c r="AV876" s="1129">
        <f t="shared" si="2857"/>
        <v>0</v>
      </c>
      <c r="AW876" s="1129">
        <f t="shared" si="2857"/>
        <v>0</v>
      </c>
      <c r="AX876" s="1129">
        <f t="shared" si="2857"/>
        <v>0</v>
      </c>
      <c r="AY876" s="1129">
        <f t="shared" si="2857"/>
        <v>0</v>
      </c>
      <c r="AZ876" s="1129">
        <f t="shared" si="2857"/>
        <v>0</v>
      </c>
      <c r="BA876" s="1129">
        <f t="shared" si="2857"/>
        <v>0</v>
      </c>
      <c r="BB876" s="1129">
        <f t="shared" si="2857"/>
        <v>0</v>
      </c>
      <c r="BC876" s="812"/>
      <c r="BD876" s="1129">
        <f>SUM(BD577)</f>
        <v>0</v>
      </c>
      <c r="BE876" s="1129">
        <f>SUM(BE577)</f>
        <v>0</v>
      </c>
      <c r="BF876" s="1129">
        <f t="shared" ref="BF876:BT876" si="2858">SUM(BF577)</f>
        <v>0</v>
      </c>
      <c r="BG876" s="1129">
        <f t="shared" si="2858"/>
        <v>0</v>
      </c>
      <c r="BH876" s="1129">
        <f t="shared" si="2858"/>
        <v>0</v>
      </c>
      <c r="BI876" s="1129">
        <f t="shared" si="2858"/>
        <v>0</v>
      </c>
      <c r="BJ876" s="1129">
        <f t="shared" si="2858"/>
        <v>0</v>
      </c>
      <c r="BK876" s="1129">
        <f t="shared" si="2858"/>
        <v>0</v>
      </c>
      <c r="BL876" s="1129">
        <f t="shared" si="2858"/>
        <v>0</v>
      </c>
      <c r="BM876" s="1129">
        <f t="shared" si="2858"/>
        <v>0</v>
      </c>
      <c r="BN876" s="1129">
        <f t="shared" si="2858"/>
        <v>0</v>
      </c>
      <c r="BO876" s="1129">
        <f t="shared" si="2858"/>
        <v>0</v>
      </c>
      <c r="BP876" s="1129">
        <f t="shared" si="2858"/>
        <v>0</v>
      </c>
      <c r="BQ876" s="1129">
        <f t="shared" si="2858"/>
        <v>0</v>
      </c>
      <c r="BR876" s="1129">
        <f t="shared" si="2858"/>
        <v>0</v>
      </c>
      <c r="BS876" s="1129">
        <f t="shared" si="2858"/>
        <v>0</v>
      </c>
      <c r="BT876" s="1129">
        <f t="shared" si="2858"/>
        <v>0</v>
      </c>
      <c r="BU876" s="812"/>
      <c r="BV876" s="1129">
        <f t="shared" ref="BV876:BY876" si="2859">SUM(BV577)</f>
        <v>0</v>
      </c>
      <c r="BW876" s="1129">
        <f t="shared" si="2859"/>
        <v>0</v>
      </c>
      <c r="BX876" s="1129">
        <f t="shared" si="2859"/>
        <v>0</v>
      </c>
      <c r="BY876" s="1129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4">
        <f t="shared" si="2848"/>
        <v>0</v>
      </c>
      <c r="CE876" s="1345">
        <f t="shared" si="2848"/>
        <v>0</v>
      </c>
      <c r="CF876" s="1346">
        <f t="shared" si="2848"/>
        <v>0</v>
      </c>
      <c r="CG876" s="1346">
        <f t="shared" si="2848"/>
        <v>0</v>
      </c>
      <c r="CH876" s="1346">
        <f t="shared" si="2848"/>
        <v>0</v>
      </c>
      <c r="CI876" s="1346">
        <f t="shared" si="2848"/>
        <v>0</v>
      </c>
      <c r="CJ876" s="1346">
        <f t="shared" si="2848"/>
        <v>0</v>
      </c>
      <c r="CK876" s="1347">
        <f t="shared" si="2848"/>
        <v>0</v>
      </c>
      <c r="CL876" s="1347">
        <f t="shared" si="2848"/>
        <v>0</v>
      </c>
      <c r="CM876" s="1347">
        <f t="shared" si="2848"/>
        <v>0</v>
      </c>
      <c r="CN876" s="1346">
        <f t="shared" si="2848"/>
        <v>0</v>
      </c>
      <c r="CO876" s="1346">
        <f t="shared" si="2848"/>
        <v>0</v>
      </c>
      <c r="CP876" s="1346">
        <f t="shared" si="2848"/>
        <v>0</v>
      </c>
      <c r="CQ876" s="1346">
        <f t="shared" si="2848"/>
        <v>0</v>
      </c>
      <c r="CR876" s="1346">
        <f t="shared" si="2848"/>
        <v>0</v>
      </c>
      <c r="CS876" s="1345">
        <f t="shared" si="2841"/>
        <v>0</v>
      </c>
      <c r="CT876" s="1376">
        <f t="shared" si="2768"/>
        <v>0</v>
      </c>
      <c r="CU876" s="1430">
        <f t="shared" si="2849"/>
        <v>0</v>
      </c>
      <c r="CV876" s="1359">
        <f t="shared" si="2849"/>
        <v>0</v>
      </c>
      <c r="CW876" s="1360">
        <f t="shared" si="2849"/>
        <v>0</v>
      </c>
      <c r="CX876" s="1360">
        <f t="shared" si="2849"/>
        <v>0</v>
      </c>
      <c r="CY876" s="1360">
        <f t="shared" si="2849"/>
        <v>0</v>
      </c>
      <c r="CZ876" s="1360">
        <f t="shared" si="2849"/>
        <v>0</v>
      </c>
      <c r="DA876" s="1360">
        <f t="shared" si="2849"/>
        <v>0</v>
      </c>
      <c r="DB876" s="1361">
        <f t="shared" si="2849"/>
        <v>0</v>
      </c>
      <c r="DC876" s="1361">
        <f t="shared" si="2849"/>
        <v>0</v>
      </c>
      <c r="DD876" s="1361">
        <f t="shared" si="2849"/>
        <v>0</v>
      </c>
      <c r="DE876" s="1360">
        <f t="shared" si="2849"/>
        <v>0</v>
      </c>
      <c r="DF876" s="1360">
        <f t="shared" si="2849"/>
        <v>0</v>
      </c>
      <c r="DG876" s="1360">
        <f t="shared" si="2849"/>
        <v>0</v>
      </c>
      <c r="DH876" s="1360">
        <f t="shared" si="2849"/>
        <v>0</v>
      </c>
      <c r="DI876" s="1360">
        <f t="shared" si="2849"/>
        <v>0</v>
      </c>
      <c r="DJ876" s="1359">
        <f t="shared" si="2842"/>
        <v>0</v>
      </c>
      <c r="DK876" s="1430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860">SUM(D583)</f>
        <v>0</v>
      </c>
      <c r="E877" s="1129">
        <f t="shared" si="2860"/>
        <v>0</v>
      </c>
      <c r="F877" s="1129">
        <f t="shared" si="2860"/>
        <v>0</v>
      </c>
      <c r="G877" s="1129">
        <f t="shared" si="2860"/>
        <v>0</v>
      </c>
      <c r="H877" s="1129">
        <f t="shared" si="2860"/>
        <v>0</v>
      </c>
      <c r="I877" s="1129">
        <f t="shared" si="2860"/>
        <v>0</v>
      </c>
      <c r="J877" s="1129">
        <f t="shared" si="2860"/>
        <v>0</v>
      </c>
      <c r="K877" s="1129">
        <f t="shared" si="2860"/>
        <v>0</v>
      </c>
      <c r="L877" s="1129">
        <f t="shared" si="2860"/>
        <v>0</v>
      </c>
      <c r="M877" s="1129">
        <f t="shared" si="2860"/>
        <v>0</v>
      </c>
      <c r="N877" s="1129">
        <f t="shared" si="2860"/>
        <v>0</v>
      </c>
      <c r="O877" s="1129">
        <f t="shared" si="2860"/>
        <v>0</v>
      </c>
      <c r="P877" s="1129">
        <f t="shared" si="2860"/>
        <v>0</v>
      </c>
      <c r="Q877" s="1129">
        <f t="shared" si="2860"/>
        <v>0</v>
      </c>
      <c r="R877" s="1129">
        <f t="shared" si="2860"/>
        <v>0</v>
      </c>
      <c r="S877" s="812"/>
      <c r="T877" s="1129">
        <f>SUM(T583)</f>
        <v>0</v>
      </c>
      <c r="U877" s="1129">
        <f>SUM(U583)</f>
        <v>0</v>
      </c>
      <c r="V877" s="1129">
        <f t="shared" ref="V877:AJ877" si="2861">SUM(V583)</f>
        <v>0</v>
      </c>
      <c r="W877" s="1129">
        <f t="shared" si="2861"/>
        <v>0</v>
      </c>
      <c r="X877" s="1129">
        <f t="shared" si="2861"/>
        <v>0</v>
      </c>
      <c r="Y877" s="1129">
        <f t="shared" si="2861"/>
        <v>0</v>
      </c>
      <c r="Z877" s="1129">
        <f t="shared" si="2861"/>
        <v>0</v>
      </c>
      <c r="AA877" s="1129">
        <f t="shared" si="2861"/>
        <v>0</v>
      </c>
      <c r="AB877" s="1129">
        <f t="shared" si="2861"/>
        <v>0</v>
      </c>
      <c r="AC877" s="1129">
        <f t="shared" si="2861"/>
        <v>0</v>
      </c>
      <c r="AD877" s="1129">
        <f t="shared" si="2861"/>
        <v>0</v>
      </c>
      <c r="AE877" s="1129">
        <f t="shared" si="2861"/>
        <v>0</v>
      </c>
      <c r="AF877" s="1129">
        <f t="shared" si="2861"/>
        <v>0</v>
      </c>
      <c r="AG877" s="1129">
        <f t="shared" si="2861"/>
        <v>0</v>
      </c>
      <c r="AH877" s="1129">
        <f t="shared" si="2861"/>
        <v>0</v>
      </c>
      <c r="AI877" s="1129">
        <f t="shared" si="2861"/>
        <v>0</v>
      </c>
      <c r="AJ877" s="1129">
        <f t="shared" si="2861"/>
        <v>0</v>
      </c>
      <c r="AK877" s="812"/>
      <c r="AL877" s="1129">
        <f>SUM(AL583)</f>
        <v>0</v>
      </c>
      <c r="AM877" s="1129">
        <f>SUM(AM583)</f>
        <v>0</v>
      </c>
      <c r="AN877" s="1129">
        <f t="shared" ref="AN877:BB877" si="2862">SUM(AN583)</f>
        <v>0</v>
      </c>
      <c r="AO877" s="1129">
        <f t="shared" si="2862"/>
        <v>0</v>
      </c>
      <c r="AP877" s="1129">
        <f t="shared" si="2862"/>
        <v>0</v>
      </c>
      <c r="AQ877" s="1129">
        <f t="shared" si="2862"/>
        <v>0</v>
      </c>
      <c r="AR877" s="1129">
        <f t="shared" si="2862"/>
        <v>0</v>
      </c>
      <c r="AS877" s="1129">
        <f t="shared" si="2862"/>
        <v>0</v>
      </c>
      <c r="AT877" s="1129">
        <f t="shared" si="2862"/>
        <v>0</v>
      </c>
      <c r="AU877" s="1129">
        <f t="shared" si="2862"/>
        <v>0</v>
      </c>
      <c r="AV877" s="1129">
        <f t="shared" si="2862"/>
        <v>0</v>
      </c>
      <c r="AW877" s="1129">
        <f t="shared" si="2862"/>
        <v>0</v>
      </c>
      <c r="AX877" s="1129">
        <f t="shared" si="2862"/>
        <v>0</v>
      </c>
      <c r="AY877" s="1129">
        <f t="shared" si="2862"/>
        <v>0</v>
      </c>
      <c r="AZ877" s="1129">
        <f t="shared" si="2862"/>
        <v>0</v>
      </c>
      <c r="BA877" s="1129">
        <f t="shared" si="2862"/>
        <v>0</v>
      </c>
      <c r="BB877" s="1129">
        <f t="shared" si="2862"/>
        <v>0</v>
      </c>
      <c r="BC877" s="812"/>
      <c r="BD877" s="1129">
        <f>SUM(BD583)</f>
        <v>0</v>
      </c>
      <c r="BE877" s="1129">
        <f>SUM(BE583)</f>
        <v>0</v>
      </c>
      <c r="BF877" s="1129">
        <f t="shared" ref="BF877:BT877" si="2863">SUM(BF583)</f>
        <v>0</v>
      </c>
      <c r="BG877" s="1129">
        <f t="shared" si="2863"/>
        <v>0</v>
      </c>
      <c r="BH877" s="1129">
        <f t="shared" si="2863"/>
        <v>0</v>
      </c>
      <c r="BI877" s="1129">
        <f t="shared" si="2863"/>
        <v>0</v>
      </c>
      <c r="BJ877" s="1129">
        <f t="shared" si="2863"/>
        <v>0</v>
      </c>
      <c r="BK877" s="1129">
        <f t="shared" si="2863"/>
        <v>0</v>
      </c>
      <c r="BL877" s="1129">
        <f t="shared" si="2863"/>
        <v>0</v>
      </c>
      <c r="BM877" s="1129">
        <f t="shared" si="2863"/>
        <v>0</v>
      </c>
      <c r="BN877" s="1129">
        <f t="shared" si="2863"/>
        <v>0</v>
      </c>
      <c r="BO877" s="1129">
        <f t="shared" si="2863"/>
        <v>0</v>
      </c>
      <c r="BP877" s="1129">
        <f t="shared" si="2863"/>
        <v>0</v>
      </c>
      <c r="BQ877" s="1129">
        <f t="shared" si="2863"/>
        <v>0</v>
      </c>
      <c r="BR877" s="1129">
        <f t="shared" si="2863"/>
        <v>0</v>
      </c>
      <c r="BS877" s="1129">
        <f t="shared" si="2863"/>
        <v>0</v>
      </c>
      <c r="BT877" s="1129">
        <f t="shared" si="2863"/>
        <v>0</v>
      </c>
      <c r="BU877" s="812"/>
      <c r="BV877" s="1129">
        <f t="shared" ref="BV877:BY877" si="2864">SUM(BV583)</f>
        <v>0</v>
      </c>
      <c r="BW877" s="1129">
        <f t="shared" si="2864"/>
        <v>0</v>
      </c>
      <c r="BX877" s="1129">
        <f t="shared" si="2864"/>
        <v>0</v>
      </c>
      <c r="BY877" s="1129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4">
        <f t="shared" si="2848"/>
        <v>0</v>
      </c>
      <c r="CE877" s="1345">
        <f t="shared" si="2848"/>
        <v>0</v>
      </c>
      <c r="CF877" s="1346">
        <f t="shared" si="2848"/>
        <v>0</v>
      </c>
      <c r="CG877" s="1346">
        <f t="shared" si="2848"/>
        <v>0</v>
      </c>
      <c r="CH877" s="1346">
        <f t="shared" si="2848"/>
        <v>0</v>
      </c>
      <c r="CI877" s="1346">
        <f t="shared" si="2848"/>
        <v>0</v>
      </c>
      <c r="CJ877" s="1346">
        <f t="shared" si="2848"/>
        <v>0</v>
      </c>
      <c r="CK877" s="1347">
        <f t="shared" si="2848"/>
        <v>0</v>
      </c>
      <c r="CL877" s="1347">
        <f t="shared" si="2848"/>
        <v>0</v>
      </c>
      <c r="CM877" s="1347">
        <f t="shared" si="2848"/>
        <v>0</v>
      </c>
      <c r="CN877" s="1346">
        <f t="shared" si="2848"/>
        <v>0</v>
      </c>
      <c r="CO877" s="1346">
        <f t="shared" si="2848"/>
        <v>0</v>
      </c>
      <c r="CP877" s="1346">
        <f t="shared" si="2848"/>
        <v>0</v>
      </c>
      <c r="CQ877" s="1346">
        <f t="shared" si="2848"/>
        <v>0</v>
      </c>
      <c r="CR877" s="1346">
        <f t="shared" si="2848"/>
        <v>0</v>
      </c>
      <c r="CS877" s="1345">
        <f t="shared" si="2841"/>
        <v>0</v>
      </c>
      <c r="CT877" s="1376">
        <f t="shared" si="2768"/>
        <v>0</v>
      </c>
      <c r="CU877" s="1430">
        <f t="shared" si="2849"/>
        <v>0</v>
      </c>
      <c r="CV877" s="1359">
        <f t="shared" si="2849"/>
        <v>0</v>
      </c>
      <c r="CW877" s="1360">
        <f t="shared" si="2849"/>
        <v>0</v>
      </c>
      <c r="CX877" s="1360">
        <f t="shared" si="2849"/>
        <v>0</v>
      </c>
      <c r="CY877" s="1360">
        <f t="shared" si="2849"/>
        <v>0</v>
      </c>
      <c r="CZ877" s="1360">
        <f t="shared" si="2849"/>
        <v>0</v>
      </c>
      <c r="DA877" s="1360">
        <f t="shared" si="2849"/>
        <v>0</v>
      </c>
      <c r="DB877" s="1361">
        <f t="shared" si="2849"/>
        <v>0</v>
      </c>
      <c r="DC877" s="1361">
        <f t="shared" si="2849"/>
        <v>0</v>
      </c>
      <c r="DD877" s="1361">
        <f t="shared" si="2849"/>
        <v>0</v>
      </c>
      <c r="DE877" s="1360">
        <f t="shared" si="2849"/>
        <v>0</v>
      </c>
      <c r="DF877" s="1360">
        <f t="shared" si="2849"/>
        <v>0</v>
      </c>
      <c r="DG877" s="1360">
        <f t="shared" si="2849"/>
        <v>0</v>
      </c>
      <c r="DH877" s="1360">
        <f t="shared" si="2849"/>
        <v>0</v>
      </c>
      <c r="DI877" s="1360">
        <f t="shared" si="2849"/>
        <v>0</v>
      </c>
      <c r="DJ877" s="1359">
        <f t="shared" si="2842"/>
        <v>0</v>
      </c>
      <c r="DK877" s="1430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865">SUM(D589)</f>
        <v>0</v>
      </c>
      <c r="E878" s="1129">
        <f t="shared" si="2865"/>
        <v>0</v>
      </c>
      <c r="F878" s="1129">
        <f t="shared" si="2865"/>
        <v>0</v>
      </c>
      <c r="G878" s="1129">
        <f t="shared" si="2865"/>
        <v>0</v>
      </c>
      <c r="H878" s="1129">
        <f t="shared" si="2865"/>
        <v>0</v>
      </c>
      <c r="I878" s="1129">
        <f t="shared" si="2865"/>
        <v>0</v>
      </c>
      <c r="J878" s="1129">
        <f t="shared" si="2865"/>
        <v>0</v>
      </c>
      <c r="K878" s="1129">
        <f t="shared" si="2865"/>
        <v>0</v>
      </c>
      <c r="L878" s="1129">
        <f t="shared" si="2865"/>
        <v>0</v>
      </c>
      <c r="M878" s="1129">
        <f t="shared" si="2865"/>
        <v>0</v>
      </c>
      <c r="N878" s="1129">
        <f t="shared" si="2865"/>
        <v>0</v>
      </c>
      <c r="O878" s="1129">
        <f t="shared" si="2865"/>
        <v>0</v>
      </c>
      <c r="P878" s="1129">
        <f t="shared" si="2865"/>
        <v>0</v>
      </c>
      <c r="Q878" s="1129">
        <f t="shared" si="2865"/>
        <v>0</v>
      </c>
      <c r="R878" s="1129">
        <f t="shared" si="2865"/>
        <v>0</v>
      </c>
      <c r="S878" s="812"/>
      <c r="T878" s="1129">
        <f>SUM(T589)</f>
        <v>0</v>
      </c>
      <c r="U878" s="1129">
        <f>SUM(U589)</f>
        <v>0</v>
      </c>
      <c r="V878" s="1129">
        <f t="shared" ref="V878:AJ878" si="2866">SUM(V589)</f>
        <v>0</v>
      </c>
      <c r="W878" s="1129">
        <f t="shared" si="2866"/>
        <v>0</v>
      </c>
      <c r="X878" s="1129">
        <f t="shared" si="2866"/>
        <v>0</v>
      </c>
      <c r="Y878" s="1129">
        <f t="shared" si="2866"/>
        <v>0</v>
      </c>
      <c r="Z878" s="1129">
        <f t="shared" si="2866"/>
        <v>0</v>
      </c>
      <c r="AA878" s="1129">
        <f t="shared" si="2866"/>
        <v>0</v>
      </c>
      <c r="AB878" s="1129">
        <f t="shared" si="2866"/>
        <v>0</v>
      </c>
      <c r="AC878" s="1129">
        <f t="shared" si="2866"/>
        <v>0</v>
      </c>
      <c r="AD878" s="1129">
        <f t="shared" si="2866"/>
        <v>0</v>
      </c>
      <c r="AE878" s="1129">
        <f t="shared" si="2866"/>
        <v>0</v>
      </c>
      <c r="AF878" s="1129">
        <f t="shared" si="2866"/>
        <v>0</v>
      </c>
      <c r="AG878" s="1129">
        <f t="shared" si="2866"/>
        <v>0</v>
      </c>
      <c r="AH878" s="1129">
        <f t="shared" si="2866"/>
        <v>0</v>
      </c>
      <c r="AI878" s="1129">
        <f t="shared" si="2866"/>
        <v>0</v>
      </c>
      <c r="AJ878" s="1129">
        <f t="shared" si="2866"/>
        <v>0</v>
      </c>
      <c r="AK878" s="812"/>
      <c r="AL878" s="1129">
        <f>SUM(AL589)</f>
        <v>0</v>
      </c>
      <c r="AM878" s="1129">
        <f>SUM(AM589)</f>
        <v>9.5610847078557451E-2</v>
      </c>
      <c r="AN878" s="1129">
        <f t="shared" ref="AN878:BB878" si="2867">SUM(AN589)</f>
        <v>0</v>
      </c>
      <c r="AO878" s="1129">
        <f t="shared" si="2867"/>
        <v>0</v>
      </c>
      <c r="AP878" s="1129">
        <f t="shared" si="2867"/>
        <v>0</v>
      </c>
      <c r="AQ878" s="1129">
        <f t="shared" si="2867"/>
        <v>0</v>
      </c>
      <c r="AR878" s="1129">
        <f t="shared" si="2867"/>
        <v>9.2954990215264183E-2</v>
      </c>
      <c r="AS878" s="1129">
        <f t="shared" si="2867"/>
        <v>0</v>
      </c>
      <c r="AT878" s="1129">
        <f t="shared" si="2867"/>
        <v>0</v>
      </c>
      <c r="AU878" s="1129">
        <f t="shared" si="2867"/>
        <v>0</v>
      </c>
      <c r="AV878" s="1129">
        <f t="shared" si="2867"/>
        <v>0</v>
      </c>
      <c r="AW878" s="1129">
        <f t="shared" si="2867"/>
        <v>0</v>
      </c>
      <c r="AX878" s="1129">
        <f t="shared" si="2867"/>
        <v>0</v>
      </c>
      <c r="AY878" s="1129">
        <f t="shared" si="2867"/>
        <v>0</v>
      </c>
      <c r="AZ878" s="1129">
        <f t="shared" si="2867"/>
        <v>0</v>
      </c>
      <c r="BA878" s="1129">
        <f t="shared" si="2867"/>
        <v>0</v>
      </c>
      <c r="BB878" s="1129">
        <f t="shared" si="2867"/>
        <v>0</v>
      </c>
      <c r="BC878" s="812"/>
      <c r="BD878" s="1129">
        <f>SUM(BD589)</f>
        <v>0</v>
      </c>
      <c r="BE878" s="1129">
        <f>SUM(BE589)</f>
        <v>0</v>
      </c>
      <c r="BF878" s="1129">
        <f t="shared" ref="BF878:BT878" si="2868">SUM(BF589)</f>
        <v>0</v>
      </c>
      <c r="BG878" s="1129">
        <f t="shared" si="2868"/>
        <v>0</v>
      </c>
      <c r="BH878" s="1129">
        <f t="shared" si="2868"/>
        <v>0</v>
      </c>
      <c r="BI878" s="1129">
        <f t="shared" si="2868"/>
        <v>0</v>
      </c>
      <c r="BJ878" s="1129">
        <f t="shared" si="2868"/>
        <v>0.18590998043052837</v>
      </c>
      <c r="BK878" s="1129">
        <f t="shared" si="2868"/>
        <v>0</v>
      </c>
      <c r="BL878" s="1129">
        <f t="shared" si="2868"/>
        <v>0</v>
      </c>
      <c r="BM878" s="1129">
        <f t="shared" si="2868"/>
        <v>0</v>
      </c>
      <c r="BN878" s="1129">
        <f t="shared" si="2868"/>
        <v>0</v>
      </c>
      <c r="BO878" s="1129">
        <f t="shared" si="2868"/>
        <v>0</v>
      </c>
      <c r="BP878" s="1129">
        <f t="shared" si="2868"/>
        <v>0</v>
      </c>
      <c r="BQ878" s="1129">
        <f t="shared" si="2868"/>
        <v>0</v>
      </c>
      <c r="BR878" s="1129">
        <f t="shared" si="2868"/>
        <v>0</v>
      </c>
      <c r="BS878" s="1129">
        <f t="shared" si="2868"/>
        <v>0</v>
      </c>
      <c r="BT878" s="1129">
        <f t="shared" si="2868"/>
        <v>0</v>
      </c>
      <c r="BU878" s="812"/>
      <c r="BV878" s="1129">
        <f t="shared" ref="BV878:BY878" si="2869">SUM(BV589)</f>
        <v>0</v>
      </c>
      <c r="BW878" s="1129">
        <f t="shared" si="2869"/>
        <v>0</v>
      </c>
      <c r="BX878" s="1129">
        <f t="shared" si="2869"/>
        <v>0</v>
      </c>
      <c r="BY878" s="1129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4">
        <f t="shared" si="2848"/>
        <v>0</v>
      </c>
      <c r="CE878" s="1345">
        <f t="shared" si="2848"/>
        <v>0</v>
      </c>
      <c r="CF878" s="1346">
        <f t="shared" si="2848"/>
        <v>0</v>
      </c>
      <c r="CG878" s="1346">
        <f t="shared" si="2848"/>
        <v>0</v>
      </c>
      <c r="CH878" s="1346">
        <f t="shared" si="2848"/>
        <v>0</v>
      </c>
      <c r="CI878" s="1346">
        <f t="shared" si="2848"/>
        <v>0</v>
      </c>
      <c r="CJ878" s="1346">
        <f t="shared" si="2848"/>
        <v>0</v>
      </c>
      <c r="CK878" s="1347">
        <f t="shared" si="2848"/>
        <v>0</v>
      </c>
      <c r="CL878" s="1347">
        <f t="shared" si="2848"/>
        <v>0</v>
      </c>
      <c r="CM878" s="1347">
        <f t="shared" si="2848"/>
        <v>0</v>
      </c>
      <c r="CN878" s="1346">
        <f t="shared" si="2848"/>
        <v>0</v>
      </c>
      <c r="CO878" s="1346">
        <f t="shared" si="2848"/>
        <v>0</v>
      </c>
      <c r="CP878" s="1346">
        <f t="shared" si="2848"/>
        <v>0</v>
      </c>
      <c r="CQ878" s="1346">
        <f t="shared" si="2848"/>
        <v>0</v>
      </c>
      <c r="CR878" s="1346">
        <f t="shared" si="2848"/>
        <v>0</v>
      </c>
      <c r="CS878" s="1345">
        <f t="shared" si="2841"/>
        <v>9.2954990215264183E-2</v>
      </c>
      <c r="CT878" s="1376">
        <f t="shared" si="2768"/>
        <v>9.5610847078557451E-2</v>
      </c>
      <c r="CU878" s="1430">
        <f t="shared" si="2849"/>
        <v>0</v>
      </c>
      <c r="CV878" s="1359">
        <f t="shared" si="2849"/>
        <v>0</v>
      </c>
      <c r="CW878" s="1360">
        <f t="shared" si="2849"/>
        <v>0</v>
      </c>
      <c r="CX878" s="1360">
        <f t="shared" si="2849"/>
        <v>0</v>
      </c>
      <c r="CY878" s="1360">
        <f t="shared" si="2849"/>
        <v>0</v>
      </c>
      <c r="CZ878" s="1360">
        <f t="shared" si="2849"/>
        <v>0</v>
      </c>
      <c r="DA878" s="1360">
        <f t="shared" si="2849"/>
        <v>0</v>
      </c>
      <c r="DB878" s="1361">
        <f t="shared" si="2849"/>
        <v>0</v>
      </c>
      <c r="DC878" s="1361">
        <f t="shared" si="2849"/>
        <v>0</v>
      </c>
      <c r="DD878" s="1361">
        <f t="shared" si="2849"/>
        <v>0</v>
      </c>
      <c r="DE878" s="1360">
        <f t="shared" si="2849"/>
        <v>0</v>
      </c>
      <c r="DF878" s="1360">
        <f t="shared" si="2849"/>
        <v>0</v>
      </c>
      <c r="DG878" s="1360">
        <f t="shared" si="2849"/>
        <v>0</v>
      </c>
      <c r="DH878" s="1360">
        <f t="shared" si="2849"/>
        <v>0</v>
      </c>
      <c r="DI878" s="1360">
        <f t="shared" si="2849"/>
        <v>0</v>
      </c>
      <c r="DJ878" s="1359">
        <f t="shared" si="2842"/>
        <v>0</v>
      </c>
      <c r="DK878" s="1430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4">
        <f t="shared" si="2848"/>
        <v>0</v>
      </c>
      <c r="CE879" s="1345">
        <f t="shared" si="2848"/>
        <v>0</v>
      </c>
      <c r="CF879" s="1346">
        <f t="shared" si="2848"/>
        <v>0</v>
      </c>
      <c r="CG879" s="1346">
        <f t="shared" si="2848"/>
        <v>0</v>
      </c>
      <c r="CH879" s="1346">
        <f t="shared" si="2848"/>
        <v>0</v>
      </c>
      <c r="CI879" s="1346">
        <f t="shared" si="2848"/>
        <v>0</v>
      </c>
      <c r="CJ879" s="1346">
        <f t="shared" si="2848"/>
        <v>0</v>
      </c>
      <c r="CK879" s="1347">
        <f t="shared" si="2848"/>
        <v>0</v>
      </c>
      <c r="CL879" s="1347">
        <f t="shared" si="2848"/>
        <v>0</v>
      </c>
      <c r="CM879" s="1347">
        <f t="shared" si="2848"/>
        <v>0</v>
      </c>
      <c r="CN879" s="1346">
        <f t="shared" si="2848"/>
        <v>0</v>
      </c>
      <c r="CO879" s="1346">
        <f t="shared" si="2848"/>
        <v>0</v>
      </c>
      <c r="CP879" s="1346">
        <f t="shared" si="2848"/>
        <v>0</v>
      </c>
      <c r="CQ879" s="1346">
        <f t="shared" si="2848"/>
        <v>0</v>
      </c>
      <c r="CR879" s="1346">
        <f t="shared" si="2848"/>
        <v>4.6128040257198768E-4</v>
      </c>
      <c r="CS879" s="1345">
        <f t="shared" si="2841"/>
        <v>1.7221135029354207E-3</v>
      </c>
      <c r="CT879" s="1376">
        <f t="shared" si="2768"/>
        <v>3.4442270058708414E-3</v>
      </c>
      <c r="CU879" s="1430">
        <f t="shared" si="2849"/>
        <v>0</v>
      </c>
      <c r="CV879" s="1359">
        <f t="shared" si="2849"/>
        <v>0</v>
      </c>
      <c r="CW879" s="1360">
        <f t="shared" si="2849"/>
        <v>0</v>
      </c>
      <c r="CX879" s="1360">
        <f t="shared" si="2849"/>
        <v>0</v>
      </c>
      <c r="CY879" s="1360">
        <f t="shared" si="2849"/>
        <v>0</v>
      </c>
      <c r="CZ879" s="1360">
        <f t="shared" si="2849"/>
        <v>0</v>
      </c>
      <c r="DA879" s="1360">
        <f t="shared" si="2849"/>
        <v>0</v>
      </c>
      <c r="DB879" s="1361">
        <f t="shared" si="2849"/>
        <v>0</v>
      </c>
      <c r="DC879" s="1361">
        <f t="shared" si="2849"/>
        <v>0</v>
      </c>
      <c r="DD879" s="1361">
        <f t="shared" si="2849"/>
        <v>0</v>
      </c>
      <c r="DE879" s="1360">
        <f t="shared" si="2849"/>
        <v>0</v>
      </c>
      <c r="DF879" s="1360">
        <f t="shared" si="2849"/>
        <v>2.1526418786692761E-3</v>
      </c>
      <c r="DG879" s="1360">
        <f t="shared" si="2849"/>
        <v>2.1526418786692761E-3</v>
      </c>
      <c r="DH879" s="1360">
        <f t="shared" si="2849"/>
        <v>2.5114155251141552E-3</v>
      </c>
      <c r="DI879" s="1360">
        <f t="shared" si="2849"/>
        <v>4.4282918646910818E-3</v>
      </c>
      <c r="DJ879" s="1359">
        <f t="shared" si="2842"/>
        <v>4.5205479452054796E-3</v>
      </c>
      <c r="DK879" s="1430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4">
        <f t="shared" si="2848"/>
        <v>0</v>
      </c>
      <c r="CE880" s="1345">
        <f t="shared" si="2848"/>
        <v>0</v>
      </c>
      <c r="CF880" s="1346">
        <f t="shared" si="2848"/>
        <v>0</v>
      </c>
      <c r="CG880" s="1346">
        <f t="shared" si="2848"/>
        <v>0</v>
      </c>
      <c r="CH880" s="1346">
        <f t="shared" si="2848"/>
        <v>0</v>
      </c>
      <c r="CI880" s="1346">
        <f t="shared" si="2848"/>
        <v>0</v>
      </c>
      <c r="CJ880" s="1346">
        <f t="shared" si="2848"/>
        <v>0</v>
      </c>
      <c r="CK880" s="1347">
        <f t="shared" si="2848"/>
        <v>0</v>
      </c>
      <c r="CL880" s="1347">
        <f t="shared" si="2848"/>
        <v>0</v>
      </c>
      <c r="CM880" s="1347">
        <f t="shared" si="2848"/>
        <v>0</v>
      </c>
      <c r="CN880" s="1346">
        <f t="shared" si="2848"/>
        <v>0</v>
      </c>
      <c r="CO880" s="1346">
        <f t="shared" si="2848"/>
        <v>0</v>
      </c>
      <c r="CP880" s="1346">
        <f t="shared" si="2848"/>
        <v>0</v>
      </c>
      <c r="CQ880" s="1346">
        <f t="shared" si="2848"/>
        <v>0</v>
      </c>
      <c r="CR880" s="1346">
        <f t="shared" si="2848"/>
        <v>0</v>
      </c>
      <c r="CS880" s="1345">
        <f t="shared" si="2841"/>
        <v>0</v>
      </c>
      <c r="CT880" s="1376">
        <f t="shared" si="2768"/>
        <v>7.2298325722983262E-3</v>
      </c>
      <c r="CU880" s="1430">
        <f t="shared" si="2849"/>
        <v>0</v>
      </c>
      <c r="CV880" s="1359">
        <f t="shared" si="2849"/>
        <v>0</v>
      </c>
      <c r="CW880" s="1360">
        <f t="shared" si="2849"/>
        <v>0</v>
      </c>
      <c r="CX880" s="1360">
        <f t="shared" si="2849"/>
        <v>0</v>
      </c>
      <c r="CY880" s="1360">
        <f t="shared" si="2849"/>
        <v>0</v>
      </c>
      <c r="CZ880" s="1360">
        <f t="shared" si="2849"/>
        <v>0</v>
      </c>
      <c r="DA880" s="1360">
        <f t="shared" si="2849"/>
        <v>0</v>
      </c>
      <c r="DB880" s="1361">
        <f t="shared" si="2849"/>
        <v>0</v>
      </c>
      <c r="DC880" s="1361">
        <f t="shared" si="2849"/>
        <v>0</v>
      </c>
      <c r="DD880" s="1361">
        <f t="shared" si="2849"/>
        <v>0</v>
      </c>
      <c r="DE880" s="1360">
        <f t="shared" si="2849"/>
        <v>0</v>
      </c>
      <c r="DF880" s="1360">
        <f t="shared" si="2849"/>
        <v>0</v>
      </c>
      <c r="DG880" s="1360">
        <f t="shared" si="2849"/>
        <v>0</v>
      </c>
      <c r="DH880" s="1360">
        <f t="shared" si="2849"/>
        <v>0</v>
      </c>
      <c r="DI880" s="1360">
        <f t="shared" si="2849"/>
        <v>0</v>
      </c>
      <c r="DJ880" s="1359">
        <f t="shared" si="2842"/>
        <v>0</v>
      </c>
      <c r="DK880" s="1430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4">
        <f t="shared" si="2848"/>
        <v>0</v>
      </c>
      <c r="CE881" s="1345">
        <f t="shared" si="2848"/>
        <v>0</v>
      </c>
      <c r="CF881" s="1346">
        <f t="shared" si="2848"/>
        <v>0</v>
      </c>
      <c r="CG881" s="1346">
        <f t="shared" si="2848"/>
        <v>0</v>
      </c>
      <c r="CH881" s="1346">
        <f t="shared" si="2848"/>
        <v>0</v>
      </c>
      <c r="CI881" s="1346">
        <f t="shared" si="2848"/>
        <v>0</v>
      </c>
      <c r="CJ881" s="1346">
        <f t="shared" si="2848"/>
        <v>0</v>
      </c>
      <c r="CK881" s="1347">
        <f t="shared" si="2848"/>
        <v>0</v>
      </c>
      <c r="CL881" s="1347">
        <f t="shared" si="2848"/>
        <v>0</v>
      </c>
      <c r="CM881" s="1347">
        <f t="shared" si="2848"/>
        <v>0</v>
      </c>
      <c r="CN881" s="1346">
        <f t="shared" si="2848"/>
        <v>2.6875407697325507E-3</v>
      </c>
      <c r="CO881" s="1346">
        <f t="shared" si="2848"/>
        <v>3.3594259621656884E-3</v>
      </c>
      <c r="CP881" s="1346">
        <f t="shared" si="2848"/>
        <v>6.7188519243313767E-3</v>
      </c>
      <c r="CQ881" s="1346">
        <f t="shared" si="2848"/>
        <v>1.151803187028236E-2</v>
      </c>
      <c r="CR881" s="1346">
        <f t="shared" si="2848"/>
        <v>1.6125244618395301E-2</v>
      </c>
      <c r="CS881" s="1345">
        <f t="shared" si="2841"/>
        <v>1.6125244618395301E-2</v>
      </c>
      <c r="CT881" s="1376">
        <f t="shared" si="2768"/>
        <v>3.4554095610847074E-2</v>
      </c>
      <c r="CU881" s="1430">
        <f t="shared" si="2849"/>
        <v>0</v>
      </c>
      <c r="CV881" s="1359">
        <f t="shared" si="2849"/>
        <v>0</v>
      </c>
      <c r="CW881" s="1360">
        <f t="shared" si="2849"/>
        <v>0</v>
      </c>
      <c r="CX881" s="1360">
        <f t="shared" si="2849"/>
        <v>0</v>
      </c>
      <c r="CY881" s="1360">
        <f t="shared" si="2849"/>
        <v>0</v>
      </c>
      <c r="CZ881" s="1360">
        <f t="shared" si="2849"/>
        <v>0</v>
      </c>
      <c r="DA881" s="1360">
        <f t="shared" si="2849"/>
        <v>0</v>
      </c>
      <c r="DB881" s="1361">
        <f t="shared" si="2849"/>
        <v>0</v>
      </c>
      <c r="DC881" s="1361">
        <f t="shared" si="2849"/>
        <v>7.0547945205479455E-3</v>
      </c>
      <c r="DD881" s="1361">
        <f t="shared" si="2849"/>
        <v>8.0626223091976503E-3</v>
      </c>
      <c r="DE881" s="1360">
        <f t="shared" si="2849"/>
        <v>1.3193381960505247E-2</v>
      </c>
      <c r="DF881" s="1360">
        <f t="shared" si="2849"/>
        <v>1.3437703848662753E-2</v>
      </c>
      <c r="DG881" s="1360">
        <f t="shared" si="2849"/>
        <v>1.3437703848662753E-2</v>
      </c>
      <c r="DH881" s="1360">
        <f t="shared" si="2849"/>
        <v>1.4397539837852949E-2</v>
      </c>
      <c r="DI881" s="1360">
        <f t="shared" si="2849"/>
        <v>1.5117416829745597E-2</v>
      </c>
      <c r="DJ881" s="1359">
        <f t="shared" si="2842"/>
        <v>4.1464914733016493E-2</v>
      </c>
      <c r="DK881" s="1430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4">
        <f t="shared" si="2848"/>
        <v>0</v>
      </c>
      <c r="CE882" s="1345">
        <f t="shared" si="2848"/>
        <v>0</v>
      </c>
      <c r="CF882" s="1346">
        <f t="shared" si="2848"/>
        <v>0</v>
      </c>
      <c r="CG882" s="1346">
        <f t="shared" si="2848"/>
        <v>0</v>
      </c>
      <c r="CH882" s="1346">
        <f t="shared" si="2848"/>
        <v>0</v>
      </c>
      <c r="CI882" s="1346">
        <f t="shared" si="2848"/>
        <v>0</v>
      </c>
      <c r="CJ882" s="1346">
        <f t="shared" si="2848"/>
        <v>0</v>
      </c>
      <c r="CK882" s="1347">
        <f t="shared" si="2848"/>
        <v>0</v>
      </c>
      <c r="CL882" s="1347">
        <f t="shared" si="2848"/>
        <v>0</v>
      </c>
      <c r="CM882" s="1347">
        <f t="shared" si="2848"/>
        <v>0</v>
      </c>
      <c r="CN882" s="1346">
        <f t="shared" si="2848"/>
        <v>0</v>
      </c>
      <c r="CO882" s="1346">
        <f t="shared" si="2848"/>
        <v>0</v>
      </c>
      <c r="CP882" s="1346">
        <f t="shared" si="2848"/>
        <v>0</v>
      </c>
      <c r="CQ882" s="1346">
        <f t="shared" si="2848"/>
        <v>0</v>
      </c>
      <c r="CR882" s="1346">
        <f t="shared" si="2848"/>
        <v>0</v>
      </c>
      <c r="CS882" s="1345">
        <f t="shared" si="2841"/>
        <v>0</v>
      </c>
      <c r="CT882" s="1376">
        <f t="shared" si="2768"/>
        <v>0</v>
      </c>
      <c r="CU882" s="1430">
        <f t="shared" si="2849"/>
        <v>0</v>
      </c>
      <c r="CV882" s="1359">
        <f t="shared" si="2849"/>
        <v>0</v>
      </c>
      <c r="CW882" s="1360">
        <f t="shared" si="2849"/>
        <v>0</v>
      </c>
      <c r="CX882" s="1360">
        <f t="shared" si="2849"/>
        <v>0</v>
      </c>
      <c r="CY882" s="1360">
        <f t="shared" si="2849"/>
        <v>0</v>
      </c>
      <c r="CZ882" s="1360">
        <f t="shared" si="2849"/>
        <v>0</v>
      </c>
      <c r="DA882" s="1360">
        <f t="shared" si="2849"/>
        <v>0</v>
      </c>
      <c r="DB882" s="1361">
        <f t="shared" si="2849"/>
        <v>0</v>
      </c>
      <c r="DC882" s="1361">
        <f t="shared" si="2849"/>
        <v>0</v>
      </c>
      <c r="DD882" s="1361">
        <f t="shared" si="2849"/>
        <v>0</v>
      </c>
      <c r="DE882" s="1360">
        <f t="shared" si="2849"/>
        <v>0</v>
      </c>
      <c r="DF882" s="1360">
        <f t="shared" si="2849"/>
        <v>0</v>
      </c>
      <c r="DG882" s="1360">
        <f t="shared" si="2849"/>
        <v>0</v>
      </c>
      <c r="DH882" s="1360">
        <f t="shared" si="2849"/>
        <v>0</v>
      </c>
      <c r="DI882" s="1360">
        <f t="shared" si="2849"/>
        <v>0</v>
      </c>
      <c r="DJ882" s="1359">
        <f t="shared" si="2842"/>
        <v>0</v>
      </c>
      <c r="DK882" s="1430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4">
        <f t="shared" si="2848"/>
        <v>0</v>
      </c>
      <c r="CE883" s="1345">
        <f t="shared" si="2848"/>
        <v>0</v>
      </c>
      <c r="CF883" s="1346">
        <f t="shared" si="2848"/>
        <v>0</v>
      </c>
      <c r="CG883" s="1346">
        <f t="shared" si="2848"/>
        <v>0</v>
      </c>
      <c r="CH883" s="1346">
        <f t="shared" si="2848"/>
        <v>0</v>
      </c>
      <c r="CI883" s="1346">
        <f t="shared" si="2848"/>
        <v>0</v>
      </c>
      <c r="CJ883" s="1346">
        <f t="shared" si="2848"/>
        <v>0</v>
      </c>
      <c r="CK883" s="1347">
        <f t="shared" si="2848"/>
        <v>0</v>
      </c>
      <c r="CL883" s="1347">
        <f t="shared" si="2848"/>
        <v>0</v>
      </c>
      <c r="CM883" s="1347">
        <f t="shared" si="2848"/>
        <v>0</v>
      </c>
      <c r="CN883" s="1346">
        <f t="shared" si="2848"/>
        <v>0</v>
      </c>
      <c r="CO883" s="1346">
        <f t="shared" si="2848"/>
        <v>0</v>
      </c>
      <c r="CP883" s="1346">
        <f t="shared" si="2848"/>
        <v>0</v>
      </c>
      <c r="CQ883" s="1346">
        <f t="shared" si="2848"/>
        <v>0</v>
      </c>
      <c r="CR883" s="1346">
        <f t="shared" si="2848"/>
        <v>0</v>
      </c>
      <c r="CS883" s="1345">
        <f t="shared" si="2841"/>
        <v>4.316466312552418E-2</v>
      </c>
      <c r="CT883" s="1376">
        <f t="shared" si="2768"/>
        <v>6.2948467058056096E-2</v>
      </c>
      <c r="CU883" s="1430">
        <f t="shared" si="2849"/>
        <v>0</v>
      </c>
      <c r="CV883" s="1359">
        <f t="shared" si="2849"/>
        <v>0</v>
      </c>
      <c r="CW883" s="1360">
        <f t="shared" si="2849"/>
        <v>0</v>
      </c>
      <c r="CX883" s="1360">
        <f t="shared" si="2849"/>
        <v>0</v>
      </c>
      <c r="CY883" s="1360">
        <f t="shared" si="2849"/>
        <v>0</v>
      </c>
      <c r="CZ883" s="1360">
        <f t="shared" si="2849"/>
        <v>0</v>
      </c>
      <c r="DA883" s="1360">
        <f t="shared" si="2849"/>
        <v>0</v>
      </c>
      <c r="DB883" s="1361">
        <f t="shared" si="2849"/>
        <v>0</v>
      </c>
      <c r="DC883" s="1361">
        <f t="shared" si="2849"/>
        <v>0</v>
      </c>
      <c r="DD883" s="1361">
        <f t="shared" si="2849"/>
        <v>0</v>
      </c>
      <c r="DE883" s="1360">
        <f t="shared" si="2849"/>
        <v>0</v>
      </c>
      <c r="DF883" s="1360">
        <f t="shared" si="2849"/>
        <v>0</v>
      </c>
      <c r="DG883" s="1360">
        <f t="shared" si="2849"/>
        <v>0</v>
      </c>
      <c r="DH883" s="1360">
        <f t="shared" si="2849"/>
        <v>0</v>
      </c>
      <c r="DI883" s="1360">
        <f t="shared" si="2849"/>
        <v>0</v>
      </c>
      <c r="DJ883" s="1359">
        <f t="shared" si="2842"/>
        <v>0</v>
      </c>
      <c r="DK883" s="1430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4">
        <f t="shared" si="2848"/>
        <v>0</v>
      </c>
      <c r="CE884" s="1345">
        <f t="shared" si="2848"/>
        <v>0</v>
      </c>
      <c r="CF884" s="1346">
        <f t="shared" si="2848"/>
        <v>0</v>
      </c>
      <c r="CG884" s="1346">
        <f t="shared" si="2848"/>
        <v>0</v>
      </c>
      <c r="CH884" s="1346">
        <f t="shared" si="2848"/>
        <v>0</v>
      </c>
      <c r="CI884" s="1346">
        <f t="shared" si="2848"/>
        <v>0</v>
      </c>
      <c r="CJ884" s="1346">
        <f t="shared" si="2848"/>
        <v>0</v>
      </c>
      <c r="CK884" s="1347">
        <f t="shared" si="2848"/>
        <v>0</v>
      </c>
      <c r="CL884" s="1347">
        <f t="shared" si="2848"/>
        <v>0</v>
      </c>
      <c r="CM884" s="1347">
        <f t="shared" si="2848"/>
        <v>0</v>
      </c>
      <c r="CN884" s="1346">
        <f t="shared" si="2848"/>
        <v>0</v>
      </c>
      <c r="CO884" s="1346">
        <f t="shared" si="2848"/>
        <v>0</v>
      </c>
      <c r="CP884" s="1346">
        <f t="shared" si="2848"/>
        <v>0</v>
      </c>
      <c r="CQ884" s="1346">
        <f t="shared" si="2848"/>
        <v>3.6855838225701241E-3</v>
      </c>
      <c r="CR884" s="1346">
        <f t="shared" si="2848"/>
        <v>9.4772155437517491E-3</v>
      </c>
      <c r="CS884" s="1345">
        <f t="shared" si="2841"/>
        <v>1.1056751467710372E-2</v>
      </c>
      <c r="CT884" s="1376">
        <f t="shared" si="2768"/>
        <v>1.2636287391668997E-2</v>
      </c>
      <c r="CU884" s="1430">
        <f t="shared" si="2849"/>
        <v>0</v>
      </c>
      <c r="CV884" s="1359">
        <f t="shared" si="2849"/>
        <v>0</v>
      </c>
      <c r="CW884" s="1360">
        <f t="shared" si="2849"/>
        <v>0</v>
      </c>
      <c r="CX884" s="1360">
        <f t="shared" si="2849"/>
        <v>0</v>
      </c>
      <c r="CY884" s="1360">
        <f t="shared" si="2849"/>
        <v>0</v>
      </c>
      <c r="CZ884" s="1360">
        <f t="shared" si="2849"/>
        <v>0</v>
      </c>
      <c r="DA884" s="1360">
        <f t="shared" si="2849"/>
        <v>0</v>
      </c>
      <c r="DB884" s="1361">
        <f t="shared" si="2849"/>
        <v>0</v>
      </c>
      <c r="DC884" s="1361">
        <f t="shared" si="2849"/>
        <v>0</v>
      </c>
      <c r="DD884" s="1361">
        <f t="shared" si="2849"/>
        <v>0</v>
      </c>
      <c r="DE884" s="1360">
        <f t="shared" si="2849"/>
        <v>0</v>
      </c>
      <c r="DF884" s="1360">
        <f t="shared" si="2849"/>
        <v>0</v>
      </c>
      <c r="DG884" s="1360">
        <f t="shared" si="2849"/>
        <v>0</v>
      </c>
      <c r="DH884" s="1360">
        <f t="shared" si="2849"/>
        <v>1.842791911285062E-3</v>
      </c>
      <c r="DI884" s="1360">
        <f t="shared" si="2849"/>
        <v>7.3711676451402482E-3</v>
      </c>
      <c r="DJ884" s="1359">
        <f t="shared" si="2842"/>
        <v>1.5795359239586245E-2</v>
      </c>
      <c r="DK884" s="1430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4">
        <f t="shared" si="2848"/>
        <v>0</v>
      </c>
      <c r="CE885" s="1345">
        <f t="shared" si="2848"/>
        <v>0</v>
      </c>
      <c r="CF885" s="1346">
        <f t="shared" si="2848"/>
        <v>0</v>
      </c>
      <c r="CG885" s="1346">
        <f t="shared" si="2848"/>
        <v>0</v>
      </c>
      <c r="CH885" s="1346">
        <f t="shared" si="2848"/>
        <v>0</v>
      </c>
      <c r="CI885" s="1346">
        <f t="shared" si="2848"/>
        <v>0</v>
      </c>
      <c r="CJ885" s="1346">
        <f t="shared" si="2848"/>
        <v>0</v>
      </c>
      <c r="CK885" s="1347">
        <f t="shared" si="2848"/>
        <v>0</v>
      </c>
      <c r="CL885" s="1347">
        <f t="shared" si="2848"/>
        <v>0</v>
      </c>
      <c r="CM885" s="1347">
        <f t="shared" si="2848"/>
        <v>0</v>
      </c>
      <c r="CN885" s="1346">
        <f t="shared" si="2848"/>
        <v>0</v>
      </c>
      <c r="CO885" s="1346">
        <f t="shared" si="2848"/>
        <v>0</v>
      </c>
      <c r="CP885" s="1346">
        <f t="shared" si="2848"/>
        <v>0</v>
      </c>
      <c r="CQ885" s="1346">
        <f t="shared" si="2848"/>
        <v>0</v>
      </c>
      <c r="CR885" s="1346">
        <f t="shared" si="2848"/>
        <v>0</v>
      </c>
      <c r="CS885" s="1345">
        <f t="shared" si="2841"/>
        <v>0</v>
      </c>
      <c r="CT885" s="1376">
        <f t="shared" si="2768"/>
        <v>0</v>
      </c>
      <c r="CU885" s="1430">
        <f t="shared" si="2849"/>
        <v>0</v>
      </c>
      <c r="CV885" s="1359">
        <f t="shared" si="2849"/>
        <v>0</v>
      </c>
      <c r="CW885" s="1360">
        <f t="shared" si="2849"/>
        <v>0</v>
      </c>
      <c r="CX885" s="1360">
        <f t="shared" si="2849"/>
        <v>0</v>
      </c>
      <c r="CY885" s="1360">
        <f t="shared" si="2849"/>
        <v>0</v>
      </c>
      <c r="CZ885" s="1360">
        <f t="shared" si="2849"/>
        <v>0</v>
      </c>
      <c r="DA885" s="1360">
        <f t="shared" si="2849"/>
        <v>0</v>
      </c>
      <c r="DB885" s="1361">
        <f t="shared" si="2849"/>
        <v>0</v>
      </c>
      <c r="DC885" s="1361">
        <f t="shared" si="2849"/>
        <v>0</v>
      </c>
      <c r="DD885" s="1361">
        <f t="shared" si="2849"/>
        <v>0</v>
      </c>
      <c r="DE885" s="1360">
        <f t="shared" si="2849"/>
        <v>0</v>
      </c>
      <c r="DF885" s="1360">
        <f t="shared" si="2849"/>
        <v>0</v>
      </c>
      <c r="DG885" s="1360">
        <f t="shared" si="2849"/>
        <v>0</v>
      </c>
      <c r="DH885" s="1360">
        <f t="shared" si="2849"/>
        <v>0</v>
      </c>
      <c r="DI885" s="1360">
        <f t="shared" si="2849"/>
        <v>0</v>
      </c>
      <c r="DJ885" s="1359">
        <f t="shared" si="2842"/>
        <v>0</v>
      </c>
      <c r="DK885" s="1430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11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4">
        <f t="shared" si="2848"/>
        <v>0</v>
      </c>
      <c r="CE886" s="1345">
        <f t="shared" si="2848"/>
        <v>0</v>
      </c>
      <c r="CF886" s="1346">
        <f t="shared" si="2848"/>
        <v>0</v>
      </c>
      <c r="CG886" s="1346">
        <f t="shared" si="2848"/>
        <v>0</v>
      </c>
      <c r="CH886" s="1346">
        <f t="shared" si="2848"/>
        <v>0</v>
      </c>
      <c r="CI886" s="1346">
        <f t="shared" si="2848"/>
        <v>0</v>
      </c>
      <c r="CJ886" s="1346">
        <f t="shared" si="2848"/>
        <v>0</v>
      </c>
      <c r="CK886" s="1347">
        <f t="shared" si="2848"/>
        <v>0</v>
      </c>
      <c r="CL886" s="1347">
        <f t="shared" si="2848"/>
        <v>0</v>
      </c>
      <c r="CM886" s="1347">
        <f t="shared" si="2848"/>
        <v>0</v>
      </c>
      <c r="CN886" s="1346">
        <f t="shared" si="2848"/>
        <v>0</v>
      </c>
      <c r="CO886" s="1346">
        <f t="shared" si="2848"/>
        <v>0</v>
      </c>
      <c r="CP886" s="1346">
        <f t="shared" si="2848"/>
        <v>0</v>
      </c>
      <c r="CQ886" s="1346">
        <f t="shared" si="2848"/>
        <v>0</v>
      </c>
      <c r="CR886" s="1346">
        <f t="shared" si="2848"/>
        <v>0</v>
      </c>
      <c r="CS886" s="1345">
        <f t="shared" si="2841"/>
        <v>0</v>
      </c>
      <c r="CT886" s="1376">
        <f t="shared" si="2768"/>
        <v>1.1350293542074364E-2</v>
      </c>
      <c r="CU886" s="1430">
        <f t="shared" si="2849"/>
        <v>0</v>
      </c>
      <c r="CV886" s="1359">
        <f t="shared" si="2849"/>
        <v>0</v>
      </c>
      <c r="CW886" s="1360">
        <f t="shared" si="2849"/>
        <v>0</v>
      </c>
      <c r="CX886" s="1360">
        <f t="shared" si="2849"/>
        <v>0</v>
      </c>
      <c r="CY886" s="1360">
        <f t="shared" si="2849"/>
        <v>0</v>
      </c>
      <c r="CZ886" s="1360">
        <f t="shared" si="2849"/>
        <v>0</v>
      </c>
      <c r="DA886" s="1360">
        <f t="shared" si="2849"/>
        <v>0</v>
      </c>
      <c r="DB886" s="1361">
        <f t="shared" si="2849"/>
        <v>0</v>
      </c>
      <c r="DC886" s="1361">
        <f t="shared" si="2849"/>
        <v>0</v>
      </c>
      <c r="DD886" s="1361">
        <f t="shared" si="2849"/>
        <v>0</v>
      </c>
      <c r="DE886" s="1360">
        <f t="shared" si="2849"/>
        <v>0</v>
      </c>
      <c r="DF886" s="1360">
        <f t="shared" si="2849"/>
        <v>0</v>
      </c>
      <c r="DG886" s="1360">
        <f t="shared" si="2849"/>
        <v>0</v>
      </c>
      <c r="DH886" s="1360">
        <f t="shared" si="2849"/>
        <v>1.5133724722765819E-2</v>
      </c>
      <c r="DI886" s="1360">
        <f t="shared" si="2849"/>
        <v>1.6214705060106235E-2</v>
      </c>
      <c r="DJ886" s="1359">
        <f t="shared" si="2842"/>
        <v>1.8160469667318983E-2</v>
      </c>
      <c r="DK886" s="1430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42"/>
      <c r="BX887" s="812"/>
      <c r="BY887" s="812"/>
      <c r="BZ887" s="816"/>
      <c r="CA887" s="816"/>
      <c r="CB887" s="816"/>
      <c r="CC887" s="816"/>
      <c r="CD887" s="1349"/>
      <c r="CE887" s="1386"/>
      <c r="CF887" s="1386"/>
      <c r="CG887" s="1386"/>
      <c r="CH887" s="1386"/>
      <c r="CI887" s="1386"/>
      <c r="CJ887" s="1386"/>
      <c r="CK887" s="1386"/>
      <c r="CL887" s="1386"/>
      <c r="CM887" s="1386"/>
      <c r="CN887" s="1386"/>
      <c r="CO887" s="1386"/>
      <c r="CP887" s="1386"/>
      <c r="CQ887" s="1386"/>
      <c r="CR887" s="1386"/>
      <c r="CS887" s="1386"/>
      <c r="CT887" s="1351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4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5">
        <f t="shared" si="2911"/>
        <v>0</v>
      </c>
      <c r="CF888" s="1346">
        <f t="shared" si="2911"/>
        <v>0</v>
      </c>
      <c r="CG888" s="1346">
        <f t="shared" si="2911"/>
        <v>0</v>
      </c>
      <c r="CH888" s="1346">
        <f t="shared" si="2911"/>
        <v>0</v>
      </c>
      <c r="CI888" s="1346">
        <f t="shared" si="2911"/>
        <v>0</v>
      </c>
      <c r="CJ888" s="1346">
        <f t="shared" si="2911"/>
        <v>0</v>
      </c>
      <c r="CK888" s="1347">
        <f t="shared" si="2911"/>
        <v>0</v>
      </c>
      <c r="CL888" s="1347">
        <f t="shared" si="2911"/>
        <v>0</v>
      </c>
      <c r="CM888" s="1347">
        <f t="shared" si="2911"/>
        <v>0</v>
      </c>
      <c r="CN888" s="1346">
        <f t="shared" si="2911"/>
        <v>0</v>
      </c>
      <c r="CO888" s="1346">
        <f t="shared" si="2911"/>
        <v>0</v>
      </c>
      <c r="CP888" s="1346">
        <f t="shared" si="2911"/>
        <v>0</v>
      </c>
      <c r="CQ888" s="1346">
        <f t="shared" si="2911"/>
        <v>0</v>
      </c>
      <c r="CR888" s="1346">
        <f t="shared" si="2911"/>
        <v>0</v>
      </c>
      <c r="CS888" s="1345">
        <f t="shared" si="2911"/>
        <v>0</v>
      </c>
      <c r="CT888" s="1348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5">
        <f t="shared" si="2912"/>
        <v>0</v>
      </c>
      <c r="CF889" s="1346">
        <f t="shared" si="2912"/>
        <v>0</v>
      </c>
      <c r="CG889" s="1346">
        <f t="shared" si="2912"/>
        <v>0</v>
      </c>
      <c r="CH889" s="1346">
        <f t="shared" si="2912"/>
        <v>0</v>
      </c>
      <c r="CI889" s="1346">
        <f t="shared" si="2912"/>
        <v>0</v>
      </c>
      <c r="CJ889" s="1346">
        <f t="shared" si="2912"/>
        <v>0</v>
      </c>
      <c r="CK889" s="1347">
        <f t="shared" si="2912"/>
        <v>0</v>
      </c>
      <c r="CL889" s="1347">
        <f t="shared" si="2912"/>
        <v>0</v>
      </c>
      <c r="CM889" s="1347">
        <f t="shared" si="2912"/>
        <v>0</v>
      </c>
      <c r="CN889" s="1346">
        <f t="shared" si="2912"/>
        <v>0</v>
      </c>
      <c r="CO889" s="1346">
        <f t="shared" si="2912"/>
        <v>0</v>
      </c>
      <c r="CP889" s="1346">
        <f t="shared" si="2912"/>
        <v>0</v>
      </c>
      <c r="CQ889" s="1346">
        <f t="shared" si="2912"/>
        <v>0</v>
      </c>
      <c r="CR889" s="1346">
        <f t="shared" si="2912"/>
        <v>0</v>
      </c>
      <c r="CS889" s="1345">
        <f t="shared" si="2912"/>
        <v>0</v>
      </c>
      <c r="CT889" s="1348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5">
        <f t="shared" si="2912"/>
        <v>0</v>
      </c>
      <c r="CF890" s="1346">
        <f t="shared" si="2912"/>
        <v>0</v>
      </c>
      <c r="CG890" s="1346">
        <f t="shared" si="2912"/>
        <v>0</v>
      </c>
      <c r="CH890" s="1346">
        <f t="shared" si="2912"/>
        <v>0</v>
      </c>
      <c r="CI890" s="1346">
        <f t="shared" si="2912"/>
        <v>0</v>
      </c>
      <c r="CJ890" s="1346">
        <f t="shared" si="2912"/>
        <v>0</v>
      </c>
      <c r="CK890" s="1347">
        <f t="shared" si="2912"/>
        <v>0</v>
      </c>
      <c r="CL890" s="1347">
        <f t="shared" si="2912"/>
        <v>0</v>
      </c>
      <c r="CM890" s="1347">
        <f t="shared" si="2912"/>
        <v>0</v>
      </c>
      <c r="CN890" s="1346">
        <f t="shared" si="2912"/>
        <v>0</v>
      </c>
      <c r="CO890" s="1346">
        <f t="shared" si="2912"/>
        <v>0</v>
      </c>
      <c r="CP890" s="1346">
        <f t="shared" si="2912"/>
        <v>0</v>
      </c>
      <c r="CQ890" s="1346">
        <f t="shared" si="2912"/>
        <v>0</v>
      </c>
      <c r="CR890" s="1346">
        <f t="shared" si="2912"/>
        <v>0</v>
      </c>
      <c r="CS890" s="1345">
        <f t="shared" si="2912"/>
        <v>0</v>
      </c>
      <c r="CT890" s="1348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5">
        <f t="shared" si="2912"/>
        <v>0</v>
      </c>
      <c r="CF891" s="1346">
        <f t="shared" si="2912"/>
        <v>0</v>
      </c>
      <c r="CG891" s="1346">
        <f t="shared" si="2912"/>
        <v>0</v>
      </c>
      <c r="CH891" s="1346">
        <f t="shared" si="2912"/>
        <v>0</v>
      </c>
      <c r="CI891" s="1346">
        <f t="shared" si="2912"/>
        <v>0</v>
      </c>
      <c r="CJ891" s="1346">
        <f t="shared" si="2912"/>
        <v>0</v>
      </c>
      <c r="CK891" s="1347">
        <f t="shared" si="2912"/>
        <v>0</v>
      </c>
      <c r="CL891" s="1347">
        <f t="shared" si="2912"/>
        <v>0</v>
      </c>
      <c r="CM891" s="1347">
        <f t="shared" si="2912"/>
        <v>0</v>
      </c>
      <c r="CN891" s="1346">
        <f t="shared" si="2912"/>
        <v>0</v>
      </c>
      <c r="CO891" s="1346">
        <f t="shared" si="2912"/>
        <v>0</v>
      </c>
      <c r="CP891" s="1346">
        <f t="shared" si="2912"/>
        <v>0</v>
      </c>
      <c r="CQ891" s="1346">
        <f t="shared" si="2912"/>
        <v>0</v>
      </c>
      <c r="CR891" s="1346">
        <f t="shared" si="2912"/>
        <v>0</v>
      </c>
      <c r="CS891" s="1345">
        <f t="shared" si="2912"/>
        <v>0</v>
      </c>
      <c r="CT891" s="1348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5">
        <f t="shared" si="2912"/>
        <v>0</v>
      </c>
      <c r="CF892" s="1346">
        <f t="shared" si="2912"/>
        <v>0</v>
      </c>
      <c r="CG892" s="1346">
        <f t="shared" si="2912"/>
        <v>0</v>
      </c>
      <c r="CH892" s="1346">
        <f t="shared" si="2912"/>
        <v>0</v>
      </c>
      <c r="CI892" s="1346">
        <f t="shared" si="2912"/>
        <v>0</v>
      </c>
      <c r="CJ892" s="1346">
        <f t="shared" si="2912"/>
        <v>0</v>
      </c>
      <c r="CK892" s="1347">
        <f t="shared" si="2912"/>
        <v>0</v>
      </c>
      <c r="CL892" s="1347">
        <f t="shared" si="2912"/>
        <v>0</v>
      </c>
      <c r="CM892" s="1347">
        <f t="shared" si="2912"/>
        <v>0</v>
      </c>
      <c r="CN892" s="1346">
        <f t="shared" si="2912"/>
        <v>0</v>
      </c>
      <c r="CO892" s="1346">
        <f t="shared" si="2912"/>
        <v>0</v>
      </c>
      <c r="CP892" s="1346">
        <f t="shared" si="2912"/>
        <v>0</v>
      </c>
      <c r="CQ892" s="1346">
        <f t="shared" si="2912"/>
        <v>0</v>
      </c>
      <c r="CR892" s="1346">
        <f t="shared" si="2912"/>
        <v>0</v>
      </c>
      <c r="CS892" s="1345">
        <f t="shared" si="2912"/>
        <v>0</v>
      </c>
      <c r="CT892" s="1348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5">
        <f t="shared" si="2912"/>
        <v>0</v>
      </c>
      <c r="CF893" s="1346">
        <f t="shared" si="2912"/>
        <v>0</v>
      </c>
      <c r="CG893" s="1346">
        <f t="shared" si="2912"/>
        <v>0</v>
      </c>
      <c r="CH893" s="1346">
        <f t="shared" si="2912"/>
        <v>0</v>
      </c>
      <c r="CI893" s="1346">
        <f t="shared" si="2912"/>
        <v>0</v>
      </c>
      <c r="CJ893" s="1346">
        <f t="shared" si="2912"/>
        <v>0</v>
      </c>
      <c r="CK893" s="1347">
        <f t="shared" si="2912"/>
        <v>0</v>
      </c>
      <c r="CL893" s="1347">
        <f t="shared" si="2912"/>
        <v>0</v>
      </c>
      <c r="CM893" s="1347">
        <f t="shared" si="2912"/>
        <v>0</v>
      </c>
      <c r="CN893" s="1346">
        <f t="shared" si="2912"/>
        <v>0</v>
      </c>
      <c r="CO893" s="1346">
        <f t="shared" si="2912"/>
        <v>0</v>
      </c>
      <c r="CP893" s="1346">
        <f t="shared" si="2912"/>
        <v>0</v>
      </c>
      <c r="CQ893" s="1346">
        <f t="shared" si="2912"/>
        <v>0</v>
      </c>
      <c r="CR893" s="1346">
        <f t="shared" si="2912"/>
        <v>0</v>
      </c>
      <c r="CS893" s="1345">
        <f t="shared" si="2912"/>
        <v>0</v>
      </c>
      <c r="CT893" s="1348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376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9"/>
      <c r="CE894" s="1386"/>
      <c r="CF894" s="1386"/>
      <c r="CG894" s="1386"/>
      <c r="CH894" s="1386"/>
      <c r="CI894" s="1386"/>
      <c r="CJ894" s="1386"/>
      <c r="CK894" s="1386"/>
      <c r="CL894" s="1386"/>
      <c r="CM894" s="1386"/>
      <c r="CN894" s="1386"/>
      <c r="CO894" s="1386"/>
      <c r="CP894" s="1386"/>
      <c r="CQ894" s="1386"/>
      <c r="CR894" s="1386"/>
      <c r="CS894" s="1386"/>
      <c r="CT894" s="1351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4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5">
        <f t="shared" si="2958"/>
        <v>0</v>
      </c>
      <c r="CF895" s="1346">
        <f t="shared" si="2958"/>
        <v>0</v>
      </c>
      <c r="CG895" s="1346">
        <f t="shared" si="2958"/>
        <v>0</v>
      </c>
      <c r="CH895" s="1346">
        <f t="shared" si="2958"/>
        <v>0</v>
      </c>
      <c r="CI895" s="1346">
        <f t="shared" si="2958"/>
        <v>0</v>
      </c>
      <c r="CJ895" s="1346">
        <f t="shared" si="2958"/>
        <v>0</v>
      </c>
      <c r="CK895" s="1347">
        <f t="shared" si="2958"/>
        <v>0</v>
      </c>
      <c r="CL895" s="1347">
        <f t="shared" si="2958"/>
        <v>0</v>
      </c>
      <c r="CM895" s="1347">
        <f t="shared" si="2958"/>
        <v>0</v>
      </c>
      <c r="CN895" s="1346">
        <f t="shared" si="2958"/>
        <v>0</v>
      </c>
      <c r="CO895" s="1346">
        <f t="shared" si="2958"/>
        <v>0</v>
      </c>
      <c r="CP895" s="1346">
        <f t="shared" si="2958"/>
        <v>0</v>
      </c>
      <c r="CQ895" s="1346">
        <f t="shared" si="2958"/>
        <v>0</v>
      </c>
      <c r="CR895" s="1346">
        <f t="shared" si="2958"/>
        <v>0</v>
      </c>
      <c r="CS895" s="1345">
        <f t="shared" si="2958"/>
        <v>0</v>
      </c>
      <c r="CT895" s="1348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5">
        <f t="shared" si="2959"/>
        <v>0</v>
      </c>
      <c r="CF896" s="1346">
        <f t="shared" si="2959"/>
        <v>0</v>
      </c>
      <c r="CG896" s="1346">
        <f t="shared" si="2959"/>
        <v>0</v>
      </c>
      <c r="CH896" s="1346">
        <f t="shared" si="2959"/>
        <v>0</v>
      </c>
      <c r="CI896" s="1346">
        <f t="shared" si="2959"/>
        <v>0</v>
      </c>
      <c r="CJ896" s="1346">
        <f t="shared" si="2959"/>
        <v>0</v>
      </c>
      <c r="CK896" s="1347">
        <f t="shared" si="2959"/>
        <v>0</v>
      </c>
      <c r="CL896" s="1347">
        <f t="shared" si="2959"/>
        <v>0</v>
      </c>
      <c r="CM896" s="1347">
        <f t="shared" si="2959"/>
        <v>0</v>
      </c>
      <c r="CN896" s="1346">
        <f t="shared" si="2959"/>
        <v>0</v>
      </c>
      <c r="CO896" s="1346">
        <f t="shared" si="2959"/>
        <v>0</v>
      </c>
      <c r="CP896" s="1346">
        <f t="shared" si="2959"/>
        <v>0</v>
      </c>
      <c r="CQ896" s="1346">
        <f t="shared" si="2959"/>
        <v>0</v>
      </c>
      <c r="CR896" s="1346">
        <f t="shared" si="2959"/>
        <v>0</v>
      </c>
      <c r="CS896" s="1345">
        <f t="shared" si="2959"/>
        <v>0</v>
      </c>
      <c r="CT896" s="1348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5">
        <f t="shared" si="2959"/>
        <v>0</v>
      </c>
      <c r="CF897" s="1346">
        <f t="shared" si="2959"/>
        <v>0</v>
      </c>
      <c r="CG897" s="1346">
        <f t="shared" si="2959"/>
        <v>0</v>
      </c>
      <c r="CH897" s="1346">
        <f t="shared" si="2959"/>
        <v>0</v>
      </c>
      <c r="CI897" s="1346">
        <f t="shared" si="2959"/>
        <v>0</v>
      </c>
      <c r="CJ897" s="1346">
        <f t="shared" si="2959"/>
        <v>0</v>
      </c>
      <c r="CK897" s="1347">
        <f t="shared" si="2959"/>
        <v>0</v>
      </c>
      <c r="CL897" s="1347">
        <f t="shared" si="2959"/>
        <v>0</v>
      </c>
      <c r="CM897" s="1347">
        <f t="shared" si="2959"/>
        <v>0</v>
      </c>
      <c r="CN897" s="1346">
        <f t="shared" si="2959"/>
        <v>0</v>
      </c>
      <c r="CO897" s="1346">
        <f t="shared" si="2959"/>
        <v>0</v>
      </c>
      <c r="CP897" s="1346">
        <f t="shared" si="2959"/>
        <v>0</v>
      </c>
      <c r="CQ897" s="1346">
        <f t="shared" si="2959"/>
        <v>0</v>
      </c>
      <c r="CR897" s="1346">
        <f t="shared" si="2959"/>
        <v>0</v>
      </c>
      <c r="CS897" s="1345">
        <f t="shared" si="2959"/>
        <v>0</v>
      </c>
      <c r="CT897" s="1348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9"/>
      <c r="CE898" s="1350"/>
      <c r="CF898" s="1350"/>
      <c r="CG898" s="1350"/>
      <c r="CH898" s="1350"/>
      <c r="CI898" s="1350"/>
      <c r="CJ898" s="1350"/>
      <c r="CK898" s="1350"/>
      <c r="CL898" s="1350"/>
      <c r="CM898" s="1350"/>
      <c r="CN898" s="1350"/>
      <c r="CO898" s="1350"/>
      <c r="CP898" s="1350"/>
      <c r="CQ898" s="1350"/>
      <c r="CR898" s="1350"/>
      <c r="CS898" s="1350"/>
      <c r="CT898" s="1351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9"/>
      <c r="CE899" s="1350"/>
      <c r="CF899" s="1350"/>
      <c r="CG899" s="1350"/>
      <c r="CH899" s="1350"/>
      <c r="CI899" s="1350"/>
      <c r="CJ899" s="1350"/>
      <c r="CK899" s="1350"/>
      <c r="CL899" s="1350"/>
      <c r="CM899" s="1350"/>
      <c r="CN899" s="1350"/>
      <c r="CO899" s="1350"/>
      <c r="CP899" s="1350"/>
      <c r="CQ899" s="1350"/>
      <c r="CR899" s="1350"/>
      <c r="CS899" s="1350"/>
      <c r="CT899" s="1351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9"/>
      <c r="CE900" s="1350"/>
      <c r="CF900" s="1350"/>
      <c r="CG900" s="1350"/>
      <c r="CH900" s="1350"/>
      <c r="CI900" s="1350"/>
      <c r="CJ900" s="1350"/>
      <c r="CK900" s="1350"/>
      <c r="CL900" s="1350"/>
      <c r="CM900" s="1350"/>
      <c r="CN900" s="1350"/>
      <c r="CO900" s="1350"/>
      <c r="CP900" s="1350"/>
      <c r="CQ900" s="1350"/>
      <c r="CR900" s="1350"/>
      <c r="CS900" s="1350"/>
      <c r="CT900" s="1351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377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9"/>
      <c r="CE901" s="1350"/>
      <c r="CF901" s="1350"/>
      <c r="CG901" s="1350"/>
      <c r="CH901" s="1350"/>
      <c r="CI901" s="1350"/>
      <c r="CJ901" s="1350"/>
      <c r="CK901" s="1350"/>
      <c r="CL901" s="1350"/>
      <c r="CM901" s="1350"/>
      <c r="CN901" s="1350"/>
      <c r="CO901" s="1350"/>
      <c r="CP901" s="1350"/>
      <c r="CQ901" s="1350"/>
      <c r="CR901" s="1350"/>
      <c r="CS901" s="1350"/>
      <c r="CT901" s="1351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9"/>
      <c r="CE902" s="1350"/>
      <c r="CF902" s="1350"/>
      <c r="CG902" s="1350"/>
      <c r="CH902" s="1350"/>
      <c r="CI902" s="1350"/>
      <c r="CJ902" s="1350"/>
      <c r="CK902" s="1350"/>
      <c r="CL902" s="1350"/>
      <c r="CM902" s="1350"/>
      <c r="CN902" s="1350"/>
      <c r="CO902" s="1350"/>
      <c r="CP902" s="1350"/>
      <c r="CQ902" s="1350"/>
      <c r="CR902" s="1350"/>
      <c r="CS902" s="1350"/>
      <c r="CT902" s="1351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378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9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0">
        <f t="shared" si="2983"/>
        <v>0</v>
      </c>
      <c r="CF903" s="1341">
        <f t="shared" si="2983"/>
        <v>0</v>
      </c>
      <c r="CG903" s="1341">
        <f t="shared" si="2983"/>
        <v>0</v>
      </c>
      <c r="CH903" s="1341">
        <f t="shared" si="2983"/>
        <v>0</v>
      </c>
      <c r="CI903" s="1341">
        <f t="shared" si="2983"/>
        <v>0</v>
      </c>
      <c r="CJ903" s="1341">
        <f t="shared" si="2983"/>
        <v>0</v>
      </c>
      <c r="CK903" s="1342">
        <f t="shared" si="2983"/>
        <v>0</v>
      </c>
      <c r="CL903" s="1342">
        <f t="shared" si="2983"/>
        <v>0</v>
      </c>
      <c r="CM903" s="1342">
        <f t="shared" si="2983"/>
        <v>0</v>
      </c>
      <c r="CN903" s="1341">
        <f t="shared" si="2983"/>
        <v>0</v>
      </c>
      <c r="CO903" s="1341">
        <f t="shared" si="2983"/>
        <v>0</v>
      </c>
      <c r="CP903" s="1341">
        <f t="shared" si="2983"/>
        <v>0</v>
      </c>
      <c r="CQ903" s="1341">
        <f t="shared" si="2983"/>
        <v>0</v>
      </c>
      <c r="CR903" s="1341">
        <f t="shared" si="2983"/>
        <v>0</v>
      </c>
      <c r="CS903" s="1340">
        <f t="shared" si="2983"/>
        <v>0</v>
      </c>
      <c r="CT903" s="1343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379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9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0">
        <f t="shared" si="2984"/>
        <v>0</v>
      </c>
      <c r="CF904" s="1341">
        <f t="shared" si="2984"/>
        <v>0</v>
      </c>
      <c r="CG904" s="1341">
        <f t="shared" si="2984"/>
        <v>0</v>
      </c>
      <c r="CH904" s="1341">
        <f t="shared" si="2984"/>
        <v>0</v>
      </c>
      <c r="CI904" s="1341">
        <f t="shared" si="2984"/>
        <v>0</v>
      </c>
      <c r="CJ904" s="1341">
        <f t="shared" si="2984"/>
        <v>0</v>
      </c>
      <c r="CK904" s="1342">
        <f t="shared" si="2984"/>
        <v>0</v>
      </c>
      <c r="CL904" s="1342">
        <f t="shared" si="2984"/>
        <v>0</v>
      </c>
      <c r="CM904" s="1342">
        <f t="shared" si="2984"/>
        <v>0</v>
      </c>
      <c r="CN904" s="1341">
        <f t="shared" si="2984"/>
        <v>0</v>
      </c>
      <c r="CO904" s="1341">
        <f t="shared" si="2984"/>
        <v>0</v>
      </c>
      <c r="CP904" s="1341">
        <f t="shared" si="2984"/>
        <v>0</v>
      </c>
      <c r="CQ904" s="1341">
        <f t="shared" si="2984"/>
        <v>0</v>
      </c>
      <c r="CR904" s="1341">
        <f t="shared" si="2984"/>
        <v>0</v>
      </c>
      <c r="CS904" s="1340">
        <f t="shared" si="2984"/>
        <v>0</v>
      </c>
      <c r="CT904" s="1343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380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9">
        <f t="shared" si="3010"/>
        <v>0</v>
      </c>
      <c r="CE905" s="1340">
        <f t="shared" si="2984"/>
        <v>0</v>
      </c>
      <c r="CF905" s="1341">
        <f t="shared" si="2984"/>
        <v>0</v>
      </c>
      <c r="CG905" s="1341">
        <f t="shared" si="2984"/>
        <v>0</v>
      </c>
      <c r="CH905" s="1341">
        <f t="shared" si="2984"/>
        <v>0</v>
      </c>
      <c r="CI905" s="1341">
        <f t="shared" si="2984"/>
        <v>0</v>
      </c>
      <c r="CJ905" s="1341">
        <f t="shared" si="2984"/>
        <v>0</v>
      </c>
      <c r="CK905" s="1342">
        <f t="shared" si="2984"/>
        <v>0</v>
      </c>
      <c r="CL905" s="1342">
        <f t="shared" si="2984"/>
        <v>0</v>
      </c>
      <c r="CM905" s="1342">
        <f t="shared" si="2984"/>
        <v>0</v>
      </c>
      <c r="CN905" s="1341">
        <f t="shared" si="2984"/>
        <v>0</v>
      </c>
      <c r="CO905" s="1341">
        <f t="shared" si="2984"/>
        <v>0</v>
      </c>
      <c r="CP905" s="1341">
        <f t="shared" si="2984"/>
        <v>0</v>
      </c>
      <c r="CQ905" s="1341">
        <f t="shared" si="2984"/>
        <v>0</v>
      </c>
      <c r="CR905" s="1341">
        <f t="shared" si="2984"/>
        <v>0</v>
      </c>
      <c r="CS905" s="1340">
        <f t="shared" si="2984"/>
        <v>0</v>
      </c>
      <c r="CT905" s="1343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381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9">
        <f t="shared" si="3010"/>
        <v>0</v>
      </c>
      <c r="CE906" s="1340">
        <f t="shared" si="2984"/>
        <v>0</v>
      </c>
      <c r="CF906" s="1341">
        <f t="shared" si="2984"/>
        <v>0</v>
      </c>
      <c r="CG906" s="1341">
        <f t="shared" si="2984"/>
        <v>0</v>
      </c>
      <c r="CH906" s="1341">
        <f t="shared" si="2984"/>
        <v>0</v>
      </c>
      <c r="CI906" s="1341">
        <f t="shared" si="2984"/>
        <v>0</v>
      </c>
      <c r="CJ906" s="1341">
        <f t="shared" si="2984"/>
        <v>0</v>
      </c>
      <c r="CK906" s="1342">
        <f t="shared" si="2984"/>
        <v>0</v>
      </c>
      <c r="CL906" s="1342">
        <f t="shared" si="2984"/>
        <v>0</v>
      </c>
      <c r="CM906" s="1342">
        <f t="shared" si="2984"/>
        <v>1350</v>
      </c>
      <c r="CN906" s="1341">
        <f t="shared" si="2984"/>
        <v>1600</v>
      </c>
      <c r="CO906" s="1341">
        <f t="shared" si="2984"/>
        <v>3240</v>
      </c>
      <c r="CP906" s="1341">
        <f t="shared" si="2984"/>
        <v>4860</v>
      </c>
      <c r="CQ906" s="1341">
        <f t="shared" si="2984"/>
        <v>6075</v>
      </c>
      <c r="CR906" s="1341">
        <f t="shared" si="2984"/>
        <v>7087.5</v>
      </c>
      <c r="CS906" s="1340">
        <f t="shared" si="2984"/>
        <v>9450</v>
      </c>
      <c r="CT906" s="1343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382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9">
        <f t="shared" si="3010"/>
        <v>0</v>
      </c>
      <c r="CE907" s="1340">
        <f t="shared" si="2984"/>
        <v>0</v>
      </c>
      <c r="CF907" s="1341">
        <f t="shared" si="2984"/>
        <v>0</v>
      </c>
      <c r="CG907" s="1341">
        <f t="shared" si="2984"/>
        <v>0</v>
      </c>
      <c r="CH907" s="1341">
        <f t="shared" si="2984"/>
        <v>0</v>
      </c>
      <c r="CI907" s="1341">
        <f t="shared" si="2984"/>
        <v>0</v>
      </c>
      <c r="CJ907" s="1341">
        <f t="shared" si="2984"/>
        <v>0</v>
      </c>
      <c r="CK907" s="1342">
        <f t="shared" si="2984"/>
        <v>0</v>
      </c>
      <c r="CL907" s="1342">
        <f t="shared" si="2984"/>
        <v>0</v>
      </c>
      <c r="CM907" s="1342">
        <f t="shared" si="2984"/>
        <v>0</v>
      </c>
      <c r="CN907" s="1341">
        <f t="shared" si="2984"/>
        <v>0</v>
      </c>
      <c r="CO907" s="1341">
        <f t="shared" si="2984"/>
        <v>0</v>
      </c>
      <c r="CP907" s="1341">
        <f t="shared" si="2984"/>
        <v>0</v>
      </c>
      <c r="CQ907" s="1341">
        <f t="shared" si="2984"/>
        <v>0</v>
      </c>
      <c r="CR907" s="1341">
        <f t="shared" si="2984"/>
        <v>0</v>
      </c>
      <c r="CS907" s="1340">
        <f t="shared" si="2984"/>
        <v>0</v>
      </c>
      <c r="CT907" s="1343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383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9">
        <f t="shared" si="3010"/>
        <v>0</v>
      </c>
      <c r="CE908" s="1340">
        <f t="shared" si="2984"/>
        <v>0</v>
      </c>
      <c r="CF908" s="1341">
        <f t="shared" si="2984"/>
        <v>0</v>
      </c>
      <c r="CG908" s="1341">
        <f t="shared" si="2984"/>
        <v>0</v>
      </c>
      <c r="CH908" s="1341">
        <f t="shared" si="2984"/>
        <v>0</v>
      </c>
      <c r="CI908" s="1341">
        <f t="shared" si="2984"/>
        <v>0</v>
      </c>
      <c r="CJ908" s="1341">
        <f t="shared" si="2984"/>
        <v>0</v>
      </c>
      <c r="CK908" s="1342">
        <f t="shared" si="2984"/>
        <v>0</v>
      </c>
      <c r="CL908" s="1342">
        <f t="shared" si="2984"/>
        <v>0</v>
      </c>
      <c r="CM908" s="1342">
        <f t="shared" si="2984"/>
        <v>0</v>
      </c>
      <c r="CN908" s="1341">
        <f t="shared" si="2984"/>
        <v>0</v>
      </c>
      <c r="CO908" s="1341">
        <f t="shared" si="2984"/>
        <v>0</v>
      </c>
      <c r="CP908" s="1341">
        <f t="shared" si="2984"/>
        <v>0</v>
      </c>
      <c r="CQ908" s="1341">
        <f t="shared" si="2984"/>
        <v>0</v>
      </c>
      <c r="CR908" s="1341">
        <f t="shared" si="2984"/>
        <v>0</v>
      </c>
      <c r="CS908" s="1340">
        <f t="shared" si="2984"/>
        <v>0</v>
      </c>
      <c r="CT908" s="1343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384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9">
        <f t="shared" si="3010"/>
        <v>0</v>
      </c>
      <c r="CE909" s="1340">
        <f t="shared" si="2984"/>
        <v>0</v>
      </c>
      <c r="CF909" s="1341">
        <f t="shared" si="2984"/>
        <v>0</v>
      </c>
      <c r="CG909" s="1341">
        <f t="shared" si="2984"/>
        <v>0</v>
      </c>
      <c r="CH909" s="1341">
        <f t="shared" si="2984"/>
        <v>0</v>
      </c>
      <c r="CI909" s="1341">
        <f t="shared" si="2984"/>
        <v>0</v>
      </c>
      <c r="CJ909" s="1341">
        <f t="shared" si="2984"/>
        <v>0</v>
      </c>
      <c r="CK909" s="1342">
        <f t="shared" si="2984"/>
        <v>0</v>
      </c>
      <c r="CL909" s="1342">
        <f t="shared" si="2984"/>
        <v>0</v>
      </c>
      <c r="CM909" s="1342">
        <f t="shared" si="2984"/>
        <v>0</v>
      </c>
      <c r="CN909" s="1341">
        <f t="shared" si="2984"/>
        <v>0</v>
      </c>
      <c r="CO909" s="1341">
        <f t="shared" si="2984"/>
        <v>0</v>
      </c>
      <c r="CP909" s="1341">
        <f t="shared" si="2984"/>
        <v>0</v>
      </c>
      <c r="CQ909" s="1341">
        <f t="shared" si="2984"/>
        <v>0</v>
      </c>
      <c r="CR909" s="1341">
        <f t="shared" si="2984"/>
        <v>0</v>
      </c>
      <c r="CS909" s="1340">
        <f t="shared" si="2984"/>
        <v>0</v>
      </c>
      <c r="CT909" s="1343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385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9">
        <f t="shared" si="3010"/>
        <v>0</v>
      </c>
      <c r="CE910" s="1340">
        <f t="shared" si="2984"/>
        <v>0</v>
      </c>
      <c r="CF910" s="1341">
        <f t="shared" si="2984"/>
        <v>0</v>
      </c>
      <c r="CG910" s="1341">
        <f t="shared" si="2984"/>
        <v>0</v>
      </c>
      <c r="CH910" s="1341">
        <f t="shared" si="2984"/>
        <v>0</v>
      </c>
      <c r="CI910" s="1341">
        <f t="shared" si="2984"/>
        <v>0</v>
      </c>
      <c r="CJ910" s="1341">
        <f t="shared" si="2984"/>
        <v>0</v>
      </c>
      <c r="CK910" s="1342">
        <f t="shared" si="2984"/>
        <v>0</v>
      </c>
      <c r="CL910" s="1342">
        <f t="shared" si="2984"/>
        <v>0</v>
      </c>
      <c r="CM910" s="1342">
        <f t="shared" si="2984"/>
        <v>0</v>
      </c>
      <c r="CN910" s="1341">
        <f t="shared" si="2984"/>
        <v>0</v>
      </c>
      <c r="CO910" s="1341">
        <f t="shared" si="2984"/>
        <v>0</v>
      </c>
      <c r="CP910" s="1341">
        <f t="shared" si="2984"/>
        <v>0</v>
      </c>
      <c r="CQ910" s="1341">
        <f t="shared" si="2984"/>
        <v>0</v>
      </c>
      <c r="CR910" s="1341">
        <f t="shared" si="2984"/>
        <v>0</v>
      </c>
      <c r="CS910" s="1340">
        <f t="shared" si="2984"/>
        <v>0</v>
      </c>
      <c r="CT910" s="1343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386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9">
        <f t="shared" si="3010"/>
        <v>0</v>
      </c>
      <c r="CE911" s="1340">
        <f t="shared" si="2984"/>
        <v>0</v>
      </c>
      <c r="CF911" s="1341">
        <f t="shared" si="2984"/>
        <v>0</v>
      </c>
      <c r="CG911" s="1341">
        <f t="shared" si="2984"/>
        <v>0</v>
      </c>
      <c r="CH911" s="1341">
        <f t="shared" si="2984"/>
        <v>0</v>
      </c>
      <c r="CI911" s="1341">
        <f t="shared" si="2984"/>
        <v>0</v>
      </c>
      <c r="CJ911" s="1341">
        <f t="shared" si="2984"/>
        <v>0</v>
      </c>
      <c r="CK911" s="1342">
        <f t="shared" si="2984"/>
        <v>0</v>
      </c>
      <c r="CL911" s="1342">
        <f t="shared" si="2984"/>
        <v>0</v>
      </c>
      <c r="CM911" s="1342">
        <f t="shared" si="2984"/>
        <v>0</v>
      </c>
      <c r="CN911" s="1341">
        <f t="shared" si="2984"/>
        <v>0</v>
      </c>
      <c r="CO911" s="1341">
        <f t="shared" si="2984"/>
        <v>0</v>
      </c>
      <c r="CP911" s="1341">
        <f t="shared" si="2984"/>
        <v>0</v>
      </c>
      <c r="CQ911" s="1341">
        <f t="shared" si="2984"/>
        <v>0</v>
      </c>
      <c r="CR911" s="1341">
        <f t="shared" si="2984"/>
        <v>0</v>
      </c>
      <c r="CS911" s="1340">
        <f t="shared" si="2984"/>
        <v>0</v>
      </c>
      <c r="CT911" s="1343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387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9">
        <f t="shared" si="3010"/>
        <v>0</v>
      </c>
      <c r="CE912" s="1340">
        <f t="shared" si="2984"/>
        <v>0</v>
      </c>
      <c r="CF912" s="1341">
        <f t="shared" si="2984"/>
        <v>0</v>
      </c>
      <c r="CG912" s="1341">
        <f t="shared" si="2984"/>
        <v>0</v>
      </c>
      <c r="CH912" s="1341">
        <f t="shared" si="2984"/>
        <v>0</v>
      </c>
      <c r="CI912" s="1341">
        <f t="shared" si="2984"/>
        <v>0</v>
      </c>
      <c r="CJ912" s="1341">
        <f t="shared" si="2984"/>
        <v>0</v>
      </c>
      <c r="CK912" s="1342">
        <f t="shared" si="2984"/>
        <v>0</v>
      </c>
      <c r="CL912" s="1342">
        <f t="shared" si="2984"/>
        <v>0</v>
      </c>
      <c r="CM912" s="1342">
        <f t="shared" si="2984"/>
        <v>0</v>
      </c>
      <c r="CN912" s="1341">
        <f t="shared" si="2984"/>
        <v>0</v>
      </c>
      <c r="CO912" s="1341">
        <f t="shared" si="2984"/>
        <v>0</v>
      </c>
      <c r="CP912" s="1341">
        <f t="shared" si="2984"/>
        <v>0</v>
      </c>
      <c r="CQ912" s="1341">
        <f t="shared" si="2984"/>
        <v>0</v>
      </c>
      <c r="CR912" s="1341">
        <f t="shared" si="2984"/>
        <v>0</v>
      </c>
      <c r="CS912" s="1340">
        <f t="shared" si="2984"/>
        <v>0</v>
      </c>
      <c r="CT912" s="1343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388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9">
        <f t="shared" si="3010"/>
        <v>0</v>
      </c>
      <c r="CE913" s="1340">
        <f t="shared" si="2984"/>
        <v>0</v>
      </c>
      <c r="CF913" s="1341">
        <f t="shared" si="2984"/>
        <v>0</v>
      </c>
      <c r="CG913" s="1341">
        <f t="shared" si="2984"/>
        <v>0</v>
      </c>
      <c r="CH913" s="1341">
        <f t="shared" si="2984"/>
        <v>0</v>
      </c>
      <c r="CI913" s="1341">
        <f t="shared" si="2984"/>
        <v>0</v>
      </c>
      <c r="CJ913" s="1341">
        <f t="shared" si="2984"/>
        <v>0</v>
      </c>
      <c r="CK913" s="1342">
        <f t="shared" si="2984"/>
        <v>0</v>
      </c>
      <c r="CL913" s="1342">
        <f t="shared" si="2984"/>
        <v>0</v>
      </c>
      <c r="CM913" s="1342">
        <f t="shared" si="2984"/>
        <v>0</v>
      </c>
      <c r="CN913" s="1341">
        <f t="shared" si="2984"/>
        <v>0</v>
      </c>
      <c r="CO913" s="1341">
        <f t="shared" si="2984"/>
        <v>0</v>
      </c>
      <c r="CP913" s="1341">
        <f t="shared" si="2984"/>
        <v>0</v>
      </c>
      <c r="CQ913" s="1341">
        <f t="shared" si="2984"/>
        <v>0</v>
      </c>
      <c r="CR913" s="1341">
        <f t="shared" si="2984"/>
        <v>0</v>
      </c>
      <c r="CS913" s="1340">
        <f t="shared" si="2984"/>
        <v>0</v>
      </c>
      <c r="CT913" s="1343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389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9">
        <f t="shared" si="3010"/>
        <v>0</v>
      </c>
      <c r="CE914" s="1340">
        <f t="shared" si="2984"/>
        <v>0</v>
      </c>
      <c r="CF914" s="1341">
        <f t="shared" si="2984"/>
        <v>0</v>
      </c>
      <c r="CG914" s="1341">
        <f t="shared" si="2984"/>
        <v>0</v>
      </c>
      <c r="CH914" s="1341">
        <f t="shared" si="2984"/>
        <v>0</v>
      </c>
      <c r="CI914" s="1341">
        <f t="shared" si="2984"/>
        <v>0</v>
      </c>
      <c r="CJ914" s="1341">
        <f t="shared" si="2984"/>
        <v>0</v>
      </c>
      <c r="CK914" s="1342">
        <f t="shared" si="2984"/>
        <v>0</v>
      </c>
      <c r="CL914" s="1342">
        <f t="shared" si="2984"/>
        <v>0</v>
      </c>
      <c r="CM914" s="1342">
        <f t="shared" si="2984"/>
        <v>0</v>
      </c>
      <c r="CN914" s="1341">
        <f t="shared" si="2984"/>
        <v>0</v>
      </c>
      <c r="CO914" s="1341">
        <f t="shared" si="2984"/>
        <v>0</v>
      </c>
      <c r="CP914" s="1341">
        <f t="shared" si="2984"/>
        <v>0</v>
      </c>
      <c r="CQ914" s="1341">
        <f t="shared" si="2984"/>
        <v>0</v>
      </c>
      <c r="CR914" s="1341">
        <f t="shared" si="2984"/>
        <v>0</v>
      </c>
      <c r="CS914" s="1340">
        <f t="shared" si="2984"/>
        <v>0</v>
      </c>
      <c r="CT914" s="1343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9">
        <f t="shared" si="3010"/>
        <v>0</v>
      </c>
      <c r="CE915" s="1340">
        <f t="shared" si="2984"/>
        <v>0</v>
      </c>
      <c r="CF915" s="1341">
        <f t="shared" si="2984"/>
        <v>0</v>
      </c>
      <c r="CG915" s="1341">
        <f t="shared" si="2984"/>
        <v>0</v>
      </c>
      <c r="CH915" s="1341">
        <f t="shared" si="2984"/>
        <v>0</v>
      </c>
      <c r="CI915" s="1341">
        <f t="shared" si="2984"/>
        <v>0</v>
      </c>
      <c r="CJ915" s="1341">
        <f t="shared" si="2984"/>
        <v>0</v>
      </c>
      <c r="CK915" s="1342">
        <f t="shared" si="2984"/>
        <v>0</v>
      </c>
      <c r="CL915" s="1342">
        <f t="shared" si="2984"/>
        <v>0</v>
      </c>
      <c r="CM915" s="1342">
        <f t="shared" si="2984"/>
        <v>0</v>
      </c>
      <c r="CN915" s="1341">
        <f t="shared" si="2984"/>
        <v>0</v>
      </c>
      <c r="CO915" s="1341">
        <f t="shared" si="2984"/>
        <v>0</v>
      </c>
      <c r="CP915" s="1341">
        <f t="shared" si="2984"/>
        <v>0</v>
      </c>
      <c r="CQ915" s="1341">
        <f t="shared" si="2984"/>
        <v>0</v>
      </c>
      <c r="CR915" s="1341">
        <f t="shared" si="2984"/>
        <v>0</v>
      </c>
      <c r="CS915" s="1340">
        <f t="shared" si="2984"/>
        <v>0</v>
      </c>
      <c r="CT915" s="1343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9">
        <f t="shared" si="3010"/>
        <v>0</v>
      </c>
      <c r="CE916" s="1340">
        <f t="shared" si="2984"/>
        <v>0</v>
      </c>
      <c r="CF916" s="1341">
        <f t="shared" si="2984"/>
        <v>0</v>
      </c>
      <c r="CG916" s="1341">
        <f t="shared" si="2984"/>
        <v>0</v>
      </c>
      <c r="CH916" s="1341">
        <f t="shared" si="2984"/>
        <v>0</v>
      </c>
      <c r="CI916" s="1341">
        <f t="shared" si="2984"/>
        <v>0</v>
      </c>
      <c r="CJ916" s="1341">
        <f t="shared" si="2984"/>
        <v>0</v>
      </c>
      <c r="CK916" s="1342">
        <f t="shared" si="2984"/>
        <v>0</v>
      </c>
      <c r="CL916" s="1342">
        <f t="shared" si="2984"/>
        <v>0</v>
      </c>
      <c r="CM916" s="1342">
        <f t="shared" si="2984"/>
        <v>0</v>
      </c>
      <c r="CN916" s="1341">
        <f t="shared" si="2984"/>
        <v>0</v>
      </c>
      <c r="CO916" s="1341">
        <f t="shared" si="2984"/>
        <v>0</v>
      </c>
      <c r="CP916" s="1341">
        <f t="shared" si="2984"/>
        <v>0</v>
      </c>
      <c r="CQ916" s="1341">
        <f t="shared" si="2984"/>
        <v>0</v>
      </c>
      <c r="CR916" s="1341">
        <f t="shared" si="2984"/>
        <v>750</v>
      </c>
      <c r="CS916" s="1340">
        <f t="shared" si="2984"/>
        <v>1800</v>
      </c>
      <c r="CT916" s="1343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9">
        <f t="shared" si="3010"/>
        <v>0</v>
      </c>
      <c r="CE917" s="1340">
        <f t="shared" si="2984"/>
        <v>0</v>
      </c>
      <c r="CF917" s="1341">
        <f t="shared" si="2984"/>
        <v>0</v>
      </c>
      <c r="CG917" s="1341">
        <f t="shared" si="2984"/>
        <v>0</v>
      </c>
      <c r="CH917" s="1341">
        <f t="shared" si="2984"/>
        <v>0</v>
      </c>
      <c r="CI917" s="1341">
        <f t="shared" si="2984"/>
        <v>0</v>
      </c>
      <c r="CJ917" s="1341">
        <f t="shared" si="2984"/>
        <v>0</v>
      </c>
      <c r="CK917" s="1342">
        <f t="shared" si="2984"/>
        <v>0</v>
      </c>
      <c r="CL917" s="1342">
        <f t="shared" si="2984"/>
        <v>0</v>
      </c>
      <c r="CM917" s="1342">
        <f t="shared" si="2984"/>
        <v>0</v>
      </c>
      <c r="CN917" s="1341">
        <f t="shared" si="2984"/>
        <v>0</v>
      </c>
      <c r="CO917" s="1341">
        <f t="shared" si="2984"/>
        <v>0</v>
      </c>
      <c r="CP917" s="1341">
        <f t="shared" si="2984"/>
        <v>0</v>
      </c>
      <c r="CQ917" s="1341">
        <f t="shared" si="2984"/>
        <v>240</v>
      </c>
      <c r="CR917" s="1341">
        <f t="shared" si="2984"/>
        <v>1000</v>
      </c>
      <c r="CS917" s="1340">
        <f t="shared" si="2984"/>
        <v>1080</v>
      </c>
      <c r="CT917" s="1343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9"/>
      <c r="CE918" s="1350"/>
      <c r="CF918" s="1350"/>
      <c r="CG918" s="1350"/>
      <c r="CH918" s="1350"/>
      <c r="CI918" s="1350"/>
      <c r="CJ918" s="1350"/>
      <c r="CK918" s="1350"/>
      <c r="CL918" s="1350"/>
      <c r="CM918" s="1350"/>
      <c r="CN918" s="1350"/>
      <c r="CO918" s="1350"/>
      <c r="CP918" s="1350"/>
      <c r="CQ918" s="1350"/>
      <c r="CR918" s="1350"/>
      <c r="CS918" s="1350"/>
      <c r="CT918" s="1351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9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0">
        <f t="shared" si="3074"/>
        <v>0</v>
      </c>
      <c r="CF919" s="1341">
        <f t="shared" si="3074"/>
        <v>0</v>
      </c>
      <c r="CG919" s="1341">
        <f t="shared" si="3074"/>
        <v>0</v>
      </c>
      <c r="CH919" s="1341">
        <f t="shared" si="3074"/>
        <v>0</v>
      </c>
      <c r="CI919" s="1341">
        <f t="shared" si="3074"/>
        <v>0</v>
      </c>
      <c r="CJ919" s="1341">
        <f t="shared" si="3074"/>
        <v>0</v>
      </c>
      <c r="CK919" s="1342">
        <f t="shared" si="3074"/>
        <v>0</v>
      </c>
      <c r="CL919" s="1342">
        <f t="shared" si="3074"/>
        <v>0</v>
      </c>
      <c r="CM919" s="1342">
        <f t="shared" si="3074"/>
        <v>0</v>
      </c>
      <c r="CN919" s="1341">
        <f t="shared" si="3074"/>
        <v>0</v>
      </c>
      <c r="CO919" s="1341">
        <f t="shared" si="3074"/>
        <v>0</v>
      </c>
      <c r="CP919" s="1341">
        <f t="shared" si="3074"/>
        <v>500</v>
      </c>
      <c r="CQ919" s="1341">
        <f t="shared" si="3074"/>
        <v>1000</v>
      </c>
      <c r="CR919" s="1341">
        <f t="shared" si="3074"/>
        <v>1200</v>
      </c>
      <c r="CS919" s="1340">
        <f t="shared" si="3074"/>
        <v>2250</v>
      </c>
      <c r="CT919" s="1343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9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0">
        <f t="shared" si="3075"/>
        <v>0</v>
      </c>
      <c r="CF920" s="1341">
        <f t="shared" si="3075"/>
        <v>0</v>
      </c>
      <c r="CG920" s="1341">
        <f t="shared" si="3075"/>
        <v>0</v>
      </c>
      <c r="CH920" s="1341">
        <f t="shared" si="3075"/>
        <v>0</v>
      </c>
      <c r="CI920" s="1341">
        <f t="shared" si="3075"/>
        <v>0</v>
      </c>
      <c r="CJ920" s="1341">
        <f t="shared" si="3075"/>
        <v>0</v>
      </c>
      <c r="CK920" s="1342">
        <f t="shared" si="3075"/>
        <v>0</v>
      </c>
      <c r="CL920" s="1342">
        <f t="shared" si="3075"/>
        <v>0</v>
      </c>
      <c r="CM920" s="1342">
        <f t="shared" si="3075"/>
        <v>0</v>
      </c>
      <c r="CN920" s="1341">
        <f t="shared" si="3075"/>
        <v>0</v>
      </c>
      <c r="CO920" s="1341">
        <f t="shared" si="3075"/>
        <v>0</v>
      </c>
      <c r="CP920" s="1341">
        <f t="shared" si="3075"/>
        <v>0</v>
      </c>
      <c r="CQ920" s="1341">
        <f t="shared" si="3075"/>
        <v>0</v>
      </c>
      <c r="CR920" s="1341">
        <f t="shared" si="3075"/>
        <v>0</v>
      </c>
      <c r="CS920" s="1340">
        <f t="shared" si="3075"/>
        <v>1500</v>
      </c>
      <c r="CT920" s="1343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9">
        <f t="shared" si="3102"/>
        <v>0</v>
      </c>
      <c r="CE921" s="1340">
        <f t="shared" si="3075"/>
        <v>0</v>
      </c>
      <c r="CF921" s="1341">
        <f t="shared" si="3075"/>
        <v>0</v>
      </c>
      <c r="CG921" s="1341">
        <f t="shared" si="3075"/>
        <v>0</v>
      </c>
      <c r="CH921" s="1341">
        <f t="shared" si="3075"/>
        <v>0</v>
      </c>
      <c r="CI921" s="1341">
        <f t="shared" si="3075"/>
        <v>0</v>
      </c>
      <c r="CJ921" s="1341">
        <f t="shared" si="3075"/>
        <v>0</v>
      </c>
      <c r="CK921" s="1342">
        <f t="shared" si="3075"/>
        <v>0</v>
      </c>
      <c r="CL921" s="1342">
        <f t="shared" si="3075"/>
        <v>0</v>
      </c>
      <c r="CM921" s="1342">
        <f t="shared" si="3075"/>
        <v>0</v>
      </c>
      <c r="CN921" s="1341">
        <f t="shared" si="3075"/>
        <v>0</v>
      </c>
      <c r="CO921" s="1341">
        <f t="shared" si="3075"/>
        <v>0</v>
      </c>
      <c r="CP921" s="1341">
        <f t="shared" si="3075"/>
        <v>0</v>
      </c>
      <c r="CQ921" s="1341">
        <f t="shared" si="3075"/>
        <v>0</v>
      </c>
      <c r="CR921" s="1341">
        <f t="shared" si="3075"/>
        <v>0</v>
      </c>
      <c r="CS921" s="1340">
        <f t="shared" si="3075"/>
        <v>0</v>
      </c>
      <c r="CT921" s="1343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9">
        <f t="shared" si="3102"/>
        <v>0</v>
      </c>
      <c r="CE922" s="1340">
        <f t="shared" si="3075"/>
        <v>0</v>
      </c>
      <c r="CF922" s="1341">
        <f t="shared" si="3075"/>
        <v>0</v>
      </c>
      <c r="CG922" s="1341">
        <f t="shared" si="3075"/>
        <v>0</v>
      </c>
      <c r="CH922" s="1341">
        <f t="shared" si="3075"/>
        <v>0</v>
      </c>
      <c r="CI922" s="1341">
        <f t="shared" si="3075"/>
        <v>0</v>
      </c>
      <c r="CJ922" s="1341">
        <f t="shared" si="3075"/>
        <v>0</v>
      </c>
      <c r="CK922" s="1342">
        <f t="shared" si="3075"/>
        <v>0</v>
      </c>
      <c r="CL922" s="1342">
        <f t="shared" si="3075"/>
        <v>0</v>
      </c>
      <c r="CM922" s="1342">
        <f t="shared" si="3075"/>
        <v>0</v>
      </c>
      <c r="CN922" s="1341">
        <f t="shared" si="3075"/>
        <v>0</v>
      </c>
      <c r="CO922" s="1341">
        <f t="shared" si="3075"/>
        <v>0</v>
      </c>
      <c r="CP922" s="1341">
        <f t="shared" si="3075"/>
        <v>0</v>
      </c>
      <c r="CQ922" s="1341">
        <f t="shared" si="3075"/>
        <v>0</v>
      </c>
      <c r="CR922" s="1341">
        <f t="shared" si="3075"/>
        <v>0</v>
      </c>
      <c r="CS922" s="1340">
        <f t="shared" si="3075"/>
        <v>0</v>
      </c>
      <c r="CT922" s="1343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9">
        <f t="shared" si="3102"/>
        <v>0</v>
      </c>
      <c r="CE923" s="1340">
        <f t="shared" si="3075"/>
        <v>0</v>
      </c>
      <c r="CF923" s="1341">
        <f t="shared" si="3075"/>
        <v>0</v>
      </c>
      <c r="CG923" s="1341">
        <f t="shared" si="3075"/>
        <v>0</v>
      </c>
      <c r="CH923" s="1341">
        <f t="shared" si="3075"/>
        <v>0</v>
      </c>
      <c r="CI923" s="1341">
        <f t="shared" si="3075"/>
        <v>0</v>
      </c>
      <c r="CJ923" s="1341">
        <f t="shared" si="3075"/>
        <v>0</v>
      </c>
      <c r="CK923" s="1342">
        <f t="shared" si="3075"/>
        <v>0</v>
      </c>
      <c r="CL923" s="1342">
        <f t="shared" si="3075"/>
        <v>0</v>
      </c>
      <c r="CM923" s="1342">
        <f t="shared" si="3075"/>
        <v>0</v>
      </c>
      <c r="CN923" s="1341">
        <f t="shared" si="3075"/>
        <v>0</v>
      </c>
      <c r="CO923" s="1341">
        <f t="shared" si="3075"/>
        <v>0</v>
      </c>
      <c r="CP923" s="1341">
        <f t="shared" si="3075"/>
        <v>0</v>
      </c>
      <c r="CQ923" s="1341">
        <f t="shared" si="3075"/>
        <v>1000</v>
      </c>
      <c r="CR923" s="1341">
        <f t="shared" si="3075"/>
        <v>2000</v>
      </c>
      <c r="CS923" s="1340">
        <f t="shared" si="3075"/>
        <v>2400</v>
      </c>
      <c r="CT923" s="1343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9">
        <f t="shared" si="3102"/>
        <v>0</v>
      </c>
      <c r="CE924" s="1340">
        <f t="shared" si="3075"/>
        <v>0</v>
      </c>
      <c r="CF924" s="1341">
        <f t="shared" si="3075"/>
        <v>0</v>
      </c>
      <c r="CG924" s="1341">
        <f t="shared" si="3075"/>
        <v>0</v>
      </c>
      <c r="CH924" s="1341">
        <f t="shared" si="3075"/>
        <v>0</v>
      </c>
      <c r="CI924" s="1341">
        <f t="shared" si="3075"/>
        <v>0</v>
      </c>
      <c r="CJ924" s="1341">
        <f t="shared" si="3075"/>
        <v>0</v>
      </c>
      <c r="CK924" s="1342">
        <f t="shared" si="3075"/>
        <v>0</v>
      </c>
      <c r="CL924" s="1342">
        <f t="shared" si="3075"/>
        <v>0</v>
      </c>
      <c r="CM924" s="1342">
        <f t="shared" si="3075"/>
        <v>0</v>
      </c>
      <c r="CN924" s="1341">
        <f t="shared" si="3075"/>
        <v>0</v>
      </c>
      <c r="CO924" s="1341">
        <f t="shared" si="3075"/>
        <v>0</v>
      </c>
      <c r="CP924" s="1341">
        <f t="shared" si="3075"/>
        <v>0</v>
      </c>
      <c r="CQ924" s="1341">
        <f t="shared" si="3075"/>
        <v>0</v>
      </c>
      <c r="CR924" s="1341">
        <f t="shared" si="3075"/>
        <v>0</v>
      </c>
      <c r="CS924" s="1340">
        <f t="shared" si="3075"/>
        <v>0</v>
      </c>
      <c r="CT924" s="1343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9">
        <f t="shared" si="3102"/>
        <v>0</v>
      </c>
      <c r="CE925" s="1340">
        <f t="shared" si="3075"/>
        <v>0</v>
      </c>
      <c r="CF925" s="1341">
        <f t="shared" si="3075"/>
        <v>0</v>
      </c>
      <c r="CG925" s="1341">
        <f t="shared" si="3075"/>
        <v>0</v>
      </c>
      <c r="CH925" s="1341">
        <f t="shared" si="3075"/>
        <v>0</v>
      </c>
      <c r="CI925" s="1341">
        <f t="shared" si="3075"/>
        <v>0</v>
      </c>
      <c r="CJ925" s="1341">
        <f t="shared" si="3075"/>
        <v>0</v>
      </c>
      <c r="CK925" s="1342">
        <f t="shared" si="3075"/>
        <v>0</v>
      </c>
      <c r="CL925" s="1342">
        <f t="shared" si="3075"/>
        <v>0</v>
      </c>
      <c r="CM925" s="1342">
        <f t="shared" si="3075"/>
        <v>0</v>
      </c>
      <c r="CN925" s="1341">
        <f t="shared" si="3075"/>
        <v>0</v>
      </c>
      <c r="CO925" s="1341">
        <f t="shared" si="3075"/>
        <v>140</v>
      </c>
      <c r="CP925" s="1341">
        <f t="shared" si="3075"/>
        <v>160</v>
      </c>
      <c r="CQ925" s="1341">
        <f t="shared" si="3075"/>
        <v>210</v>
      </c>
      <c r="CR925" s="1341">
        <f t="shared" si="3075"/>
        <v>210</v>
      </c>
      <c r="CS925" s="1340">
        <f t="shared" si="3075"/>
        <v>420</v>
      </c>
      <c r="CT925" s="1343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9">
        <f t="shared" si="3102"/>
        <v>0</v>
      </c>
      <c r="CE926" s="1340">
        <f t="shared" si="3075"/>
        <v>0</v>
      </c>
      <c r="CF926" s="1341">
        <f t="shared" si="3075"/>
        <v>0</v>
      </c>
      <c r="CG926" s="1341">
        <f t="shared" si="3075"/>
        <v>0</v>
      </c>
      <c r="CH926" s="1341">
        <f t="shared" si="3075"/>
        <v>0</v>
      </c>
      <c r="CI926" s="1341">
        <f t="shared" si="3075"/>
        <v>0</v>
      </c>
      <c r="CJ926" s="1341">
        <f t="shared" si="3075"/>
        <v>0</v>
      </c>
      <c r="CK926" s="1342">
        <f t="shared" si="3075"/>
        <v>0</v>
      </c>
      <c r="CL926" s="1342">
        <f t="shared" si="3075"/>
        <v>0</v>
      </c>
      <c r="CM926" s="1342">
        <f t="shared" si="3075"/>
        <v>0</v>
      </c>
      <c r="CN926" s="1341">
        <f t="shared" si="3075"/>
        <v>0</v>
      </c>
      <c r="CO926" s="1341">
        <f t="shared" si="3075"/>
        <v>0</v>
      </c>
      <c r="CP926" s="1341">
        <f t="shared" si="3075"/>
        <v>0</v>
      </c>
      <c r="CQ926" s="1341">
        <f t="shared" si="3075"/>
        <v>0</v>
      </c>
      <c r="CR926" s="1341">
        <f t="shared" si="3075"/>
        <v>0</v>
      </c>
      <c r="CS926" s="1340">
        <f t="shared" si="3075"/>
        <v>0</v>
      </c>
      <c r="CT926" s="1343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9">
        <f t="shared" si="3102"/>
        <v>0</v>
      </c>
      <c r="CE927" s="1340">
        <f t="shared" si="3075"/>
        <v>0</v>
      </c>
      <c r="CF927" s="1341">
        <f t="shared" si="3075"/>
        <v>0</v>
      </c>
      <c r="CG927" s="1341">
        <f t="shared" si="3075"/>
        <v>0</v>
      </c>
      <c r="CH927" s="1341">
        <f t="shared" si="3075"/>
        <v>0</v>
      </c>
      <c r="CI927" s="1341">
        <f t="shared" si="3075"/>
        <v>0</v>
      </c>
      <c r="CJ927" s="1341">
        <f t="shared" si="3075"/>
        <v>0</v>
      </c>
      <c r="CK927" s="1342">
        <f t="shared" si="3075"/>
        <v>0</v>
      </c>
      <c r="CL927" s="1342">
        <f t="shared" si="3075"/>
        <v>0</v>
      </c>
      <c r="CM927" s="1342">
        <f t="shared" si="3075"/>
        <v>0</v>
      </c>
      <c r="CN927" s="1341">
        <f t="shared" si="3075"/>
        <v>0</v>
      </c>
      <c r="CO927" s="1341">
        <f t="shared" si="3075"/>
        <v>0</v>
      </c>
      <c r="CP927" s="1341">
        <f t="shared" si="3075"/>
        <v>0</v>
      </c>
      <c r="CQ927" s="1341">
        <f t="shared" si="3075"/>
        <v>0</v>
      </c>
      <c r="CR927" s="1341">
        <f t="shared" si="3075"/>
        <v>0</v>
      </c>
      <c r="CS927" s="1340">
        <f t="shared" si="3075"/>
        <v>0</v>
      </c>
      <c r="CT927" s="1343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9">
        <f t="shared" si="3102"/>
        <v>0</v>
      </c>
      <c r="CE928" s="1340">
        <f t="shared" si="3075"/>
        <v>0</v>
      </c>
      <c r="CF928" s="1341">
        <f t="shared" si="3075"/>
        <v>0</v>
      </c>
      <c r="CG928" s="1341">
        <f t="shared" si="3075"/>
        <v>0</v>
      </c>
      <c r="CH928" s="1341">
        <f t="shared" si="3075"/>
        <v>0</v>
      </c>
      <c r="CI928" s="1341">
        <f t="shared" si="3075"/>
        <v>0</v>
      </c>
      <c r="CJ928" s="1341">
        <f t="shared" si="3075"/>
        <v>0</v>
      </c>
      <c r="CK928" s="1342">
        <f t="shared" si="3075"/>
        <v>0</v>
      </c>
      <c r="CL928" s="1342">
        <f t="shared" si="3075"/>
        <v>0</v>
      </c>
      <c r="CM928" s="1342">
        <f t="shared" si="3075"/>
        <v>0</v>
      </c>
      <c r="CN928" s="1341">
        <f t="shared" si="3075"/>
        <v>0</v>
      </c>
      <c r="CO928" s="1341">
        <f t="shared" si="3075"/>
        <v>0</v>
      </c>
      <c r="CP928" s="1341">
        <f t="shared" si="3075"/>
        <v>0</v>
      </c>
      <c r="CQ928" s="1341">
        <f t="shared" si="3075"/>
        <v>0</v>
      </c>
      <c r="CR928" s="1341">
        <f t="shared" si="3075"/>
        <v>0</v>
      </c>
      <c r="CS928" s="1340">
        <f t="shared" si="3075"/>
        <v>0</v>
      </c>
      <c r="CT928" s="1343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9"/>
      <c r="CE929" s="1350"/>
      <c r="CF929" s="1350"/>
      <c r="CG929" s="1350"/>
      <c r="CH929" s="1350"/>
      <c r="CI929" s="1350"/>
      <c r="CJ929" s="1350"/>
      <c r="CK929" s="1350"/>
      <c r="CL929" s="1350"/>
      <c r="CM929" s="1350"/>
      <c r="CN929" s="1350"/>
      <c r="CO929" s="1350"/>
      <c r="CP929" s="1350"/>
      <c r="CQ929" s="1350"/>
      <c r="CR929" s="1350"/>
      <c r="CS929" s="1350"/>
      <c r="CT929" s="1351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9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0">
        <f t="shared" si="3143"/>
        <v>0</v>
      </c>
      <c r="CF930" s="1341">
        <f t="shared" si="3143"/>
        <v>0</v>
      </c>
      <c r="CG930" s="1341">
        <f t="shared" si="3143"/>
        <v>0</v>
      </c>
      <c r="CH930" s="1341">
        <f t="shared" si="3143"/>
        <v>0</v>
      </c>
      <c r="CI930" s="1341">
        <f t="shared" si="3143"/>
        <v>0</v>
      </c>
      <c r="CJ930" s="1341">
        <f t="shared" si="3143"/>
        <v>0</v>
      </c>
      <c r="CK930" s="1342">
        <f t="shared" si="3143"/>
        <v>0</v>
      </c>
      <c r="CL930" s="1342">
        <f t="shared" si="3143"/>
        <v>0</v>
      </c>
      <c r="CM930" s="1342">
        <f t="shared" si="3143"/>
        <v>0</v>
      </c>
      <c r="CN930" s="1341">
        <f t="shared" si="3143"/>
        <v>0</v>
      </c>
      <c r="CO930" s="1341">
        <f t="shared" si="3143"/>
        <v>0</v>
      </c>
      <c r="CP930" s="1341">
        <f t="shared" si="3143"/>
        <v>0</v>
      </c>
      <c r="CQ930" s="1341">
        <f t="shared" si="3143"/>
        <v>0</v>
      </c>
      <c r="CR930" s="1341">
        <f t="shared" si="3143"/>
        <v>0</v>
      </c>
      <c r="CS930" s="1340">
        <f t="shared" si="3143"/>
        <v>0</v>
      </c>
      <c r="CT930" s="1343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9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0">
        <f t="shared" si="3144"/>
        <v>0</v>
      </c>
      <c r="CF931" s="1341">
        <f t="shared" si="3144"/>
        <v>0</v>
      </c>
      <c r="CG931" s="1341">
        <f t="shared" si="3144"/>
        <v>0</v>
      </c>
      <c r="CH931" s="1341">
        <f t="shared" si="3144"/>
        <v>0</v>
      </c>
      <c r="CI931" s="1341">
        <f t="shared" si="3144"/>
        <v>0</v>
      </c>
      <c r="CJ931" s="1341">
        <f t="shared" si="3144"/>
        <v>0</v>
      </c>
      <c r="CK931" s="1342">
        <f t="shared" si="3144"/>
        <v>0</v>
      </c>
      <c r="CL931" s="1342">
        <f t="shared" si="3144"/>
        <v>0</v>
      </c>
      <c r="CM931" s="1342">
        <f t="shared" si="3144"/>
        <v>0</v>
      </c>
      <c r="CN931" s="1341">
        <f t="shared" si="3144"/>
        <v>1000</v>
      </c>
      <c r="CO931" s="1341">
        <f t="shared" si="3144"/>
        <v>1350</v>
      </c>
      <c r="CP931" s="1341">
        <f t="shared" si="3144"/>
        <v>1500</v>
      </c>
      <c r="CQ931" s="1341">
        <f t="shared" si="3144"/>
        <v>1800</v>
      </c>
      <c r="CR931" s="1341">
        <f t="shared" si="3144"/>
        <v>2400</v>
      </c>
      <c r="CS931" s="1340">
        <f t="shared" si="3144"/>
        <v>2600</v>
      </c>
      <c r="CT931" s="1343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9">
        <f t="shared" si="3170"/>
        <v>0</v>
      </c>
      <c r="CE932" s="1340">
        <f t="shared" si="3144"/>
        <v>0</v>
      </c>
      <c r="CF932" s="1341">
        <f t="shared" si="3144"/>
        <v>0</v>
      </c>
      <c r="CG932" s="1341">
        <f t="shared" si="3144"/>
        <v>0</v>
      </c>
      <c r="CH932" s="1341">
        <f t="shared" si="3144"/>
        <v>0</v>
      </c>
      <c r="CI932" s="1341">
        <f t="shared" si="3144"/>
        <v>0</v>
      </c>
      <c r="CJ932" s="1341">
        <f t="shared" si="3144"/>
        <v>0</v>
      </c>
      <c r="CK932" s="1342">
        <f t="shared" si="3144"/>
        <v>0</v>
      </c>
      <c r="CL932" s="1342">
        <f t="shared" si="3144"/>
        <v>0</v>
      </c>
      <c r="CM932" s="1342">
        <f t="shared" si="3144"/>
        <v>0</v>
      </c>
      <c r="CN932" s="1341">
        <f t="shared" si="3144"/>
        <v>0</v>
      </c>
      <c r="CO932" s="1341">
        <f t="shared" si="3144"/>
        <v>0</v>
      </c>
      <c r="CP932" s="1341">
        <f t="shared" si="3144"/>
        <v>0</v>
      </c>
      <c r="CQ932" s="1341">
        <f t="shared" si="3144"/>
        <v>0</v>
      </c>
      <c r="CR932" s="1341">
        <f t="shared" si="3144"/>
        <v>0</v>
      </c>
      <c r="CS932" s="1340">
        <f t="shared" si="3144"/>
        <v>0</v>
      </c>
      <c r="CT932" s="1343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9">
        <f t="shared" si="3170"/>
        <v>0</v>
      </c>
      <c r="CE933" s="1340">
        <f t="shared" si="3144"/>
        <v>0</v>
      </c>
      <c r="CF933" s="1341">
        <f t="shared" si="3144"/>
        <v>0</v>
      </c>
      <c r="CG933" s="1341">
        <f t="shared" si="3144"/>
        <v>0</v>
      </c>
      <c r="CH933" s="1341">
        <f t="shared" si="3144"/>
        <v>0</v>
      </c>
      <c r="CI933" s="1341">
        <f t="shared" si="3144"/>
        <v>0</v>
      </c>
      <c r="CJ933" s="1341">
        <f t="shared" si="3144"/>
        <v>0</v>
      </c>
      <c r="CK933" s="1342">
        <f t="shared" si="3144"/>
        <v>0</v>
      </c>
      <c r="CL933" s="1342">
        <f t="shared" si="3144"/>
        <v>0</v>
      </c>
      <c r="CM933" s="1342">
        <f t="shared" si="3144"/>
        <v>0</v>
      </c>
      <c r="CN933" s="1341">
        <f t="shared" si="3144"/>
        <v>0</v>
      </c>
      <c r="CO933" s="1341">
        <f t="shared" si="3144"/>
        <v>0</v>
      </c>
      <c r="CP933" s="1341">
        <f t="shared" si="3144"/>
        <v>0</v>
      </c>
      <c r="CQ933" s="1341">
        <f t="shared" si="3144"/>
        <v>0</v>
      </c>
      <c r="CR933" s="1341">
        <f t="shared" si="3144"/>
        <v>1200</v>
      </c>
      <c r="CS933" s="1340">
        <f t="shared" si="3144"/>
        <v>3420</v>
      </c>
      <c r="CT933" s="1343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9">
        <f t="shared" si="3170"/>
        <v>0</v>
      </c>
      <c r="CE934" s="1340">
        <f t="shared" si="3144"/>
        <v>0</v>
      </c>
      <c r="CF934" s="1341">
        <f t="shared" si="3144"/>
        <v>0</v>
      </c>
      <c r="CG934" s="1341">
        <f t="shared" si="3144"/>
        <v>0</v>
      </c>
      <c r="CH934" s="1341">
        <f t="shared" si="3144"/>
        <v>0</v>
      </c>
      <c r="CI934" s="1341">
        <f t="shared" si="3144"/>
        <v>0</v>
      </c>
      <c r="CJ934" s="1341">
        <f t="shared" si="3144"/>
        <v>0</v>
      </c>
      <c r="CK934" s="1342">
        <f t="shared" si="3144"/>
        <v>0</v>
      </c>
      <c r="CL934" s="1342">
        <f t="shared" si="3144"/>
        <v>0</v>
      </c>
      <c r="CM934" s="1342">
        <f t="shared" si="3144"/>
        <v>0</v>
      </c>
      <c r="CN934" s="1341">
        <f t="shared" si="3144"/>
        <v>0</v>
      </c>
      <c r="CO934" s="1341">
        <f t="shared" si="3144"/>
        <v>0</v>
      </c>
      <c r="CP934" s="1341">
        <f t="shared" si="3144"/>
        <v>0</v>
      </c>
      <c r="CQ934" s="1341">
        <f t="shared" si="3144"/>
        <v>0</v>
      </c>
      <c r="CR934" s="1341">
        <f t="shared" si="3144"/>
        <v>0</v>
      </c>
      <c r="CS934" s="1340">
        <f t="shared" si="3144"/>
        <v>0</v>
      </c>
      <c r="CT934" s="1343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9">
        <f t="shared" si="3170"/>
        <v>0</v>
      </c>
      <c r="CE935" s="1340">
        <f t="shared" si="3144"/>
        <v>0</v>
      </c>
      <c r="CF935" s="1341">
        <f t="shared" si="3144"/>
        <v>0</v>
      </c>
      <c r="CG935" s="1341">
        <f t="shared" si="3144"/>
        <v>0</v>
      </c>
      <c r="CH935" s="1341">
        <f t="shared" si="3144"/>
        <v>0</v>
      </c>
      <c r="CI935" s="1341">
        <f t="shared" si="3144"/>
        <v>0</v>
      </c>
      <c r="CJ935" s="1341">
        <f t="shared" si="3144"/>
        <v>0</v>
      </c>
      <c r="CK935" s="1342">
        <f t="shared" si="3144"/>
        <v>0</v>
      </c>
      <c r="CL935" s="1342">
        <f t="shared" si="3144"/>
        <v>0</v>
      </c>
      <c r="CM935" s="1342">
        <f t="shared" si="3144"/>
        <v>0</v>
      </c>
      <c r="CN935" s="1341">
        <f t="shared" si="3144"/>
        <v>0</v>
      </c>
      <c r="CO935" s="1341">
        <f t="shared" si="3144"/>
        <v>0</v>
      </c>
      <c r="CP935" s="1341">
        <f t="shared" si="3144"/>
        <v>0</v>
      </c>
      <c r="CQ935" s="1341">
        <f t="shared" si="3144"/>
        <v>0</v>
      </c>
      <c r="CR935" s="1341">
        <f t="shared" si="3144"/>
        <v>0</v>
      </c>
      <c r="CS935" s="1340">
        <f t="shared" si="3144"/>
        <v>0</v>
      </c>
      <c r="CT935" s="1343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9">
        <f t="shared" si="3170"/>
        <v>0</v>
      </c>
      <c r="CE936" s="1340">
        <f t="shared" si="3144"/>
        <v>0</v>
      </c>
      <c r="CF936" s="1341">
        <f t="shared" si="3144"/>
        <v>0</v>
      </c>
      <c r="CG936" s="1341">
        <f t="shared" si="3144"/>
        <v>0</v>
      </c>
      <c r="CH936" s="1341">
        <f t="shared" si="3144"/>
        <v>0</v>
      </c>
      <c r="CI936" s="1341">
        <f t="shared" si="3144"/>
        <v>0</v>
      </c>
      <c r="CJ936" s="1341">
        <f t="shared" si="3144"/>
        <v>0</v>
      </c>
      <c r="CK936" s="1342">
        <f t="shared" si="3144"/>
        <v>0</v>
      </c>
      <c r="CL936" s="1342">
        <f t="shared" si="3144"/>
        <v>0</v>
      </c>
      <c r="CM936" s="1342">
        <f t="shared" si="3144"/>
        <v>0</v>
      </c>
      <c r="CN936" s="1341">
        <f t="shared" si="3144"/>
        <v>0</v>
      </c>
      <c r="CO936" s="1341">
        <f t="shared" si="3144"/>
        <v>0</v>
      </c>
      <c r="CP936" s="1341">
        <f t="shared" si="3144"/>
        <v>0</v>
      </c>
      <c r="CQ936" s="1341">
        <f t="shared" si="3144"/>
        <v>0</v>
      </c>
      <c r="CR936" s="1341">
        <f t="shared" si="3144"/>
        <v>0</v>
      </c>
      <c r="CS936" s="1340">
        <f t="shared" si="3144"/>
        <v>0</v>
      </c>
      <c r="CT936" s="1343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9">
        <f t="shared" si="3170"/>
        <v>0</v>
      </c>
      <c r="CE937" s="1340">
        <f t="shared" si="3144"/>
        <v>0</v>
      </c>
      <c r="CF937" s="1341">
        <f t="shared" si="3144"/>
        <v>0</v>
      </c>
      <c r="CG937" s="1341">
        <f t="shared" si="3144"/>
        <v>0</v>
      </c>
      <c r="CH937" s="1341">
        <f t="shared" si="3144"/>
        <v>0</v>
      </c>
      <c r="CI937" s="1341">
        <f t="shared" si="3144"/>
        <v>0</v>
      </c>
      <c r="CJ937" s="1341">
        <f t="shared" si="3144"/>
        <v>0</v>
      </c>
      <c r="CK937" s="1342">
        <f t="shared" si="3144"/>
        <v>0</v>
      </c>
      <c r="CL937" s="1342">
        <f t="shared" si="3144"/>
        <v>0</v>
      </c>
      <c r="CM937" s="1342">
        <f t="shared" si="3144"/>
        <v>0</v>
      </c>
      <c r="CN937" s="1341">
        <f t="shared" si="3144"/>
        <v>0</v>
      </c>
      <c r="CO937" s="1341">
        <f t="shared" si="3144"/>
        <v>0</v>
      </c>
      <c r="CP937" s="1341">
        <f t="shared" si="3144"/>
        <v>0</v>
      </c>
      <c r="CQ937" s="1341">
        <f t="shared" si="3144"/>
        <v>0</v>
      </c>
      <c r="CR937" s="1341">
        <f t="shared" si="3144"/>
        <v>0</v>
      </c>
      <c r="CS937" s="1340">
        <f t="shared" si="3144"/>
        <v>0</v>
      </c>
      <c r="CT937" s="1343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9">
        <f t="shared" si="3170"/>
        <v>0</v>
      </c>
      <c r="CE938" s="1340">
        <f t="shared" si="3144"/>
        <v>0</v>
      </c>
      <c r="CF938" s="1341">
        <f t="shared" si="3144"/>
        <v>0</v>
      </c>
      <c r="CG938" s="1341">
        <f t="shared" si="3144"/>
        <v>0</v>
      </c>
      <c r="CH938" s="1341">
        <f t="shared" si="3144"/>
        <v>0</v>
      </c>
      <c r="CI938" s="1341">
        <f t="shared" si="3144"/>
        <v>0</v>
      </c>
      <c r="CJ938" s="1341">
        <f t="shared" si="3144"/>
        <v>0</v>
      </c>
      <c r="CK938" s="1342">
        <f t="shared" si="3144"/>
        <v>0</v>
      </c>
      <c r="CL938" s="1342">
        <f t="shared" si="3144"/>
        <v>0</v>
      </c>
      <c r="CM938" s="1342">
        <f t="shared" si="3144"/>
        <v>0</v>
      </c>
      <c r="CN938" s="1341">
        <f t="shared" si="3144"/>
        <v>0</v>
      </c>
      <c r="CO938" s="1341">
        <f t="shared" si="3144"/>
        <v>0</v>
      </c>
      <c r="CP938" s="1341">
        <f t="shared" si="3144"/>
        <v>0</v>
      </c>
      <c r="CQ938" s="1341">
        <f t="shared" si="3144"/>
        <v>0</v>
      </c>
      <c r="CR938" s="1341">
        <f t="shared" si="3144"/>
        <v>0</v>
      </c>
      <c r="CS938" s="1340">
        <f t="shared" si="3144"/>
        <v>0</v>
      </c>
      <c r="CT938" s="1343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9">
        <f t="shared" si="3170"/>
        <v>0</v>
      </c>
      <c r="CE939" s="1340">
        <f t="shared" si="3144"/>
        <v>0</v>
      </c>
      <c r="CF939" s="1341">
        <f t="shared" si="3144"/>
        <v>0</v>
      </c>
      <c r="CG939" s="1341">
        <f t="shared" si="3144"/>
        <v>0</v>
      </c>
      <c r="CH939" s="1341">
        <f t="shared" si="3144"/>
        <v>0</v>
      </c>
      <c r="CI939" s="1341">
        <f t="shared" si="3144"/>
        <v>0</v>
      </c>
      <c r="CJ939" s="1341">
        <f t="shared" si="3144"/>
        <v>0</v>
      </c>
      <c r="CK939" s="1342">
        <f t="shared" si="3144"/>
        <v>0</v>
      </c>
      <c r="CL939" s="1342">
        <f t="shared" si="3144"/>
        <v>0</v>
      </c>
      <c r="CM939" s="1342">
        <f t="shared" si="3144"/>
        <v>0</v>
      </c>
      <c r="CN939" s="1341">
        <f t="shared" si="3144"/>
        <v>0</v>
      </c>
      <c r="CO939" s="1341">
        <f t="shared" si="3144"/>
        <v>0</v>
      </c>
      <c r="CP939" s="1341">
        <f t="shared" si="3144"/>
        <v>0</v>
      </c>
      <c r="CQ939" s="1341">
        <f t="shared" si="3144"/>
        <v>0</v>
      </c>
      <c r="CR939" s="1341">
        <f t="shared" si="3144"/>
        <v>0</v>
      </c>
      <c r="CS939" s="1340">
        <f t="shared" si="3144"/>
        <v>0</v>
      </c>
      <c r="CT939" s="1343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9">
        <f t="shared" si="3170"/>
        <v>0</v>
      </c>
      <c r="CE940" s="1340">
        <f t="shared" si="3144"/>
        <v>0</v>
      </c>
      <c r="CF940" s="1341">
        <f t="shared" si="3144"/>
        <v>0</v>
      </c>
      <c r="CG940" s="1341">
        <f t="shared" si="3144"/>
        <v>0</v>
      </c>
      <c r="CH940" s="1341">
        <f t="shared" si="3144"/>
        <v>0</v>
      </c>
      <c r="CI940" s="1341">
        <f t="shared" si="3144"/>
        <v>0</v>
      </c>
      <c r="CJ940" s="1341">
        <f t="shared" si="3144"/>
        <v>0</v>
      </c>
      <c r="CK940" s="1342">
        <f t="shared" si="3144"/>
        <v>0</v>
      </c>
      <c r="CL940" s="1342">
        <f t="shared" si="3144"/>
        <v>0</v>
      </c>
      <c r="CM940" s="1342">
        <f t="shared" si="3144"/>
        <v>0</v>
      </c>
      <c r="CN940" s="1341">
        <f t="shared" si="3144"/>
        <v>0</v>
      </c>
      <c r="CO940" s="1341">
        <f t="shared" si="3144"/>
        <v>0</v>
      </c>
      <c r="CP940" s="1341">
        <f t="shared" si="3144"/>
        <v>0</v>
      </c>
      <c r="CQ940" s="1341">
        <f t="shared" si="3144"/>
        <v>0</v>
      </c>
      <c r="CR940" s="1341">
        <f t="shared" si="3144"/>
        <v>0</v>
      </c>
      <c r="CS940" s="1340">
        <f t="shared" si="3144"/>
        <v>0</v>
      </c>
      <c r="CT940" s="1343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9">
        <f t="shared" si="3170"/>
        <v>0</v>
      </c>
      <c r="CE941" s="1340">
        <f t="shared" si="3144"/>
        <v>0</v>
      </c>
      <c r="CF941" s="1341">
        <f t="shared" si="3144"/>
        <v>0</v>
      </c>
      <c r="CG941" s="1341">
        <f t="shared" si="3144"/>
        <v>0</v>
      </c>
      <c r="CH941" s="1341">
        <f t="shared" si="3144"/>
        <v>0</v>
      </c>
      <c r="CI941" s="1341">
        <f t="shared" si="3144"/>
        <v>0</v>
      </c>
      <c r="CJ941" s="1341">
        <f t="shared" si="3144"/>
        <v>0</v>
      </c>
      <c r="CK941" s="1342">
        <f t="shared" si="3144"/>
        <v>0</v>
      </c>
      <c r="CL941" s="1342">
        <f t="shared" si="3144"/>
        <v>0</v>
      </c>
      <c r="CM941" s="1342">
        <f t="shared" si="3144"/>
        <v>0</v>
      </c>
      <c r="CN941" s="1341">
        <f t="shared" si="3144"/>
        <v>0</v>
      </c>
      <c r="CO941" s="1341">
        <f t="shared" si="3144"/>
        <v>0</v>
      </c>
      <c r="CP941" s="1341">
        <f t="shared" si="3144"/>
        <v>0</v>
      </c>
      <c r="CQ941" s="1341">
        <f t="shared" si="3144"/>
        <v>0</v>
      </c>
      <c r="CR941" s="1341">
        <f t="shared" si="3144"/>
        <v>0</v>
      </c>
      <c r="CS941" s="1340">
        <f t="shared" si="3144"/>
        <v>0</v>
      </c>
      <c r="CT941" s="1343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9">
        <f t="shared" si="3170"/>
        <v>0</v>
      </c>
      <c r="CE942" s="1340">
        <f t="shared" si="3144"/>
        <v>0</v>
      </c>
      <c r="CF942" s="1341">
        <f t="shared" si="3144"/>
        <v>0</v>
      </c>
      <c r="CG942" s="1341">
        <f t="shared" si="3144"/>
        <v>0</v>
      </c>
      <c r="CH942" s="1341">
        <f t="shared" si="3144"/>
        <v>0</v>
      </c>
      <c r="CI942" s="1341">
        <f t="shared" si="3144"/>
        <v>0</v>
      </c>
      <c r="CJ942" s="1341">
        <f t="shared" si="3144"/>
        <v>0</v>
      </c>
      <c r="CK942" s="1342">
        <f t="shared" si="3144"/>
        <v>0</v>
      </c>
      <c r="CL942" s="1342">
        <f t="shared" si="3144"/>
        <v>0</v>
      </c>
      <c r="CM942" s="1342">
        <f t="shared" si="3144"/>
        <v>0</v>
      </c>
      <c r="CN942" s="1341">
        <f t="shared" si="3144"/>
        <v>0</v>
      </c>
      <c r="CO942" s="1341">
        <f t="shared" si="3144"/>
        <v>0</v>
      </c>
      <c r="CP942" s="1341">
        <f t="shared" si="3144"/>
        <v>0</v>
      </c>
      <c r="CQ942" s="1341">
        <f t="shared" si="3144"/>
        <v>0</v>
      </c>
      <c r="CR942" s="1341">
        <f t="shared" si="3144"/>
        <v>0</v>
      </c>
      <c r="CS942" s="1340">
        <f t="shared" si="3144"/>
        <v>0</v>
      </c>
      <c r="CT942" s="1343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9">
        <f t="shared" si="3170"/>
        <v>0</v>
      </c>
      <c r="CE943" s="1340">
        <f t="shared" si="3144"/>
        <v>0</v>
      </c>
      <c r="CF943" s="1341">
        <f t="shared" si="3144"/>
        <v>0</v>
      </c>
      <c r="CG943" s="1341">
        <f t="shared" si="3144"/>
        <v>0</v>
      </c>
      <c r="CH943" s="1341">
        <f t="shared" si="3144"/>
        <v>0</v>
      </c>
      <c r="CI943" s="1341">
        <f t="shared" si="3144"/>
        <v>0</v>
      </c>
      <c r="CJ943" s="1341">
        <f t="shared" si="3144"/>
        <v>0</v>
      </c>
      <c r="CK943" s="1342">
        <f t="shared" si="3144"/>
        <v>0</v>
      </c>
      <c r="CL943" s="1342">
        <f t="shared" si="3144"/>
        <v>0</v>
      </c>
      <c r="CM943" s="1342">
        <f t="shared" si="3144"/>
        <v>0</v>
      </c>
      <c r="CN943" s="1341">
        <f t="shared" si="3144"/>
        <v>0</v>
      </c>
      <c r="CO943" s="1341">
        <f t="shared" si="3144"/>
        <v>0</v>
      </c>
      <c r="CP943" s="1341">
        <f t="shared" si="3144"/>
        <v>0</v>
      </c>
      <c r="CQ943" s="1341">
        <f t="shared" si="3144"/>
        <v>0</v>
      </c>
      <c r="CR943" s="1341">
        <f t="shared" si="3144"/>
        <v>0</v>
      </c>
      <c r="CS943" s="1340">
        <f t="shared" si="3144"/>
        <v>0</v>
      </c>
      <c r="CT943" s="1343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9">
        <f t="shared" si="3170"/>
        <v>0</v>
      </c>
      <c r="CE944" s="1340">
        <f t="shared" si="3144"/>
        <v>0</v>
      </c>
      <c r="CF944" s="1341">
        <f t="shared" si="3144"/>
        <v>0</v>
      </c>
      <c r="CG944" s="1341">
        <f t="shared" si="3144"/>
        <v>0</v>
      </c>
      <c r="CH944" s="1341">
        <f t="shared" si="3144"/>
        <v>0</v>
      </c>
      <c r="CI944" s="1341">
        <f t="shared" si="3144"/>
        <v>0</v>
      </c>
      <c r="CJ944" s="1341">
        <f t="shared" si="3144"/>
        <v>0</v>
      </c>
      <c r="CK944" s="1342">
        <f t="shared" si="3144"/>
        <v>0</v>
      </c>
      <c r="CL944" s="1342">
        <f t="shared" si="3144"/>
        <v>0</v>
      </c>
      <c r="CM944" s="1342">
        <f t="shared" si="3144"/>
        <v>0</v>
      </c>
      <c r="CN944" s="1341">
        <f t="shared" si="3144"/>
        <v>0</v>
      </c>
      <c r="CO944" s="1341">
        <f t="shared" si="3144"/>
        <v>250</v>
      </c>
      <c r="CP944" s="1341">
        <f t="shared" si="3144"/>
        <v>350</v>
      </c>
      <c r="CQ944" s="1341">
        <f t="shared" si="3144"/>
        <v>1000</v>
      </c>
      <c r="CR944" s="1341">
        <f t="shared" si="3144"/>
        <v>1500</v>
      </c>
      <c r="CS944" s="1340">
        <f t="shared" si="3144"/>
        <v>1600</v>
      </c>
      <c r="CT944" s="1343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9">
        <f t="shared" si="3170"/>
        <v>0</v>
      </c>
      <c r="CE945" s="1340">
        <f t="shared" si="3144"/>
        <v>0</v>
      </c>
      <c r="CF945" s="1341">
        <f t="shared" si="3144"/>
        <v>0</v>
      </c>
      <c r="CG945" s="1341">
        <f t="shared" si="3144"/>
        <v>0</v>
      </c>
      <c r="CH945" s="1341">
        <f t="shared" si="3144"/>
        <v>0</v>
      </c>
      <c r="CI945" s="1341">
        <f t="shared" si="3144"/>
        <v>0</v>
      </c>
      <c r="CJ945" s="1341">
        <f t="shared" si="3144"/>
        <v>0</v>
      </c>
      <c r="CK945" s="1342">
        <f t="shared" si="3144"/>
        <v>0</v>
      </c>
      <c r="CL945" s="1342">
        <f t="shared" si="3144"/>
        <v>0</v>
      </c>
      <c r="CM945" s="1342">
        <f t="shared" si="3144"/>
        <v>0</v>
      </c>
      <c r="CN945" s="1341">
        <f t="shared" si="3144"/>
        <v>0</v>
      </c>
      <c r="CO945" s="1341">
        <f t="shared" si="3144"/>
        <v>0</v>
      </c>
      <c r="CP945" s="1341">
        <f t="shared" si="3144"/>
        <v>0</v>
      </c>
      <c r="CQ945" s="1341">
        <f t="shared" si="3144"/>
        <v>0</v>
      </c>
      <c r="CR945" s="1341">
        <f t="shared" si="3144"/>
        <v>0</v>
      </c>
      <c r="CS945" s="1340">
        <f t="shared" si="3144"/>
        <v>0</v>
      </c>
      <c r="CT945" s="1343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9">
        <f t="shared" si="3170"/>
        <v>0</v>
      </c>
      <c r="CE946" s="1340">
        <f t="shared" si="3144"/>
        <v>0</v>
      </c>
      <c r="CF946" s="1341">
        <f t="shared" si="3144"/>
        <v>0</v>
      </c>
      <c r="CG946" s="1341">
        <f t="shared" si="3144"/>
        <v>0</v>
      </c>
      <c r="CH946" s="1341">
        <f t="shared" si="3144"/>
        <v>0</v>
      </c>
      <c r="CI946" s="1341">
        <f t="shared" si="3144"/>
        <v>0</v>
      </c>
      <c r="CJ946" s="1341">
        <f t="shared" si="3144"/>
        <v>0</v>
      </c>
      <c r="CK946" s="1342">
        <f t="shared" si="3144"/>
        <v>0</v>
      </c>
      <c r="CL946" s="1342">
        <f t="shared" si="3144"/>
        <v>0</v>
      </c>
      <c r="CM946" s="1342">
        <f t="shared" si="3144"/>
        <v>500</v>
      </c>
      <c r="CN946" s="1341">
        <f t="shared" si="3144"/>
        <v>1500</v>
      </c>
      <c r="CO946" s="1341">
        <f t="shared" si="3144"/>
        <v>1800</v>
      </c>
      <c r="CP946" s="1341">
        <f t="shared" si="3144"/>
        <v>2500</v>
      </c>
      <c r="CQ946" s="1341">
        <f t="shared" si="3144"/>
        <v>2500</v>
      </c>
      <c r="CR946" s="1341">
        <f t="shared" si="3144"/>
        <v>2700</v>
      </c>
      <c r="CS946" s="1340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43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9">
        <f t="shared" si="3170"/>
        <v>0</v>
      </c>
      <c r="CE947" s="1340">
        <f t="shared" si="3231"/>
        <v>0</v>
      </c>
      <c r="CF947" s="1341">
        <f t="shared" si="3231"/>
        <v>0</v>
      </c>
      <c r="CG947" s="1341">
        <f t="shared" si="3231"/>
        <v>0</v>
      </c>
      <c r="CH947" s="1341">
        <f t="shared" si="3231"/>
        <v>0</v>
      </c>
      <c r="CI947" s="1341">
        <f t="shared" si="3231"/>
        <v>0</v>
      </c>
      <c r="CJ947" s="1341">
        <f t="shared" si="3231"/>
        <v>0</v>
      </c>
      <c r="CK947" s="1342">
        <f t="shared" si="3231"/>
        <v>0</v>
      </c>
      <c r="CL947" s="1342">
        <f t="shared" si="3231"/>
        <v>0</v>
      </c>
      <c r="CM947" s="1342">
        <f t="shared" si="3231"/>
        <v>0</v>
      </c>
      <c r="CN947" s="1341">
        <f t="shared" si="3231"/>
        <v>0</v>
      </c>
      <c r="CO947" s="1341">
        <f t="shared" si="3231"/>
        <v>0</v>
      </c>
      <c r="CP947" s="1341">
        <f t="shared" si="3231"/>
        <v>0</v>
      </c>
      <c r="CQ947" s="1341">
        <f t="shared" si="3231"/>
        <v>0</v>
      </c>
      <c r="CR947" s="1341">
        <f t="shared" si="3231"/>
        <v>0</v>
      </c>
      <c r="CS947" s="1340">
        <f t="shared" si="3231"/>
        <v>0</v>
      </c>
      <c r="CT947" s="1343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9">
        <f t="shared" si="3170"/>
        <v>0</v>
      </c>
      <c r="CE948" s="1340">
        <f t="shared" si="3231"/>
        <v>0</v>
      </c>
      <c r="CF948" s="1341">
        <f t="shared" si="3231"/>
        <v>0</v>
      </c>
      <c r="CG948" s="1341">
        <f t="shared" si="3231"/>
        <v>0</v>
      </c>
      <c r="CH948" s="1341">
        <f t="shared" si="3231"/>
        <v>0</v>
      </c>
      <c r="CI948" s="1341">
        <f t="shared" si="3231"/>
        <v>0</v>
      </c>
      <c r="CJ948" s="1341">
        <f t="shared" si="3231"/>
        <v>0</v>
      </c>
      <c r="CK948" s="1342">
        <f t="shared" si="3231"/>
        <v>0</v>
      </c>
      <c r="CL948" s="1342">
        <f t="shared" si="3231"/>
        <v>0</v>
      </c>
      <c r="CM948" s="1342">
        <f t="shared" si="3231"/>
        <v>0</v>
      </c>
      <c r="CN948" s="1341">
        <f t="shared" si="3231"/>
        <v>0</v>
      </c>
      <c r="CO948" s="1341">
        <f t="shared" si="3231"/>
        <v>0</v>
      </c>
      <c r="CP948" s="1341">
        <f t="shared" si="3231"/>
        <v>0</v>
      </c>
      <c r="CQ948" s="1341">
        <f t="shared" si="3231"/>
        <v>0</v>
      </c>
      <c r="CR948" s="1341">
        <f t="shared" si="3231"/>
        <v>0</v>
      </c>
      <c r="CS948" s="1340">
        <f t="shared" si="3231"/>
        <v>0</v>
      </c>
      <c r="CT948" s="1343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9">
        <f t="shared" si="3170"/>
        <v>0</v>
      </c>
      <c r="CE949" s="1340">
        <f t="shared" si="3231"/>
        <v>0</v>
      </c>
      <c r="CF949" s="1341">
        <f t="shared" si="3231"/>
        <v>0</v>
      </c>
      <c r="CG949" s="1341">
        <f t="shared" si="3231"/>
        <v>0</v>
      </c>
      <c r="CH949" s="1341">
        <f t="shared" si="3231"/>
        <v>0</v>
      </c>
      <c r="CI949" s="1341">
        <f t="shared" si="3231"/>
        <v>0</v>
      </c>
      <c r="CJ949" s="1341">
        <f t="shared" si="3231"/>
        <v>0</v>
      </c>
      <c r="CK949" s="1342">
        <f t="shared" si="3231"/>
        <v>0</v>
      </c>
      <c r="CL949" s="1342">
        <f t="shared" si="3231"/>
        <v>0</v>
      </c>
      <c r="CM949" s="1342">
        <f t="shared" si="3231"/>
        <v>0</v>
      </c>
      <c r="CN949" s="1341">
        <f t="shared" si="3231"/>
        <v>0</v>
      </c>
      <c r="CO949" s="1341">
        <f t="shared" si="3231"/>
        <v>0</v>
      </c>
      <c r="CP949" s="1341">
        <f t="shared" si="3231"/>
        <v>0</v>
      </c>
      <c r="CQ949" s="1341">
        <f t="shared" si="3231"/>
        <v>0</v>
      </c>
      <c r="CR949" s="1341">
        <f t="shared" si="3231"/>
        <v>10000</v>
      </c>
      <c r="CS949" s="1340">
        <f t="shared" si="3231"/>
        <v>10800</v>
      </c>
      <c r="CT949" s="1343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9">
        <f t="shared" si="3170"/>
        <v>0</v>
      </c>
      <c r="CE950" s="1340">
        <f t="shared" si="3231"/>
        <v>0</v>
      </c>
      <c r="CF950" s="1341">
        <f t="shared" si="3231"/>
        <v>0</v>
      </c>
      <c r="CG950" s="1341">
        <f t="shared" si="3231"/>
        <v>0</v>
      </c>
      <c r="CH950" s="1341">
        <f t="shared" si="3231"/>
        <v>0</v>
      </c>
      <c r="CI950" s="1341">
        <f t="shared" si="3231"/>
        <v>0</v>
      </c>
      <c r="CJ950" s="1341">
        <f t="shared" si="3231"/>
        <v>0</v>
      </c>
      <c r="CK950" s="1342">
        <f t="shared" si="3231"/>
        <v>0</v>
      </c>
      <c r="CL950" s="1342">
        <f t="shared" si="3231"/>
        <v>0</v>
      </c>
      <c r="CM950" s="1342">
        <f t="shared" si="3231"/>
        <v>0</v>
      </c>
      <c r="CN950" s="1341">
        <f t="shared" si="3231"/>
        <v>0</v>
      </c>
      <c r="CO950" s="1341">
        <f t="shared" si="3231"/>
        <v>0</v>
      </c>
      <c r="CP950" s="1341">
        <f t="shared" si="3231"/>
        <v>0</v>
      </c>
      <c r="CQ950" s="1341">
        <f t="shared" si="3231"/>
        <v>0</v>
      </c>
      <c r="CR950" s="1341">
        <f t="shared" si="3231"/>
        <v>0</v>
      </c>
      <c r="CS950" s="1340">
        <f t="shared" si="3231"/>
        <v>0</v>
      </c>
      <c r="CT950" s="1343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9">
        <f t="shared" si="3170"/>
        <v>0</v>
      </c>
      <c r="CE951" s="1340">
        <f t="shared" si="3231"/>
        <v>0</v>
      </c>
      <c r="CF951" s="1341">
        <f t="shared" si="3231"/>
        <v>0</v>
      </c>
      <c r="CG951" s="1341">
        <f t="shared" si="3231"/>
        <v>0</v>
      </c>
      <c r="CH951" s="1341">
        <f t="shared" si="3231"/>
        <v>0</v>
      </c>
      <c r="CI951" s="1341">
        <f t="shared" si="3231"/>
        <v>0</v>
      </c>
      <c r="CJ951" s="1341">
        <f t="shared" si="3231"/>
        <v>0</v>
      </c>
      <c r="CK951" s="1342">
        <f t="shared" si="3231"/>
        <v>0</v>
      </c>
      <c r="CL951" s="1342">
        <f t="shared" si="3231"/>
        <v>0</v>
      </c>
      <c r="CM951" s="1342">
        <f t="shared" si="3231"/>
        <v>0</v>
      </c>
      <c r="CN951" s="1341">
        <f t="shared" si="3231"/>
        <v>0</v>
      </c>
      <c r="CO951" s="1341">
        <f t="shared" si="3231"/>
        <v>0</v>
      </c>
      <c r="CP951" s="1341">
        <f t="shared" si="3231"/>
        <v>0</v>
      </c>
      <c r="CQ951" s="1341">
        <f t="shared" si="3231"/>
        <v>0</v>
      </c>
      <c r="CR951" s="1341">
        <f t="shared" si="3231"/>
        <v>0</v>
      </c>
      <c r="CS951" s="1340">
        <f t="shared" si="3231"/>
        <v>0</v>
      </c>
      <c r="CT951" s="1343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9">
        <f t="shared" si="3170"/>
        <v>0</v>
      </c>
      <c r="CE952" s="1340">
        <f t="shared" si="3231"/>
        <v>0</v>
      </c>
      <c r="CF952" s="1341">
        <f t="shared" si="3231"/>
        <v>0</v>
      </c>
      <c r="CG952" s="1341">
        <f t="shared" si="3231"/>
        <v>0</v>
      </c>
      <c r="CH952" s="1341">
        <f t="shared" si="3231"/>
        <v>0</v>
      </c>
      <c r="CI952" s="1341">
        <f t="shared" si="3231"/>
        <v>0</v>
      </c>
      <c r="CJ952" s="1341">
        <f t="shared" si="3231"/>
        <v>0</v>
      </c>
      <c r="CK952" s="1342">
        <f t="shared" si="3231"/>
        <v>0</v>
      </c>
      <c r="CL952" s="1342">
        <f t="shared" si="3231"/>
        <v>0</v>
      </c>
      <c r="CM952" s="1342">
        <f t="shared" si="3231"/>
        <v>0</v>
      </c>
      <c r="CN952" s="1341">
        <f t="shared" si="3231"/>
        <v>0</v>
      </c>
      <c r="CO952" s="1341">
        <f t="shared" si="3231"/>
        <v>0</v>
      </c>
      <c r="CP952" s="1341">
        <f t="shared" si="3231"/>
        <v>0</v>
      </c>
      <c r="CQ952" s="1341">
        <f t="shared" si="3231"/>
        <v>0</v>
      </c>
      <c r="CR952" s="1341">
        <f t="shared" si="3231"/>
        <v>0</v>
      </c>
      <c r="CS952" s="1340">
        <f t="shared" si="3231"/>
        <v>0</v>
      </c>
      <c r="CT952" s="1343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9">
        <f t="shared" si="3170"/>
        <v>0</v>
      </c>
      <c r="CE953" s="1340">
        <f t="shared" si="3231"/>
        <v>0</v>
      </c>
      <c r="CF953" s="1341">
        <f t="shared" si="3231"/>
        <v>0</v>
      </c>
      <c r="CG953" s="1341">
        <f t="shared" si="3231"/>
        <v>0</v>
      </c>
      <c r="CH953" s="1341">
        <f t="shared" si="3231"/>
        <v>0</v>
      </c>
      <c r="CI953" s="1341">
        <f t="shared" si="3231"/>
        <v>0</v>
      </c>
      <c r="CJ953" s="1341">
        <f t="shared" si="3231"/>
        <v>0</v>
      </c>
      <c r="CK953" s="1342">
        <f t="shared" si="3231"/>
        <v>0</v>
      </c>
      <c r="CL953" s="1342">
        <f t="shared" si="3231"/>
        <v>0</v>
      </c>
      <c r="CM953" s="1342">
        <f t="shared" si="3231"/>
        <v>0</v>
      </c>
      <c r="CN953" s="1341">
        <f t="shared" si="3231"/>
        <v>0</v>
      </c>
      <c r="CO953" s="1341">
        <f t="shared" si="3231"/>
        <v>0</v>
      </c>
      <c r="CP953" s="1341">
        <f t="shared" si="3231"/>
        <v>0</v>
      </c>
      <c r="CQ953" s="1341">
        <f t="shared" si="3231"/>
        <v>0</v>
      </c>
      <c r="CR953" s="1341">
        <f t="shared" si="3231"/>
        <v>0</v>
      </c>
      <c r="CS953" s="1340">
        <f t="shared" si="3231"/>
        <v>0</v>
      </c>
      <c r="CT953" s="1343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9">
        <f t="shared" si="3170"/>
        <v>0</v>
      </c>
      <c r="CE954" s="1340">
        <f t="shared" si="3231"/>
        <v>0</v>
      </c>
      <c r="CF954" s="1341">
        <f t="shared" si="3231"/>
        <v>0</v>
      </c>
      <c r="CG954" s="1341">
        <f t="shared" si="3231"/>
        <v>0</v>
      </c>
      <c r="CH954" s="1341">
        <f t="shared" si="3231"/>
        <v>0</v>
      </c>
      <c r="CI954" s="1341">
        <f t="shared" si="3231"/>
        <v>0</v>
      </c>
      <c r="CJ954" s="1341">
        <f t="shared" si="3231"/>
        <v>0</v>
      </c>
      <c r="CK954" s="1342">
        <f t="shared" si="3231"/>
        <v>0</v>
      </c>
      <c r="CL954" s="1342">
        <f t="shared" si="3231"/>
        <v>0</v>
      </c>
      <c r="CM954" s="1342">
        <f t="shared" si="3231"/>
        <v>0</v>
      </c>
      <c r="CN954" s="1341">
        <f t="shared" si="3231"/>
        <v>0</v>
      </c>
      <c r="CO954" s="1341">
        <f t="shared" si="3231"/>
        <v>0</v>
      </c>
      <c r="CP954" s="1341">
        <f t="shared" si="3231"/>
        <v>0</v>
      </c>
      <c r="CQ954" s="1341">
        <f t="shared" si="3231"/>
        <v>0</v>
      </c>
      <c r="CR954" s="1341">
        <f t="shared" si="3231"/>
        <v>0</v>
      </c>
      <c r="CS954" s="1340">
        <f t="shared" si="3231"/>
        <v>0</v>
      </c>
      <c r="CT954" s="1343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9">
        <f t="shared" si="3170"/>
        <v>0</v>
      </c>
      <c r="CE955" s="1340">
        <f t="shared" si="3231"/>
        <v>0</v>
      </c>
      <c r="CF955" s="1341">
        <f t="shared" si="3231"/>
        <v>0</v>
      </c>
      <c r="CG955" s="1341">
        <f t="shared" si="3231"/>
        <v>0</v>
      </c>
      <c r="CH955" s="1341">
        <f t="shared" si="3231"/>
        <v>0</v>
      </c>
      <c r="CI955" s="1341">
        <f t="shared" si="3231"/>
        <v>0</v>
      </c>
      <c r="CJ955" s="1341">
        <f t="shared" si="3231"/>
        <v>0</v>
      </c>
      <c r="CK955" s="1342">
        <f t="shared" si="3231"/>
        <v>0</v>
      </c>
      <c r="CL955" s="1342">
        <f t="shared" si="3231"/>
        <v>0</v>
      </c>
      <c r="CM955" s="1342">
        <f t="shared" si="3231"/>
        <v>0</v>
      </c>
      <c r="CN955" s="1341">
        <f t="shared" si="3231"/>
        <v>0</v>
      </c>
      <c r="CO955" s="1341">
        <f t="shared" si="3231"/>
        <v>0</v>
      </c>
      <c r="CP955" s="1341">
        <f t="shared" si="3231"/>
        <v>0</v>
      </c>
      <c r="CQ955" s="1341">
        <f t="shared" si="3231"/>
        <v>0</v>
      </c>
      <c r="CR955" s="1341">
        <f t="shared" si="3231"/>
        <v>0</v>
      </c>
      <c r="CS955" s="1340">
        <f t="shared" si="3231"/>
        <v>0</v>
      </c>
      <c r="CT955" s="1343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9">
        <f t="shared" si="3170"/>
        <v>0</v>
      </c>
      <c r="CE956" s="1340">
        <f t="shared" si="3231"/>
        <v>0</v>
      </c>
      <c r="CF956" s="1341">
        <f t="shared" si="3231"/>
        <v>0</v>
      </c>
      <c r="CG956" s="1341">
        <f t="shared" si="3231"/>
        <v>0</v>
      </c>
      <c r="CH956" s="1341">
        <f t="shared" si="3231"/>
        <v>0</v>
      </c>
      <c r="CI956" s="1341">
        <f t="shared" si="3231"/>
        <v>0</v>
      </c>
      <c r="CJ956" s="1341">
        <f t="shared" si="3231"/>
        <v>0</v>
      </c>
      <c r="CK956" s="1342">
        <f t="shared" si="3231"/>
        <v>0</v>
      </c>
      <c r="CL956" s="1342">
        <f t="shared" si="3231"/>
        <v>0</v>
      </c>
      <c r="CM956" s="1342">
        <f t="shared" si="3231"/>
        <v>0</v>
      </c>
      <c r="CN956" s="1341">
        <f t="shared" si="3231"/>
        <v>0</v>
      </c>
      <c r="CO956" s="1341">
        <f t="shared" si="3231"/>
        <v>0</v>
      </c>
      <c r="CP956" s="1341">
        <f t="shared" si="3231"/>
        <v>0</v>
      </c>
      <c r="CQ956" s="1341">
        <f t="shared" si="3231"/>
        <v>0</v>
      </c>
      <c r="CR956" s="1341">
        <f t="shared" si="3231"/>
        <v>0</v>
      </c>
      <c r="CS956" s="1340">
        <f t="shared" si="3231"/>
        <v>0</v>
      </c>
      <c r="CT956" s="1343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9">
        <f t="shared" si="3170"/>
        <v>0</v>
      </c>
      <c r="CE957" s="1340">
        <f t="shared" si="3231"/>
        <v>0</v>
      </c>
      <c r="CF957" s="1341">
        <f t="shared" si="3231"/>
        <v>0</v>
      </c>
      <c r="CG957" s="1341">
        <f t="shared" si="3231"/>
        <v>0</v>
      </c>
      <c r="CH957" s="1341">
        <f t="shared" si="3231"/>
        <v>0</v>
      </c>
      <c r="CI957" s="1341">
        <f t="shared" si="3231"/>
        <v>0</v>
      </c>
      <c r="CJ957" s="1341">
        <f t="shared" si="3231"/>
        <v>0</v>
      </c>
      <c r="CK957" s="1342">
        <f t="shared" si="3231"/>
        <v>0</v>
      </c>
      <c r="CL957" s="1342">
        <f t="shared" si="3231"/>
        <v>0</v>
      </c>
      <c r="CM957" s="1342">
        <f t="shared" si="3231"/>
        <v>0</v>
      </c>
      <c r="CN957" s="1341">
        <f t="shared" si="3231"/>
        <v>0</v>
      </c>
      <c r="CO957" s="1341">
        <f t="shared" si="3231"/>
        <v>0</v>
      </c>
      <c r="CP957" s="1341">
        <f t="shared" si="3231"/>
        <v>0</v>
      </c>
      <c r="CQ957" s="1341">
        <f t="shared" si="3231"/>
        <v>0</v>
      </c>
      <c r="CR957" s="1341">
        <f t="shared" si="3231"/>
        <v>0</v>
      </c>
      <c r="CS957" s="1340">
        <f t="shared" si="3231"/>
        <v>0</v>
      </c>
      <c r="CT957" s="1343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9">
        <f t="shared" si="3170"/>
        <v>0</v>
      </c>
      <c r="CE958" s="1340">
        <f t="shared" si="3231"/>
        <v>0</v>
      </c>
      <c r="CF958" s="1341">
        <f t="shared" si="3231"/>
        <v>0</v>
      </c>
      <c r="CG958" s="1341">
        <f t="shared" si="3231"/>
        <v>0</v>
      </c>
      <c r="CH958" s="1341">
        <f t="shared" si="3231"/>
        <v>0</v>
      </c>
      <c r="CI958" s="1341">
        <f t="shared" si="3231"/>
        <v>0</v>
      </c>
      <c r="CJ958" s="1341">
        <f t="shared" si="3231"/>
        <v>0</v>
      </c>
      <c r="CK958" s="1342">
        <f t="shared" si="3231"/>
        <v>0</v>
      </c>
      <c r="CL958" s="1342">
        <f t="shared" si="3231"/>
        <v>0</v>
      </c>
      <c r="CM958" s="1342">
        <f t="shared" si="3231"/>
        <v>0</v>
      </c>
      <c r="CN958" s="1341">
        <f t="shared" si="3231"/>
        <v>0</v>
      </c>
      <c r="CO958" s="1341">
        <f t="shared" si="3231"/>
        <v>0</v>
      </c>
      <c r="CP958" s="1341">
        <f t="shared" si="3231"/>
        <v>0</v>
      </c>
      <c r="CQ958" s="1341">
        <f t="shared" si="3231"/>
        <v>0</v>
      </c>
      <c r="CR958" s="1341">
        <f t="shared" si="3231"/>
        <v>0</v>
      </c>
      <c r="CS958" s="1340">
        <f t="shared" si="3231"/>
        <v>0</v>
      </c>
      <c r="CT958" s="1343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9">
        <f t="shared" si="3170"/>
        <v>0</v>
      </c>
      <c r="CE959" s="1340">
        <f t="shared" si="3231"/>
        <v>0</v>
      </c>
      <c r="CF959" s="1341">
        <f t="shared" si="3231"/>
        <v>0</v>
      </c>
      <c r="CG959" s="1341">
        <f t="shared" si="3231"/>
        <v>0</v>
      </c>
      <c r="CH959" s="1341">
        <f t="shared" si="3231"/>
        <v>0</v>
      </c>
      <c r="CI959" s="1341">
        <f t="shared" si="3231"/>
        <v>0</v>
      </c>
      <c r="CJ959" s="1341">
        <f t="shared" si="3231"/>
        <v>0</v>
      </c>
      <c r="CK959" s="1342">
        <f t="shared" si="3231"/>
        <v>0</v>
      </c>
      <c r="CL959" s="1342">
        <f t="shared" si="3231"/>
        <v>0</v>
      </c>
      <c r="CM959" s="1342">
        <f t="shared" si="3231"/>
        <v>0</v>
      </c>
      <c r="CN959" s="1341">
        <f t="shared" si="3231"/>
        <v>0</v>
      </c>
      <c r="CO959" s="1341">
        <f t="shared" si="3231"/>
        <v>0</v>
      </c>
      <c r="CP959" s="1341">
        <f t="shared" si="3231"/>
        <v>0</v>
      </c>
      <c r="CQ959" s="1341">
        <f t="shared" si="3231"/>
        <v>0</v>
      </c>
      <c r="CR959" s="1341">
        <f t="shared" si="3231"/>
        <v>0</v>
      </c>
      <c r="CS959" s="1340">
        <f t="shared" si="3231"/>
        <v>0</v>
      </c>
      <c r="CT959" s="1343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390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63"/>
      <c r="CE960" s="1364"/>
      <c r="CF960" s="1364"/>
      <c r="CG960" s="1364"/>
      <c r="CH960" s="1364"/>
      <c r="CI960" s="1364"/>
      <c r="CJ960" s="1364"/>
      <c r="CK960" s="1364"/>
      <c r="CL960" s="1364"/>
      <c r="CM960" s="1364"/>
      <c r="CN960" s="1364"/>
      <c r="CO960" s="1364"/>
      <c r="CP960" s="1364"/>
      <c r="CQ960" s="1364"/>
      <c r="CR960" s="1364"/>
      <c r="CS960" s="1364"/>
      <c r="CT960" s="1365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9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0">
        <f t="shared" si="3288"/>
        <v>0</v>
      </c>
      <c r="CF961" s="1341">
        <f t="shared" si="3288"/>
        <v>0</v>
      </c>
      <c r="CG961" s="1341">
        <f t="shared" si="3288"/>
        <v>0</v>
      </c>
      <c r="CH961" s="1341">
        <f t="shared" si="3288"/>
        <v>0</v>
      </c>
      <c r="CI961" s="1341">
        <f t="shared" si="3288"/>
        <v>0</v>
      </c>
      <c r="CJ961" s="1341">
        <f t="shared" si="3288"/>
        <v>0</v>
      </c>
      <c r="CK961" s="1342">
        <f t="shared" si="3288"/>
        <v>0</v>
      </c>
      <c r="CL961" s="1342">
        <f t="shared" si="3288"/>
        <v>0</v>
      </c>
      <c r="CM961" s="1342">
        <f t="shared" si="3288"/>
        <v>0</v>
      </c>
      <c r="CN961" s="1341">
        <f t="shared" si="3288"/>
        <v>0</v>
      </c>
      <c r="CO961" s="1341">
        <f t="shared" si="3288"/>
        <v>0</v>
      </c>
      <c r="CP961" s="1341">
        <f t="shared" si="3288"/>
        <v>0</v>
      </c>
      <c r="CQ961" s="1341">
        <f t="shared" si="3288"/>
        <v>0</v>
      </c>
      <c r="CR961" s="1341">
        <f t="shared" si="3288"/>
        <v>0</v>
      </c>
      <c r="CS961" s="1340">
        <f t="shared" si="3288"/>
        <v>0</v>
      </c>
      <c r="CT961" s="1343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9">
        <f t="shared" si="3288"/>
        <v>0</v>
      </c>
      <c r="CE962" s="1340">
        <f t="shared" si="3289"/>
        <v>0</v>
      </c>
      <c r="CF962" s="1341">
        <f t="shared" si="3289"/>
        <v>0</v>
      </c>
      <c r="CG962" s="1341">
        <f t="shared" si="3289"/>
        <v>0</v>
      </c>
      <c r="CH962" s="1341">
        <f t="shared" si="3289"/>
        <v>0</v>
      </c>
      <c r="CI962" s="1341">
        <f t="shared" si="3289"/>
        <v>0</v>
      </c>
      <c r="CJ962" s="1341">
        <f t="shared" si="3289"/>
        <v>0</v>
      </c>
      <c r="CK962" s="1342">
        <f t="shared" si="3289"/>
        <v>0</v>
      </c>
      <c r="CL962" s="1342">
        <f t="shared" si="3289"/>
        <v>0</v>
      </c>
      <c r="CM962" s="1342">
        <f t="shared" si="3289"/>
        <v>0</v>
      </c>
      <c r="CN962" s="1341">
        <f t="shared" si="3289"/>
        <v>0</v>
      </c>
      <c r="CO962" s="1341">
        <f t="shared" si="3289"/>
        <v>0</v>
      </c>
      <c r="CP962" s="1341">
        <f t="shared" si="3289"/>
        <v>0</v>
      </c>
      <c r="CQ962" s="1341">
        <f t="shared" si="3289"/>
        <v>0</v>
      </c>
      <c r="CR962" s="1341">
        <f t="shared" si="3289"/>
        <v>0</v>
      </c>
      <c r="CS962" s="1340">
        <f t="shared" si="3289"/>
        <v>0</v>
      </c>
      <c r="CT962" s="1343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391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9"/>
      <c r="CE963" s="1350"/>
      <c r="CF963" s="1350"/>
      <c r="CG963" s="1350"/>
      <c r="CH963" s="1350"/>
      <c r="CI963" s="1350"/>
      <c r="CJ963" s="1350"/>
      <c r="CK963" s="1350"/>
      <c r="CL963" s="1350"/>
      <c r="CM963" s="1350"/>
      <c r="CN963" s="1350"/>
      <c r="CO963" s="1350"/>
      <c r="CP963" s="1350"/>
      <c r="CQ963" s="1350"/>
      <c r="CR963" s="1350"/>
      <c r="CS963" s="1350"/>
      <c r="CT963" s="1351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9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0">
        <f t="shared" si="3300"/>
        <v>0</v>
      </c>
      <c r="CF964" s="1341">
        <f t="shared" si="3300"/>
        <v>0</v>
      </c>
      <c r="CG964" s="1341">
        <f t="shared" si="3300"/>
        <v>0</v>
      </c>
      <c r="CH964" s="1341">
        <f t="shared" si="3300"/>
        <v>0</v>
      </c>
      <c r="CI964" s="1341">
        <f t="shared" si="3300"/>
        <v>0</v>
      </c>
      <c r="CJ964" s="1341">
        <f t="shared" si="3300"/>
        <v>0</v>
      </c>
      <c r="CK964" s="1342">
        <f t="shared" si="3300"/>
        <v>0</v>
      </c>
      <c r="CL964" s="1342">
        <f t="shared" si="3300"/>
        <v>0</v>
      </c>
      <c r="CM964" s="1342">
        <f t="shared" si="3300"/>
        <v>0</v>
      </c>
      <c r="CN964" s="1341">
        <f t="shared" si="3300"/>
        <v>0</v>
      </c>
      <c r="CO964" s="1341">
        <f t="shared" si="3300"/>
        <v>0</v>
      </c>
      <c r="CP964" s="1341">
        <f t="shared" si="3300"/>
        <v>0</v>
      </c>
      <c r="CQ964" s="1341">
        <f t="shared" si="3300"/>
        <v>0</v>
      </c>
      <c r="CR964" s="1341">
        <f t="shared" si="3300"/>
        <v>0</v>
      </c>
      <c r="CS964" s="1340">
        <f t="shared" si="3300"/>
        <v>0</v>
      </c>
      <c r="CT964" s="1343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0">
        <f t="shared" si="3301"/>
        <v>0</v>
      </c>
      <c r="CF965" s="1341">
        <f t="shared" si="3301"/>
        <v>0</v>
      </c>
      <c r="CG965" s="1341">
        <f t="shared" si="3301"/>
        <v>0</v>
      </c>
      <c r="CH965" s="1341">
        <f t="shared" si="3301"/>
        <v>0</v>
      </c>
      <c r="CI965" s="1341">
        <f t="shared" si="3301"/>
        <v>0</v>
      </c>
      <c r="CJ965" s="1341">
        <f t="shared" si="3301"/>
        <v>0</v>
      </c>
      <c r="CK965" s="1342">
        <f t="shared" si="3301"/>
        <v>0</v>
      </c>
      <c r="CL965" s="1342">
        <f t="shared" si="3301"/>
        <v>0</v>
      </c>
      <c r="CM965" s="1342">
        <f t="shared" si="3301"/>
        <v>0</v>
      </c>
      <c r="CN965" s="1341">
        <f t="shared" si="3301"/>
        <v>0</v>
      </c>
      <c r="CO965" s="1341">
        <f t="shared" si="3301"/>
        <v>0</v>
      </c>
      <c r="CP965" s="1341">
        <f t="shared" si="3301"/>
        <v>0</v>
      </c>
      <c r="CQ965" s="1341">
        <f t="shared" si="3301"/>
        <v>0</v>
      </c>
      <c r="CR965" s="1341">
        <f t="shared" si="3301"/>
        <v>0</v>
      </c>
      <c r="CS965" s="1340">
        <f t="shared" si="3301"/>
        <v>0</v>
      </c>
      <c r="CT965" s="1343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0">
        <f t="shared" si="3301"/>
        <v>0</v>
      </c>
      <c r="CF966" s="1341">
        <f t="shared" si="3301"/>
        <v>0</v>
      </c>
      <c r="CG966" s="1341">
        <f t="shared" si="3301"/>
        <v>0</v>
      </c>
      <c r="CH966" s="1341">
        <f t="shared" si="3301"/>
        <v>0</v>
      </c>
      <c r="CI966" s="1341">
        <f t="shared" si="3301"/>
        <v>0</v>
      </c>
      <c r="CJ966" s="1341">
        <f t="shared" si="3301"/>
        <v>0</v>
      </c>
      <c r="CK966" s="1342">
        <f t="shared" si="3301"/>
        <v>0</v>
      </c>
      <c r="CL966" s="1342">
        <f t="shared" si="3301"/>
        <v>0</v>
      </c>
      <c r="CM966" s="1342">
        <f t="shared" si="3301"/>
        <v>0</v>
      </c>
      <c r="CN966" s="1341">
        <f t="shared" si="3301"/>
        <v>0</v>
      </c>
      <c r="CO966" s="1341">
        <f t="shared" si="3301"/>
        <v>0</v>
      </c>
      <c r="CP966" s="1341">
        <f t="shared" si="3301"/>
        <v>0</v>
      </c>
      <c r="CQ966" s="1341">
        <f t="shared" si="3301"/>
        <v>0</v>
      </c>
      <c r="CR966" s="1341">
        <f t="shared" si="3301"/>
        <v>0</v>
      </c>
      <c r="CS966" s="1340">
        <f t="shared" si="3301"/>
        <v>0</v>
      </c>
      <c r="CT966" s="1343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392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63"/>
      <c r="CE967" s="1364"/>
      <c r="CF967" s="1364"/>
      <c r="CG967" s="1364"/>
      <c r="CH967" s="1364"/>
      <c r="CI967" s="1364"/>
      <c r="CJ967" s="1364"/>
      <c r="CK967" s="1364"/>
      <c r="CL967" s="1364"/>
      <c r="CM967" s="1364"/>
      <c r="CN967" s="1364"/>
      <c r="CO967" s="1364"/>
      <c r="CP967" s="1364"/>
      <c r="CQ967" s="1364"/>
      <c r="CR967" s="1364"/>
      <c r="CS967" s="1364"/>
      <c r="CT967" s="1365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9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0">
        <f t="shared" si="3316"/>
        <v>0</v>
      </c>
      <c r="CF968" s="1341">
        <f t="shared" si="3316"/>
        <v>0</v>
      </c>
      <c r="CG968" s="1341">
        <f t="shared" si="3316"/>
        <v>0</v>
      </c>
      <c r="CH968" s="1341">
        <f t="shared" si="3316"/>
        <v>0</v>
      </c>
      <c r="CI968" s="1341">
        <f t="shared" si="3316"/>
        <v>0</v>
      </c>
      <c r="CJ968" s="1341">
        <f t="shared" si="3316"/>
        <v>0</v>
      </c>
      <c r="CK968" s="1342">
        <f t="shared" si="3316"/>
        <v>0</v>
      </c>
      <c r="CL968" s="1342">
        <f t="shared" si="3316"/>
        <v>0</v>
      </c>
      <c r="CM968" s="1342">
        <f t="shared" si="3316"/>
        <v>0</v>
      </c>
      <c r="CN968" s="1341">
        <f t="shared" si="3316"/>
        <v>0</v>
      </c>
      <c r="CO968" s="1341">
        <f t="shared" si="3316"/>
        <v>0</v>
      </c>
      <c r="CP968" s="1341">
        <f t="shared" si="3316"/>
        <v>0</v>
      </c>
      <c r="CQ968" s="1341">
        <f t="shared" si="3316"/>
        <v>0</v>
      </c>
      <c r="CR968" s="1341">
        <f t="shared" si="3316"/>
        <v>0</v>
      </c>
      <c r="CS968" s="1340">
        <f t="shared" si="3316"/>
        <v>0</v>
      </c>
      <c r="CT968" s="1343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9">
        <f t="shared" si="3316"/>
        <v>0</v>
      </c>
      <c r="CE969" s="1340">
        <f t="shared" si="3317"/>
        <v>0</v>
      </c>
      <c r="CF969" s="1341">
        <f t="shared" si="3317"/>
        <v>0</v>
      </c>
      <c r="CG969" s="1341">
        <f t="shared" si="3317"/>
        <v>0</v>
      </c>
      <c r="CH969" s="1341">
        <f t="shared" si="3317"/>
        <v>0</v>
      </c>
      <c r="CI969" s="1341">
        <f t="shared" si="3317"/>
        <v>0</v>
      </c>
      <c r="CJ969" s="1341">
        <f t="shared" si="3317"/>
        <v>0</v>
      </c>
      <c r="CK969" s="1342">
        <f t="shared" si="3317"/>
        <v>0</v>
      </c>
      <c r="CL969" s="1342">
        <f t="shared" si="3317"/>
        <v>0</v>
      </c>
      <c r="CM969" s="1342">
        <f t="shared" si="3317"/>
        <v>0</v>
      </c>
      <c r="CN969" s="1341">
        <f t="shared" si="3317"/>
        <v>0</v>
      </c>
      <c r="CO969" s="1341">
        <f t="shared" si="3317"/>
        <v>0</v>
      </c>
      <c r="CP969" s="1341">
        <f t="shared" si="3317"/>
        <v>0</v>
      </c>
      <c r="CQ969" s="1341">
        <f t="shared" si="3317"/>
        <v>0</v>
      </c>
      <c r="CR969" s="1341">
        <f t="shared" si="3317"/>
        <v>0</v>
      </c>
      <c r="CS969" s="1340">
        <f t="shared" si="3317"/>
        <v>0</v>
      </c>
      <c r="CT969" s="1343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393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9"/>
      <c r="CE970" s="1350"/>
      <c r="CF970" s="1350"/>
      <c r="CG970" s="1350"/>
      <c r="CH970" s="1350"/>
      <c r="CI970" s="1350"/>
      <c r="CJ970" s="1350"/>
      <c r="CK970" s="1350"/>
      <c r="CL970" s="1350"/>
      <c r="CM970" s="1350"/>
      <c r="CN970" s="1350"/>
      <c r="CO970" s="1350"/>
      <c r="CP970" s="1350"/>
      <c r="CQ970" s="1350"/>
      <c r="CR970" s="1350"/>
      <c r="CS970" s="1350"/>
      <c r="CT970" s="1351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9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0">
        <f t="shared" si="3329"/>
        <v>0</v>
      </c>
      <c r="CF971" s="1341">
        <f t="shared" si="3329"/>
        <v>0</v>
      </c>
      <c r="CG971" s="1341">
        <f t="shared" si="3329"/>
        <v>0</v>
      </c>
      <c r="CH971" s="1341">
        <f t="shared" si="3329"/>
        <v>0</v>
      </c>
      <c r="CI971" s="1341">
        <f t="shared" si="3329"/>
        <v>0</v>
      </c>
      <c r="CJ971" s="1341">
        <f t="shared" si="3329"/>
        <v>0</v>
      </c>
      <c r="CK971" s="1342">
        <f t="shared" si="3329"/>
        <v>0</v>
      </c>
      <c r="CL971" s="1342">
        <f t="shared" si="3329"/>
        <v>0</v>
      </c>
      <c r="CM971" s="1342">
        <f t="shared" si="3329"/>
        <v>0</v>
      </c>
      <c r="CN971" s="1341">
        <f t="shared" si="3329"/>
        <v>0</v>
      </c>
      <c r="CO971" s="1341">
        <f t="shared" si="3329"/>
        <v>0</v>
      </c>
      <c r="CP971" s="1341">
        <f t="shared" si="3329"/>
        <v>0</v>
      </c>
      <c r="CQ971" s="1341">
        <f t="shared" si="3329"/>
        <v>0</v>
      </c>
      <c r="CR971" s="1341">
        <f t="shared" si="3329"/>
        <v>0</v>
      </c>
      <c r="CS971" s="1340">
        <f t="shared" si="3329"/>
        <v>0</v>
      </c>
      <c r="CT971" s="1343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9">
        <f t="shared" si="3329"/>
        <v>0</v>
      </c>
      <c r="CE972" s="1340">
        <f t="shared" si="3330"/>
        <v>0</v>
      </c>
      <c r="CF972" s="1341">
        <f t="shared" si="3330"/>
        <v>0</v>
      </c>
      <c r="CG972" s="1341">
        <f t="shared" si="3330"/>
        <v>0</v>
      </c>
      <c r="CH972" s="1341">
        <f t="shared" si="3330"/>
        <v>0</v>
      </c>
      <c r="CI972" s="1341">
        <f t="shared" si="3330"/>
        <v>0</v>
      </c>
      <c r="CJ972" s="1341">
        <f t="shared" si="3330"/>
        <v>0</v>
      </c>
      <c r="CK972" s="1342">
        <f t="shared" si="3330"/>
        <v>0</v>
      </c>
      <c r="CL972" s="1342">
        <f t="shared" si="3330"/>
        <v>0</v>
      </c>
      <c r="CM972" s="1342">
        <f t="shared" si="3330"/>
        <v>0</v>
      </c>
      <c r="CN972" s="1341">
        <f t="shared" si="3330"/>
        <v>0</v>
      </c>
      <c r="CO972" s="1341">
        <f t="shared" si="3330"/>
        <v>0</v>
      </c>
      <c r="CP972" s="1341">
        <f t="shared" si="3330"/>
        <v>0</v>
      </c>
      <c r="CQ972" s="1341">
        <f t="shared" si="3330"/>
        <v>0</v>
      </c>
      <c r="CR972" s="1341">
        <f t="shared" si="3330"/>
        <v>0</v>
      </c>
      <c r="CS972" s="1340">
        <f t="shared" si="3330"/>
        <v>0</v>
      </c>
      <c r="CT972" s="1343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394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9"/>
      <c r="CE973" s="1350"/>
      <c r="CF973" s="1350"/>
      <c r="CG973" s="1350"/>
      <c r="CH973" s="1350"/>
      <c r="CI973" s="1350"/>
      <c r="CJ973" s="1350"/>
      <c r="CK973" s="1350"/>
      <c r="CL973" s="1350"/>
      <c r="CM973" s="1350"/>
      <c r="CN973" s="1350"/>
      <c r="CO973" s="1350"/>
      <c r="CP973" s="1350"/>
      <c r="CQ973" s="1350"/>
      <c r="CR973" s="1350"/>
      <c r="CS973" s="1350"/>
      <c r="CT973" s="1351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0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1">
        <f t="shared" si="3342"/>
        <v>0</v>
      </c>
      <c r="CG974" s="1341">
        <f t="shared" si="3342"/>
        <v>0</v>
      </c>
      <c r="CH974" s="1341">
        <f t="shared" si="3342"/>
        <v>0</v>
      </c>
      <c r="CI974" s="1341">
        <f t="shared" si="3342"/>
        <v>0</v>
      </c>
      <c r="CJ974" s="1341">
        <f t="shared" si="3342"/>
        <v>0</v>
      </c>
      <c r="CK974" s="1342">
        <f t="shared" si="3342"/>
        <v>0</v>
      </c>
      <c r="CL974" s="1342">
        <f t="shared" si="3342"/>
        <v>0</v>
      </c>
      <c r="CM974" s="1342">
        <f t="shared" si="3342"/>
        <v>0</v>
      </c>
      <c r="CN974" s="1341">
        <f t="shared" si="3342"/>
        <v>0</v>
      </c>
      <c r="CO974" s="1341">
        <f t="shared" si="3342"/>
        <v>0</v>
      </c>
      <c r="CP974" s="1341">
        <f t="shared" si="3342"/>
        <v>0</v>
      </c>
      <c r="CQ974" s="1341">
        <f t="shared" si="3342"/>
        <v>0</v>
      </c>
      <c r="CR974" s="1341">
        <f t="shared" si="3342"/>
        <v>0</v>
      </c>
      <c r="CS974" s="1340">
        <f t="shared" si="3342"/>
        <v>0</v>
      </c>
      <c r="CT974" s="1343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664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63"/>
      <c r="CE975" s="1364"/>
      <c r="CF975" s="1364"/>
      <c r="CG975" s="1364"/>
      <c r="CH975" s="1364"/>
      <c r="CI975" s="1364"/>
      <c r="CJ975" s="1364"/>
      <c r="CK975" s="1364"/>
      <c r="CL975" s="1364"/>
      <c r="CM975" s="1364"/>
      <c r="CN975" s="1364"/>
      <c r="CO975" s="1364"/>
      <c r="CP975" s="1364"/>
      <c r="CQ975" s="1364"/>
      <c r="CR975" s="1364"/>
      <c r="CS975" s="1364"/>
      <c r="CT975" s="1365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312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0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1">
        <f t="shared" si="3348"/>
        <v>0</v>
      </c>
      <c r="CG976" s="1341">
        <f t="shared" si="3348"/>
        <v>0</v>
      </c>
      <c r="CH976" s="1341">
        <f t="shared" si="3348"/>
        <v>0</v>
      </c>
      <c r="CI976" s="1341">
        <f t="shared" si="3348"/>
        <v>0</v>
      </c>
      <c r="CJ976" s="1341">
        <f t="shared" si="3348"/>
        <v>0</v>
      </c>
      <c r="CK976" s="1342">
        <f t="shared" si="3348"/>
        <v>0</v>
      </c>
      <c r="CL976" s="1342">
        <f t="shared" si="3348"/>
        <v>0</v>
      </c>
      <c r="CM976" s="1342">
        <f t="shared" si="3348"/>
        <v>0</v>
      </c>
      <c r="CN976" s="1341">
        <f t="shared" si="3348"/>
        <v>0</v>
      </c>
      <c r="CO976" s="1341">
        <f t="shared" si="3348"/>
        <v>0</v>
      </c>
      <c r="CP976" s="1341">
        <f t="shared" si="3348"/>
        <v>0</v>
      </c>
      <c r="CQ976" s="1341">
        <f t="shared" si="3348"/>
        <v>0</v>
      </c>
      <c r="CR976" s="1341">
        <f t="shared" si="3348"/>
        <v>0</v>
      </c>
      <c r="CS976" s="1340">
        <f t="shared" si="3348"/>
        <v>0</v>
      </c>
      <c r="CT976" s="1343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395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63"/>
      <c r="CE977" s="1364"/>
      <c r="CF977" s="1364"/>
      <c r="CG977" s="1364"/>
      <c r="CH977" s="1364"/>
      <c r="CI977" s="1364"/>
      <c r="CJ977" s="1364"/>
      <c r="CK977" s="1364"/>
      <c r="CL977" s="1364"/>
      <c r="CM977" s="1364"/>
      <c r="CN977" s="1364"/>
      <c r="CO977" s="1364"/>
      <c r="CP977" s="1364"/>
      <c r="CQ977" s="1364"/>
      <c r="CR977" s="1364"/>
      <c r="CS977" s="1364"/>
      <c r="CT977" s="1365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396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0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1">
        <f t="shared" si="3354"/>
        <v>0</v>
      </c>
      <c r="CG978" s="1341">
        <f t="shared" si="3354"/>
        <v>0</v>
      </c>
      <c r="CH978" s="1341">
        <f t="shared" si="3354"/>
        <v>0</v>
      </c>
      <c r="CI978" s="1341">
        <f t="shared" si="3354"/>
        <v>0</v>
      </c>
      <c r="CJ978" s="1341">
        <f t="shared" si="3354"/>
        <v>0</v>
      </c>
      <c r="CK978" s="1342">
        <f t="shared" si="3354"/>
        <v>0</v>
      </c>
      <c r="CL978" s="1342">
        <f t="shared" si="3354"/>
        <v>0</v>
      </c>
      <c r="CM978" s="1342">
        <f t="shared" si="3354"/>
        <v>0</v>
      </c>
      <c r="CN978" s="1341">
        <f t="shared" si="3354"/>
        <v>0</v>
      </c>
      <c r="CO978" s="1341">
        <f t="shared" si="3354"/>
        <v>0</v>
      </c>
      <c r="CP978" s="1341">
        <f t="shared" si="3354"/>
        <v>0</v>
      </c>
      <c r="CQ978" s="1341">
        <f t="shared" si="3354"/>
        <v>0</v>
      </c>
      <c r="CR978" s="1341">
        <f t="shared" si="3354"/>
        <v>0</v>
      </c>
      <c r="CS978" s="1340">
        <f t="shared" si="3354"/>
        <v>0</v>
      </c>
      <c r="CT978" s="1343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397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9"/>
      <c r="CE979" s="1350"/>
      <c r="CF979" s="1350"/>
      <c r="CG979" s="1350"/>
      <c r="CH979" s="1350"/>
      <c r="CI979" s="1350"/>
      <c r="CJ979" s="1350"/>
      <c r="CK979" s="1350"/>
      <c r="CL979" s="1350"/>
      <c r="CM979" s="1350"/>
      <c r="CN979" s="1350"/>
      <c r="CO979" s="1350"/>
      <c r="CP979" s="1350"/>
      <c r="CQ979" s="1350"/>
      <c r="CR979" s="1350"/>
      <c r="CS979" s="1350"/>
      <c r="CT979" s="1351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9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0">
        <f t="shared" si="3360"/>
        <v>0</v>
      </c>
      <c r="CF980" s="1341">
        <f t="shared" si="3360"/>
        <v>0</v>
      </c>
      <c r="CG980" s="1341">
        <f t="shared" si="3360"/>
        <v>0</v>
      </c>
      <c r="CH980" s="1341">
        <f t="shared" si="3360"/>
        <v>0</v>
      </c>
      <c r="CI980" s="1341">
        <f t="shared" si="3360"/>
        <v>0</v>
      </c>
      <c r="CJ980" s="1341">
        <f t="shared" si="3360"/>
        <v>0</v>
      </c>
      <c r="CK980" s="1342">
        <f t="shared" si="3360"/>
        <v>0</v>
      </c>
      <c r="CL980" s="1342">
        <f t="shared" si="3360"/>
        <v>0</v>
      </c>
      <c r="CM980" s="1342">
        <f t="shared" si="3360"/>
        <v>0</v>
      </c>
      <c r="CN980" s="1341">
        <f t="shared" si="3360"/>
        <v>0</v>
      </c>
      <c r="CO980" s="1341">
        <f t="shared" si="3360"/>
        <v>0</v>
      </c>
      <c r="CP980" s="1341">
        <f t="shared" si="3360"/>
        <v>0</v>
      </c>
      <c r="CQ980" s="1341">
        <f t="shared" si="3360"/>
        <v>0</v>
      </c>
      <c r="CR980" s="1341">
        <f t="shared" si="3360"/>
        <v>0</v>
      </c>
      <c r="CS980" s="1340">
        <f t="shared" si="3360"/>
        <v>0</v>
      </c>
      <c r="CT980" s="1343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0">
        <f t="shared" si="3361"/>
        <v>0</v>
      </c>
      <c r="CF981" s="1341">
        <f t="shared" si="3361"/>
        <v>0</v>
      </c>
      <c r="CG981" s="1341">
        <f t="shared" si="3361"/>
        <v>0</v>
      </c>
      <c r="CH981" s="1341">
        <f t="shared" si="3361"/>
        <v>0</v>
      </c>
      <c r="CI981" s="1341">
        <f t="shared" si="3361"/>
        <v>0</v>
      </c>
      <c r="CJ981" s="1341">
        <f t="shared" si="3361"/>
        <v>0</v>
      </c>
      <c r="CK981" s="1342">
        <f t="shared" si="3361"/>
        <v>0</v>
      </c>
      <c r="CL981" s="1342">
        <f t="shared" si="3361"/>
        <v>0</v>
      </c>
      <c r="CM981" s="1342">
        <f t="shared" si="3361"/>
        <v>0</v>
      </c>
      <c r="CN981" s="1341">
        <f t="shared" si="3361"/>
        <v>0</v>
      </c>
      <c r="CO981" s="1341">
        <f t="shared" si="3361"/>
        <v>0</v>
      </c>
      <c r="CP981" s="1341">
        <f t="shared" si="3361"/>
        <v>0</v>
      </c>
      <c r="CQ981" s="1341">
        <f t="shared" si="3361"/>
        <v>0</v>
      </c>
      <c r="CR981" s="1341">
        <f t="shared" si="3361"/>
        <v>0</v>
      </c>
      <c r="CS981" s="1340">
        <f t="shared" si="3361"/>
        <v>0</v>
      </c>
      <c r="CT981" s="1343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0">
        <f t="shared" si="3361"/>
        <v>0</v>
      </c>
      <c r="CF982" s="1341">
        <f t="shared" si="3361"/>
        <v>0</v>
      </c>
      <c r="CG982" s="1341">
        <f t="shared" si="3361"/>
        <v>0</v>
      </c>
      <c r="CH982" s="1341">
        <f t="shared" si="3361"/>
        <v>0</v>
      </c>
      <c r="CI982" s="1341">
        <f t="shared" si="3361"/>
        <v>0</v>
      </c>
      <c r="CJ982" s="1341">
        <f t="shared" si="3361"/>
        <v>0</v>
      </c>
      <c r="CK982" s="1342">
        <f t="shared" si="3361"/>
        <v>0</v>
      </c>
      <c r="CL982" s="1342">
        <f t="shared" si="3361"/>
        <v>0</v>
      </c>
      <c r="CM982" s="1342">
        <f t="shared" si="3361"/>
        <v>0</v>
      </c>
      <c r="CN982" s="1341">
        <f t="shared" si="3361"/>
        <v>0</v>
      </c>
      <c r="CO982" s="1341">
        <f t="shared" si="3361"/>
        <v>0</v>
      </c>
      <c r="CP982" s="1341">
        <f t="shared" si="3361"/>
        <v>0</v>
      </c>
      <c r="CQ982" s="1341">
        <f t="shared" si="3361"/>
        <v>0</v>
      </c>
      <c r="CR982" s="1341">
        <f t="shared" si="3361"/>
        <v>0</v>
      </c>
      <c r="CS982" s="1340">
        <f t="shared" si="3361"/>
        <v>0</v>
      </c>
      <c r="CT982" s="1343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9"/>
      <c r="CE983" s="1350"/>
      <c r="CF983" s="1350"/>
      <c r="CG983" s="1350"/>
      <c r="CH983" s="1350"/>
      <c r="CI983" s="1350"/>
      <c r="CJ983" s="1350"/>
      <c r="CK983" s="1350"/>
      <c r="CL983" s="1350"/>
      <c r="CM983" s="1350"/>
      <c r="CN983" s="1350"/>
      <c r="CO983" s="1350"/>
      <c r="CP983" s="1350"/>
      <c r="CQ983" s="1350"/>
      <c r="CR983" s="1350"/>
      <c r="CS983" s="1350"/>
      <c r="CT983" s="1351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0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1">
        <f t="shared" si="3376"/>
        <v>0</v>
      </c>
      <c r="CG984" s="1341">
        <f t="shared" si="3376"/>
        <v>0</v>
      </c>
      <c r="CH984" s="1341">
        <f t="shared" si="3376"/>
        <v>0</v>
      </c>
      <c r="CI984" s="1341">
        <f t="shared" si="3376"/>
        <v>0</v>
      </c>
      <c r="CJ984" s="1341">
        <f t="shared" si="3376"/>
        <v>0</v>
      </c>
      <c r="CK984" s="1342">
        <f t="shared" si="3376"/>
        <v>0</v>
      </c>
      <c r="CL984" s="1342">
        <f t="shared" si="3376"/>
        <v>7245</v>
      </c>
      <c r="CM984" s="1342">
        <f t="shared" si="3376"/>
        <v>8120</v>
      </c>
      <c r="CN984" s="1341">
        <f t="shared" si="3376"/>
        <v>10600</v>
      </c>
      <c r="CO984" s="1341">
        <f t="shared" si="3376"/>
        <v>14725</v>
      </c>
      <c r="CP984" s="1341">
        <f t="shared" si="3376"/>
        <v>21890</v>
      </c>
      <c r="CQ984" s="1341">
        <f t="shared" si="3376"/>
        <v>22110</v>
      </c>
      <c r="CR984" s="1341">
        <f t="shared" si="3376"/>
        <v>23340</v>
      </c>
      <c r="CS984" s="1340">
        <f t="shared" si="3376"/>
        <v>26872.5</v>
      </c>
      <c r="CT984" s="1343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9"/>
      <c r="CE985" s="1350"/>
      <c r="CF985" s="1350"/>
      <c r="CG985" s="1350"/>
      <c r="CH985" s="1350"/>
      <c r="CI985" s="1350"/>
      <c r="CJ985" s="1350"/>
      <c r="CK985" s="1350"/>
      <c r="CL985" s="1350"/>
      <c r="CM985" s="1350"/>
      <c r="CN985" s="1350"/>
      <c r="CO985" s="1350"/>
      <c r="CP985" s="1350"/>
      <c r="CQ985" s="1350"/>
      <c r="CR985" s="1350"/>
      <c r="CS985" s="1350"/>
      <c r="CT985" s="1351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398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9"/>
      <c r="CE986" s="1350"/>
      <c r="CF986" s="1350"/>
      <c r="CG986" s="1350"/>
      <c r="CH986" s="1350"/>
      <c r="CI986" s="1350"/>
      <c r="CJ986" s="1350"/>
      <c r="CK986" s="1350"/>
      <c r="CL986" s="1350"/>
      <c r="CM986" s="1350"/>
      <c r="CN986" s="1350"/>
      <c r="CO986" s="1350"/>
      <c r="CP986" s="1350"/>
      <c r="CQ986" s="1350"/>
      <c r="CR986" s="1350"/>
      <c r="CS986" s="1350"/>
      <c r="CT986" s="1351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SUM(B456,B465)</f>
        <v>0</v>
      </c>
      <c r="C987" s="802">
        <f t="shared" ref="C987:F987" si="3378">SUM(C456,C465)</f>
        <v>0</v>
      </c>
      <c r="D987" s="802">
        <f t="shared" si="3378"/>
        <v>0</v>
      </c>
      <c r="E987" s="802">
        <f t="shared" si="3378"/>
        <v>0</v>
      </c>
      <c r="F987" s="802">
        <f t="shared" si="3378"/>
        <v>0</v>
      </c>
      <c r="G987" s="802">
        <f t="shared" ref="G987:R987" si="3379">SUM(G456,G465)</f>
        <v>0</v>
      </c>
      <c r="H987" s="802">
        <f t="shared" si="3379"/>
        <v>0</v>
      </c>
      <c r="I987" s="802">
        <f t="shared" si="3379"/>
        <v>70</v>
      </c>
      <c r="J987" s="802">
        <f t="shared" si="3379"/>
        <v>0</v>
      </c>
      <c r="K987" s="802">
        <f t="shared" si="3379"/>
        <v>0</v>
      </c>
      <c r="L987" s="802">
        <f t="shared" si="3379"/>
        <v>0</v>
      </c>
      <c r="M987" s="802">
        <f t="shared" si="3379"/>
        <v>0</v>
      </c>
      <c r="N987" s="802">
        <f t="shared" si="3379"/>
        <v>0</v>
      </c>
      <c r="O987" s="802">
        <f t="shared" si="3379"/>
        <v>0</v>
      </c>
      <c r="P987" s="802">
        <f t="shared" si="3379"/>
        <v>0</v>
      </c>
      <c r="Q987" s="802">
        <f t="shared" si="3379"/>
        <v>0</v>
      </c>
      <c r="R987" s="802">
        <f t="shared" si="3379"/>
        <v>0</v>
      </c>
      <c r="S987" s="801"/>
      <c r="T987" s="802">
        <f>SUM(T456,T465)</f>
        <v>0</v>
      </c>
      <c r="U987" s="802">
        <f t="shared" ref="U987:AJ987" si="3380">SUM(U456,U465)</f>
        <v>0</v>
      </c>
      <c r="V987" s="802">
        <f t="shared" si="3380"/>
        <v>0</v>
      </c>
      <c r="W987" s="802">
        <f t="shared" si="3380"/>
        <v>240</v>
      </c>
      <c r="X987" s="802">
        <f t="shared" si="3380"/>
        <v>0</v>
      </c>
      <c r="Y987" s="802">
        <f t="shared" si="3380"/>
        <v>0</v>
      </c>
      <c r="Z987" s="802">
        <f t="shared" si="3380"/>
        <v>0</v>
      </c>
      <c r="AA987" s="802">
        <f t="shared" si="3380"/>
        <v>0</v>
      </c>
      <c r="AB987" s="802">
        <f t="shared" si="3380"/>
        <v>0</v>
      </c>
      <c r="AC987" s="802">
        <f t="shared" si="3380"/>
        <v>0</v>
      </c>
      <c r="AD987" s="802">
        <f t="shared" si="3380"/>
        <v>0</v>
      </c>
      <c r="AE987" s="802">
        <f t="shared" si="3380"/>
        <v>0</v>
      </c>
      <c r="AF987" s="802">
        <f t="shared" si="3380"/>
        <v>0</v>
      </c>
      <c r="AG987" s="802">
        <f t="shared" si="3380"/>
        <v>0</v>
      </c>
      <c r="AH987" s="802">
        <f t="shared" si="3380"/>
        <v>0</v>
      </c>
      <c r="AI987" s="802">
        <f t="shared" si="3380"/>
        <v>0</v>
      </c>
      <c r="AJ987" s="802">
        <f t="shared" si="3380"/>
        <v>0</v>
      </c>
      <c r="AK987" s="801"/>
      <c r="AL987" s="802">
        <f>SUM(AL456,AL465)</f>
        <v>0</v>
      </c>
      <c r="AM987" s="802">
        <f t="shared" ref="AM987:BB987" si="3381">SUM(AM456,AM465)</f>
        <v>90</v>
      </c>
      <c r="AN987" s="802">
        <f t="shared" si="3381"/>
        <v>0</v>
      </c>
      <c r="AO987" s="802">
        <f t="shared" si="3381"/>
        <v>0</v>
      </c>
      <c r="AP987" s="802">
        <f t="shared" si="3381"/>
        <v>60</v>
      </c>
      <c r="AQ987" s="802">
        <f t="shared" si="3381"/>
        <v>0</v>
      </c>
      <c r="AR987" s="802">
        <f t="shared" si="3381"/>
        <v>0</v>
      </c>
      <c r="AS987" s="802">
        <f t="shared" si="3381"/>
        <v>0</v>
      </c>
      <c r="AT987" s="802">
        <f t="shared" si="3381"/>
        <v>0</v>
      </c>
      <c r="AU987" s="802">
        <f t="shared" si="3381"/>
        <v>0</v>
      </c>
      <c r="AV987" s="802">
        <f t="shared" si="3381"/>
        <v>0</v>
      </c>
      <c r="AW987" s="802">
        <f t="shared" si="3381"/>
        <v>0</v>
      </c>
      <c r="AX987" s="802">
        <f t="shared" si="3381"/>
        <v>0</v>
      </c>
      <c r="AY987" s="802">
        <f t="shared" si="3381"/>
        <v>0</v>
      </c>
      <c r="AZ987" s="802">
        <f t="shared" si="3381"/>
        <v>0</v>
      </c>
      <c r="BA987" s="802">
        <f t="shared" si="3381"/>
        <v>0</v>
      </c>
      <c r="BB987" s="802">
        <f t="shared" si="3381"/>
        <v>0</v>
      </c>
      <c r="BC987" s="801"/>
      <c r="BD987" s="802">
        <f>SUM(BD456,BD465)</f>
        <v>0</v>
      </c>
      <c r="BE987" s="802">
        <f t="shared" ref="BE987:BT987" si="3382">SUM(BE456,BE465)</f>
        <v>0</v>
      </c>
      <c r="BF987" s="802">
        <f t="shared" si="3382"/>
        <v>0</v>
      </c>
      <c r="BG987" s="802">
        <f t="shared" si="3382"/>
        <v>300</v>
      </c>
      <c r="BH987" s="802">
        <f t="shared" si="3382"/>
        <v>0</v>
      </c>
      <c r="BI987" s="802">
        <f t="shared" si="3382"/>
        <v>0</v>
      </c>
      <c r="BJ987" s="802">
        <f t="shared" si="3382"/>
        <v>500</v>
      </c>
      <c r="BK987" s="802">
        <f t="shared" si="3382"/>
        <v>0</v>
      </c>
      <c r="BL987" s="802">
        <f t="shared" si="3382"/>
        <v>0</v>
      </c>
      <c r="BM987" s="802">
        <f t="shared" si="3382"/>
        <v>0</v>
      </c>
      <c r="BN987" s="802">
        <f t="shared" si="3382"/>
        <v>0</v>
      </c>
      <c r="BO987" s="802">
        <f t="shared" si="3382"/>
        <v>0</v>
      </c>
      <c r="BP987" s="802">
        <f t="shared" si="3382"/>
        <v>0</v>
      </c>
      <c r="BQ987" s="802">
        <f t="shared" si="3382"/>
        <v>0</v>
      </c>
      <c r="BR987" s="802">
        <f t="shared" si="3382"/>
        <v>0</v>
      </c>
      <c r="BS987" s="802">
        <f t="shared" si="3382"/>
        <v>0</v>
      </c>
      <c r="BT987" s="802">
        <f t="shared" si="3382"/>
        <v>0</v>
      </c>
      <c r="BU987" s="801"/>
      <c r="BV987" s="802">
        <f>SUM(BV456,BV465)</f>
        <v>60</v>
      </c>
      <c r="BW987" s="802">
        <f t="shared" ref="BW987:BY987" si="3383">SUM(BW456,BW465)</f>
        <v>60</v>
      </c>
      <c r="BX987" s="802">
        <f t="shared" si="3383"/>
        <v>180</v>
      </c>
      <c r="BY987" s="802">
        <f t="shared" si="3383"/>
        <v>200</v>
      </c>
      <c r="BZ987" s="598">
        <f t="shared" ref="BZ987:BZ1001" si="3384">IF(DL987&lt;3,"",(SUM(B987:R987)-MIN(B987:R987)-MAX(B987:R987))/(DL987-2))</f>
        <v>0</v>
      </c>
      <c r="CA987" s="598">
        <f t="shared" ref="CA987:CA1001" si="3385">IF(DM987&lt;3,"",(SUM(T987:AJ987)-MIN(T987:AJ987)-MAX(T987:AJ987))/(DM987-2))</f>
        <v>0</v>
      </c>
      <c r="CB987" s="598">
        <f t="shared" ref="CB987:CB1001" si="3386">IF(DN987&lt;3,"",(SUM(AL987:BB987)-MIN(AL987:BB987)-MAX(AL987:BB987))/(DN987-2))</f>
        <v>4</v>
      </c>
      <c r="CC987" s="598">
        <f t="shared" ref="CC987:CC1001" si="3387">IF(DO987&lt;3,"",(SUM(BD987:BT987)-MIN(BD987:BT987)-MAX(BD987:BT987))/(DO987-2))</f>
        <v>20</v>
      </c>
      <c r="CD987" s="1339">
        <f t="shared" ref="CD987:CS1001" si="338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0">
        <f t="shared" si="3388"/>
        <v>0</v>
      </c>
      <c r="CF987" s="1341">
        <f t="shared" si="3388"/>
        <v>0</v>
      </c>
      <c r="CG987" s="1341">
        <f t="shared" si="3388"/>
        <v>0</v>
      </c>
      <c r="CH987" s="1341">
        <f t="shared" si="3388"/>
        <v>0</v>
      </c>
      <c r="CI987" s="1341">
        <f t="shared" si="3388"/>
        <v>0</v>
      </c>
      <c r="CJ987" s="1341">
        <f t="shared" si="3388"/>
        <v>0</v>
      </c>
      <c r="CK987" s="1342">
        <f t="shared" si="3388"/>
        <v>0</v>
      </c>
      <c r="CL987" s="1342">
        <f t="shared" si="3388"/>
        <v>0</v>
      </c>
      <c r="CM987" s="1342">
        <f t="shared" si="3388"/>
        <v>0</v>
      </c>
      <c r="CN987" s="1341">
        <f t="shared" si="3388"/>
        <v>0</v>
      </c>
      <c r="CO987" s="1341">
        <f t="shared" si="3388"/>
        <v>0</v>
      </c>
      <c r="CP987" s="1341">
        <f t="shared" si="3388"/>
        <v>0</v>
      </c>
      <c r="CQ987" s="1341">
        <f t="shared" si="3388"/>
        <v>0</v>
      </c>
      <c r="CR987" s="1341">
        <f t="shared" si="3388"/>
        <v>0</v>
      </c>
      <c r="CS987" s="1340">
        <f t="shared" si="3388"/>
        <v>60</v>
      </c>
      <c r="CT987" s="1343">
        <f t="shared" ref="CT987:CT1001" si="338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31">
        <f t="shared" ref="CU987:DJ1001" si="339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1">
        <f t="shared" si="3390"/>
        <v>0</v>
      </c>
      <c r="CW987" s="1372">
        <f t="shared" si="3390"/>
        <v>0</v>
      </c>
      <c r="CX987" s="1372">
        <f t="shared" si="3390"/>
        <v>0</v>
      </c>
      <c r="CY987" s="1372">
        <f t="shared" si="3390"/>
        <v>0</v>
      </c>
      <c r="CZ987" s="1372">
        <f t="shared" si="3390"/>
        <v>0</v>
      </c>
      <c r="DA987" s="1372">
        <f t="shared" si="3390"/>
        <v>0</v>
      </c>
      <c r="DB987" s="1373">
        <f t="shared" si="3390"/>
        <v>0</v>
      </c>
      <c r="DC987" s="1373">
        <f t="shared" si="3390"/>
        <v>0</v>
      </c>
      <c r="DD987" s="1373">
        <f t="shared" si="3390"/>
        <v>0</v>
      </c>
      <c r="DE987" s="1372">
        <f t="shared" si="3390"/>
        <v>0</v>
      </c>
      <c r="DF987" s="1372">
        <f t="shared" si="3390"/>
        <v>0</v>
      </c>
      <c r="DG987" s="1372">
        <f t="shared" si="3390"/>
        <v>0</v>
      </c>
      <c r="DH987" s="1372">
        <f t="shared" si="3390"/>
        <v>0</v>
      </c>
      <c r="DI987" s="1372">
        <f t="shared" si="3390"/>
        <v>0</v>
      </c>
      <c r="DJ987" s="1371">
        <f t="shared" si="3390"/>
        <v>300</v>
      </c>
      <c r="DK987" s="1431">
        <f t="shared" ref="DK987:DK1001" si="339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2">COUNT(B987:R987)</f>
        <v>17</v>
      </c>
      <c r="DM987" s="106">
        <f t="shared" ref="DM987:DM1001" si="3393">COUNT(T987:AJ987)</f>
        <v>17</v>
      </c>
      <c r="DN987" s="106">
        <f t="shared" ref="DN987:DN1001" si="3394">COUNT(AL987:BB987)</f>
        <v>17</v>
      </c>
      <c r="DO987" s="106">
        <f t="shared" ref="DO987:DO1001" si="3395">COUNT(BD987:BT987)</f>
        <v>17</v>
      </c>
      <c r="DP987" s="486"/>
      <c r="DQ987" s="619"/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693</v>
      </c>
      <c r="B988" s="802">
        <f>SUM(B513,B519,B610,B616,B771,B772)</f>
        <v>12</v>
      </c>
      <c r="C988" s="802">
        <f t="shared" ref="C988:F988" si="3396">SUM(C513,C519,C610,C616,C771,C772)</f>
        <v>30</v>
      </c>
      <c r="D988" s="802">
        <f t="shared" si="3396"/>
        <v>18</v>
      </c>
      <c r="E988" s="802">
        <f t="shared" si="3396"/>
        <v>66</v>
      </c>
      <c r="F988" s="802">
        <f t="shared" si="3396"/>
        <v>29</v>
      </c>
      <c r="G988" s="802">
        <f t="shared" ref="G988:R988" si="3397">SUM(G513,G519,G610,G616,G771,G772)</f>
        <v>50</v>
      </c>
      <c r="H988" s="802">
        <f t="shared" si="3397"/>
        <v>72.974999999999994</v>
      </c>
      <c r="I988" s="802">
        <f t="shared" si="3397"/>
        <v>29</v>
      </c>
      <c r="J988" s="802">
        <f t="shared" si="3397"/>
        <v>43</v>
      </c>
      <c r="K988" s="802">
        <f t="shared" si="3397"/>
        <v>0</v>
      </c>
      <c r="L988" s="802">
        <f t="shared" si="3397"/>
        <v>0</v>
      </c>
      <c r="M988" s="802">
        <f t="shared" si="3397"/>
        <v>0</v>
      </c>
      <c r="N988" s="802">
        <f t="shared" si="3397"/>
        <v>0</v>
      </c>
      <c r="O988" s="802">
        <f t="shared" si="3397"/>
        <v>0</v>
      </c>
      <c r="P988" s="802">
        <f t="shared" si="3397"/>
        <v>0</v>
      </c>
      <c r="Q988" s="802">
        <f t="shared" si="3397"/>
        <v>0</v>
      </c>
      <c r="R988" s="802">
        <f t="shared" si="3397"/>
        <v>0</v>
      </c>
      <c r="S988" s="801"/>
      <c r="T988" s="802">
        <f>SUM(T513,T519,T610,T616,T771,T772)</f>
        <v>42</v>
      </c>
      <c r="U988" s="802">
        <f t="shared" ref="U988:AJ988" si="3398">SUM(U513,U519,U610,U616,U771,U772)</f>
        <v>177</v>
      </c>
      <c r="V988" s="802">
        <f t="shared" si="3398"/>
        <v>10</v>
      </c>
      <c r="W988" s="802">
        <f t="shared" si="3398"/>
        <v>76</v>
      </c>
      <c r="X988" s="802">
        <f t="shared" si="3398"/>
        <v>202</v>
      </c>
      <c r="Y988" s="802">
        <f t="shared" si="3398"/>
        <v>63</v>
      </c>
      <c r="Z988" s="802">
        <f t="shared" si="3398"/>
        <v>156</v>
      </c>
      <c r="AA988" s="802">
        <f t="shared" si="3398"/>
        <v>65.5</v>
      </c>
      <c r="AB988" s="802">
        <f t="shared" si="3398"/>
        <v>83</v>
      </c>
      <c r="AC988" s="802">
        <f t="shared" si="3398"/>
        <v>0</v>
      </c>
      <c r="AD988" s="802">
        <f t="shared" si="3398"/>
        <v>0</v>
      </c>
      <c r="AE988" s="802">
        <f t="shared" si="3398"/>
        <v>0</v>
      </c>
      <c r="AF988" s="802">
        <f t="shared" si="3398"/>
        <v>0</v>
      </c>
      <c r="AG988" s="802">
        <f t="shared" si="3398"/>
        <v>0</v>
      </c>
      <c r="AH988" s="802">
        <f t="shared" si="3398"/>
        <v>0</v>
      </c>
      <c r="AI988" s="802">
        <f t="shared" si="3398"/>
        <v>0</v>
      </c>
      <c r="AJ988" s="802">
        <f t="shared" si="3398"/>
        <v>0</v>
      </c>
      <c r="AK988" s="801"/>
      <c r="AL988" s="802">
        <f>SUM(AL513,AL519,AL610,AL616,AL771,AL772)</f>
        <v>92</v>
      </c>
      <c r="AM988" s="802">
        <f t="shared" ref="AM988:BB988" si="3399">SUM(AM513,AM519,AM610,AM616,AM771,AM772)</f>
        <v>250</v>
      </c>
      <c r="AN988" s="802">
        <f t="shared" si="3399"/>
        <v>888</v>
      </c>
      <c r="AO988" s="802">
        <f t="shared" si="3399"/>
        <v>410</v>
      </c>
      <c r="AP988" s="802">
        <f t="shared" si="3399"/>
        <v>259</v>
      </c>
      <c r="AQ988" s="802">
        <f t="shared" si="3399"/>
        <v>240</v>
      </c>
      <c r="AR988" s="802">
        <f t="shared" si="3399"/>
        <v>231.1</v>
      </c>
      <c r="AS988" s="802">
        <f t="shared" si="3399"/>
        <v>140</v>
      </c>
      <c r="AT988" s="802">
        <f t="shared" si="3399"/>
        <v>316</v>
      </c>
      <c r="AU988" s="802">
        <f t="shared" si="3399"/>
        <v>0</v>
      </c>
      <c r="AV988" s="802">
        <f t="shared" si="3399"/>
        <v>0</v>
      </c>
      <c r="AW988" s="802">
        <f t="shared" si="3399"/>
        <v>0</v>
      </c>
      <c r="AX988" s="802">
        <f t="shared" si="3399"/>
        <v>0</v>
      </c>
      <c r="AY988" s="802">
        <f t="shared" si="3399"/>
        <v>0</v>
      </c>
      <c r="AZ988" s="802">
        <f t="shared" si="3399"/>
        <v>0</v>
      </c>
      <c r="BA988" s="802">
        <f t="shared" si="3399"/>
        <v>0</v>
      </c>
      <c r="BB988" s="802">
        <f t="shared" si="3399"/>
        <v>0</v>
      </c>
      <c r="BC988" s="801"/>
      <c r="BD988" s="802">
        <f>SUM(BD513,BD519,BD610,BD616,BD771,BD772)</f>
        <v>586</v>
      </c>
      <c r="BE988" s="802">
        <f t="shared" ref="BE988:BT988" si="3400">SUM(BE513,BE519,BE610,BE616,BE771,BE772)</f>
        <v>432</v>
      </c>
      <c r="BF988" s="802">
        <f t="shared" si="3400"/>
        <v>792</v>
      </c>
      <c r="BG988" s="802">
        <f t="shared" si="3400"/>
        <v>574</v>
      </c>
      <c r="BH988" s="802">
        <f t="shared" si="3400"/>
        <v>275.39999999999998</v>
      </c>
      <c r="BI988" s="802">
        <f t="shared" si="3400"/>
        <v>608</v>
      </c>
      <c r="BJ988" s="802">
        <f t="shared" si="3400"/>
        <v>540</v>
      </c>
      <c r="BK988" s="802">
        <f t="shared" si="3400"/>
        <v>620</v>
      </c>
      <c r="BL988" s="802">
        <f t="shared" si="3400"/>
        <v>2328</v>
      </c>
      <c r="BM988" s="802">
        <f t="shared" si="3400"/>
        <v>0</v>
      </c>
      <c r="BN988" s="802">
        <f t="shared" si="3400"/>
        <v>0</v>
      </c>
      <c r="BO988" s="802">
        <f t="shared" si="3400"/>
        <v>0</v>
      </c>
      <c r="BP988" s="802">
        <f t="shared" si="3400"/>
        <v>0</v>
      </c>
      <c r="BQ988" s="802">
        <f t="shared" si="3400"/>
        <v>0</v>
      </c>
      <c r="BR988" s="802">
        <f t="shared" si="3400"/>
        <v>0</v>
      </c>
      <c r="BS988" s="802">
        <f t="shared" si="3400"/>
        <v>0</v>
      </c>
      <c r="BT988" s="802">
        <f t="shared" si="3400"/>
        <v>0</v>
      </c>
      <c r="BU988" s="801"/>
      <c r="BV988" s="802">
        <f>SUM(BV513,BV519,BV610,BV616,BV771,BV772)</f>
        <v>80</v>
      </c>
      <c r="BW988" s="802">
        <f t="shared" ref="BW988:BY988" si="3401">SUM(BW513,BW519,BW610,BW616,BW771,BW772)</f>
        <v>86</v>
      </c>
      <c r="BX988" s="802">
        <f t="shared" si="3401"/>
        <v>306</v>
      </c>
      <c r="BY988" s="802">
        <f t="shared" si="3401"/>
        <v>648</v>
      </c>
      <c r="BZ988" s="598">
        <f t="shared" si="3384"/>
        <v>18.466666666666665</v>
      </c>
      <c r="CA988" s="598">
        <f t="shared" si="3385"/>
        <v>44.833333333333336</v>
      </c>
      <c r="CB988" s="598">
        <f t="shared" si="3386"/>
        <v>129.20666666666665</v>
      </c>
      <c r="CC988" s="598">
        <f t="shared" si="3387"/>
        <v>295.15999999999997</v>
      </c>
      <c r="CD988" s="1339">
        <f t="shared" si="3388"/>
        <v>0</v>
      </c>
      <c r="CE988" s="1340">
        <f t="shared" si="3388"/>
        <v>0</v>
      </c>
      <c r="CF988" s="1341">
        <f t="shared" si="3388"/>
        <v>0</v>
      </c>
      <c r="CG988" s="1341">
        <f t="shared" si="3388"/>
        <v>0</v>
      </c>
      <c r="CH988" s="1341">
        <f t="shared" si="3388"/>
        <v>0</v>
      </c>
      <c r="CI988" s="1341">
        <f t="shared" si="3388"/>
        <v>0</v>
      </c>
      <c r="CJ988" s="1341">
        <f t="shared" si="3388"/>
        <v>0</v>
      </c>
      <c r="CK988" s="1342">
        <f t="shared" si="3388"/>
        <v>0</v>
      </c>
      <c r="CL988" s="1342">
        <f t="shared" si="3388"/>
        <v>92</v>
      </c>
      <c r="CM988" s="1342">
        <f t="shared" si="3388"/>
        <v>140</v>
      </c>
      <c r="CN988" s="1341">
        <f t="shared" si="3388"/>
        <v>231.1</v>
      </c>
      <c r="CO988" s="1341">
        <f t="shared" si="3388"/>
        <v>240</v>
      </c>
      <c r="CP988" s="1341">
        <f t="shared" si="3388"/>
        <v>250</v>
      </c>
      <c r="CQ988" s="1341">
        <f t="shared" si="3388"/>
        <v>259</v>
      </c>
      <c r="CR988" s="1341">
        <f t="shared" si="3388"/>
        <v>316</v>
      </c>
      <c r="CS988" s="1340">
        <f t="shared" si="3388"/>
        <v>410</v>
      </c>
      <c r="CT988" s="1343">
        <f t="shared" si="3389"/>
        <v>888</v>
      </c>
      <c r="CU988" s="1431">
        <f t="shared" si="3390"/>
        <v>0</v>
      </c>
      <c r="CV988" s="1371">
        <f t="shared" si="3390"/>
        <v>0</v>
      </c>
      <c r="CW988" s="1372">
        <f t="shared" si="3390"/>
        <v>0</v>
      </c>
      <c r="CX988" s="1372">
        <f t="shared" si="3390"/>
        <v>0</v>
      </c>
      <c r="CY988" s="1372">
        <f t="shared" si="3390"/>
        <v>0</v>
      </c>
      <c r="CZ988" s="1372">
        <f t="shared" si="3390"/>
        <v>0</v>
      </c>
      <c r="DA988" s="1372">
        <f t="shared" si="3390"/>
        <v>0</v>
      </c>
      <c r="DB988" s="1373">
        <f t="shared" si="3390"/>
        <v>0</v>
      </c>
      <c r="DC988" s="1373">
        <f t="shared" si="3390"/>
        <v>275.39999999999998</v>
      </c>
      <c r="DD988" s="1373">
        <f t="shared" si="3390"/>
        <v>432</v>
      </c>
      <c r="DE988" s="1372">
        <f t="shared" si="3390"/>
        <v>540</v>
      </c>
      <c r="DF988" s="1372">
        <f t="shared" si="3390"/>
        <v>574</v>
      </c>
      <c r="DG988" s="1372">
        <f t="shared" si="3390"/>
        <v>586</v>
      </c>
      <c r="DH988" s="1372">
        <f t="shared" si="3390"/>
        <v>608</v>
      </c>
      <c r="DI988" s="1372">
        <f t="shared" si="3390"/>
        <v>620</v>
      </c>
      <c r="DJ988" s="1371">
        <f t="shared" si="3390"/>
        <v>792</v>
      </c>
      <c r="DK988" s="1431">
        <f t="shared" si="3391"/>
        <v>2328</v>
      </c>
      <c r="DL988" s="654">
        <f t="shared" si="3392"/>
        <v>17</v>
      </c>
      <c r="DM988" s="106">
        <f t="shared" si="3393"/>
        <v>17</v>
      </c>
      <c r="DN988" s="106">
        <f t="shared" si="3394"/>
        <v>17</v>
      </c>
      <c r="DO988" s="106">
        <f t="shared" si="3395"/>
        <v>17</v>
      </c>
      <c r="DP988" s="486"/>
      <c r="DQ988" s="619"/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694</v>
      </c>
      <c r="B989" s="802">
        <f>SUM(B474,B501,B507,B525,B531,B537,B543,B555,B561,B579,B585,B591,B598,B604,B622,B628,B634)</f>
        <v>0</v>
      </c>
      <c r="C989" s="802">
        <f t="shared" ref="C989:F989" si="3402">SUM(C474,C501,C507,C525,C531,C537,C543,C555,C561,C579,C585,C591,C598,C604,C622,C628,C634)</f>
        <v>0</v>
      </c>
      <c r="D989" s="802">
        <f t="shared" si="3402"/>
        <v>0</v>
      </c>
      <c r="E989" s="802">
        <f t="shared" si="3402"/>
        <v>0</v>
      </c>
      <c r="F989" s="802">
        <f t="shared" si="3402"/>
        <v>30</v>
      </c>
      <c r="G989" s="802">
        <f t="shared" ref="G989:R989" si="3403">SUM(G474,G501,G507,G525,G531,G537,G543,G555,G561,G579,G585,G591,G598,G604,G622,G628,G634)</f>
        <v>15</v>
      </c>
      <c r="H989" s="802">
        <f t="shared" si="3403"/>
        <v>10</v>
      </c>
      <c r="I989" s="802">
        <f t="shared" si="3403"/>
        <v>0</v>
      </c>
      <c r="J989" s="802">
        <f t="shared" si="3403"/>
        <v>96</v>
      </c>
      <c r="K989" s="802">
        <f t="shared" si="3403"/>
        <v>0</v>
      </c>
      <c r="L989" s="802">
        <f t="shared" si="3403"/>
        <v>0</v>
      </c>
      <c r="M989" s="802">
        <f t="shared" si="3403"/>
        <v>0</v>
      </c>
      <c r="N989" s="802">
        <f t="shared" si="3403"/>
        <v>0</v>
      </c>
      <c r="O989" s="802">
        <f t="shared" si="3403"/>
        <v>0</v>
      </c>
      <c r="P989" s="802">
        <f t="shared" si="3403"/>
        <v>0</v>
      </c>
      <c r="Q989" s="802">
        <f t="shared" si="3403"/>
        <v>0</v>
      </c>
      <c r="R989" s="802">
        <f t="shared" si="3403"/>
        <v>0</v>
      </c>
      <c r="S989" s="801"/>
      <c r="T989" s="802">
        <f>SUM(T474,T501,T507,T525,T531,T537,T543,T555,T561,T579,T585,T591,T598,T604,T622,T628,T634)</f>
        <v>0</v>
      </c>
      <c r="U989" s="802">
        <f t="shared" ref="U989:AJ989" si="3404">SUM(U474,U501,U507,U525,U531,U537,U543,U555,U561,U579,U585,U591,U598,U604,U622,U628,U634)</f>
        <v>0</v>
      </c>
      <c r="V989" s="802">
        <f t="shared" si="3404"/>
        <v>0</v>
      </c>
      <c r="W989" s="802">
        <f t="shared" si="3404"/>
        <v>0</v>
      </c>
      <c r="X989" s="802">
        <f t="shared" si="3404"/>
        <v>60</v>
      </c>
      <c r="Y989" s="802">
        <f t="shared" si="3404"/>
        <v>77</v>
      </c>
      <c r="Z989" s="802">
        <f t="shared" si="3404"/>
        <v>40</v>
      </c>
      <c r="AA989" s="802">
        <f t="shared" si="3404"/>
        <v>0</v>
      </c>
      <c r="AB989" s="802">
        <f t="shared" si="3404"/>
        <v>140</v>
      </c>
      <c r="AC989" s="802">
        <f t="shared" si="3404"/>
        <v>0</v>
      </c>
      <c r="AD989" s="802">
        <f t="shared" si="3404"/>
        <v>0</v>
      </c>
      <c r="AE989" s="802">
        <f t="shared" si="3404"/>
        <v>0</v>
      </c>
      <c r="AF989" s="802">
        <f t="shared" si="3404"/>
        <v>0</v>
      </c>
      <c r="AG989" s="802">
        <f t="shared" si="3404"/>
        <v>0</v>
      </c>
      <c r="AH989" s="802">
        <f t="shared" si="3404"/>
        <v>0</v>
      </c>
      <c r="AI989" s="802">
        <f t="shared" si="3404"/>
        <v>0</v>
      </c>
      <c r="AJ989" s="802">
        <f t="shared" si="3404"/>
        <v>0</v>
      </c>
      <c r="AK989" s="801"/>
      <c r="AL989" s="802">
        <f>SUM(AL474,AL501,AL507,AL525,AL531,AL537,AL543,AL555,AL561,AL579,AL585,AL591,AL598,AL604,AL622,AL628,AL634)</f>
        <v>103.25</v>
      </c>
      <c r="AM989" s="802">
        <f t="shared" ref="AM989:BB989" si="3405">SUM(AM474,AM501,AM507,AM525,AM531,AM537,AM543,AM555,AM561,AM579,AM585,AM591,AM598,AM604,AM622,AM628,AM634)</f>
        <v>472</v>
      </c>
      <c r="AN989" s="802">
        <f t="shared" si="3405"/>
        <v>710</v>
      </c>
      <c r="AO989" s="802">
        <f t="shared" si="3405"/>
        <v>646</v>
      </c>
      <c r="AP989" s="802">
        <f t="shared" si="3405"/>
        <v>320</v>
      </c>
      <c r="AQ989" s="802">
        <f t="shared" si="3405"/>
        <v>60</v>
      </c>
      <c r="AR989" s="802">
        <f t="shared" si="3405"/>
        <v>548</v>
      </c>
      <c r="AS989" s="802">
        <f t="shared" si="3405"/>
        <v>135</v>
      </c>
      <c r="AT989" s="802">
        <f t="shared" si="3405"/>
        <v>344</v>
      </c>
      <c r="AU989" s="802">
        <f t="shared" si="3405"/>
        <v>0</v>
      </c>
      <c r="AV989" s="802">
        <f t="shared" si="3405"/>
        <v>0</v>
      </c>
      <c r="AW989" s="802">
        <f t="shared" si="3405"/>
        <v>0</v>
      </c>
      <c r="AX989" s="802">
        <f t="shared" si="3405"/>
        <v>0</v>
      </c>
      <c r="AY989" s="802">
        <f t="shared" si="3405"/>
        <v>0</v>
      </c>
      <c r="AZ989" s="802">
        <f t="shared" si="3405"/>
        <v>0</v>
      </c>
      <c r="BA989" s="802">
        <f t="shared" si="3405"/>
        <v>0</v>
      </c>
      <c r="BB989" s="802">
        <f t="shared" si="3405"/>
        <v>0</v>
      </c>
      <c r="BC989" s="801"/>
      <c r="BD989" s="802">
        <f>SUM(BD474,BD501,BD507,BD525,BD531,BD537,BD543,BD555,BD561,BD579,BD585,BD591,BD598,BD604,BD622,BD628,BD634)</f>
        <v>347</v>
      </c>
      <c r="BE989" s="802">
        <f t="shared" ref="BE989:BT989" si="3406">SUM(BE474,BE501,BE507,BE525,BE531,BE537,BE543,BE555,BE561,BE579,BE585,BE591,BE598,BE604,BE622,BE628,BE634)</f>
        <v>690</v>
      </c>
      <c r="BF989" s="802">
        <f t="shared" si="3406"/>
        <v>1080</v>
      </c>
      <c r="BG989" s="802">
        <f t="shared" si="3406"/>
        <v>669</v>
      </c>
      <c r="BH989" s="802">
        <f t="shared" si="3406"/>
        <v>60</v>
      </c>
      <c r="BI989" s="802">
        <f t="shared" si="3406"/>
        <v>452</v>
      </c>
      <c r="BJ989" s="802">
        <f t="shared" si="3406"/>
        <v>575</v>
      </c>
      <c r="BK989" s="802">
        <f t="shared" si="3406"/>
        <v>420</v>
      </c>
      <c r="BL989" s="802">
        <f t="shared" si="3406"/>
        <v>2817.6</v>
      </c>
      <c r="BM989" s="802">
        <f t="shared" si="3406"/>
        <v>0</v>
      </c>
      <c r="BN989" s="802">
        <f t="shared" si="3406"/>
        <v>0</v>
      </c>
      <c r="BO989" s="802">
        <f t="shared" si="3406"/>
        <v>0</v>
      </c>
      <c r="BP989" s="802">
        <f t="shared" si="3406"/>
        <v>0</v>
      </c>
      <c r="BQ989" s="802">
        <f t="shared" si="3406"/>
        <v>0</v>
      </c>
      <c r="BR989" s="802">
        <f t="shared" si="3406"/>
        <v>0</v>
      </c>
      <c r="BS989" s="802">
        <f t="shared" si="3406"/>
        <v>0</v>
      </c>
      <c r="BT989" s="802">
        <f t="shared" si="3406"/>
        <v>0</v>
      </c>
      <c r="BU989" s="801"/>
      <c r="BV989" s="802">
        <f>SUM(BV474,BV501,BV507,BV525,BV531,BV537,BV543,BV555,BV561,BV579,BV585,BV591,BV598,BV604,BV622,BV628,BV634)</f>
        <v>6</v>
      </c>
      <c r="BW989" s="802">
        <f t="shared" ref="BW989:BY989" si="3407">SUM(BW474,BW501,BW507,BW525,BW531,BW537,BW543,BW555,BW561,BW579,BW585,BW591,BW598,BW604,BW622,BW628,BW634)</f>
        <v>75</v>
      </c>
      <c r="BX989" s="802">
        <f t="shared" si="3407"/>
        <v>433</v>
      </c>
      <c r="BY989" s="802">
        <f t="shared" si="3407"/>
        <v>635</v>
      </c>
      <c r="BZ989" s="598">
        <f t="shared" si="3384"/>
        <v>3.6666666666666665</v>
      </c>
      <c r="CA989" s="598">
        <f t="shared" si="3385"/>
        <v>11.8</v>
      </c>
      <c r="CB989" s="598">
        <f t="shared" si="3386"/>
        <v>175.21666666666667</v>
      </c>
      <c r="CC989" s="598">
        <f t="shared" si="3387"/>
        <v>286.2</v>
      </c>
      <c r="CD989" s="1339">
        <f t="shared" si="3388"/>
        <v>0</v>
      </c>
      <c r="CE989" s="1340">
        <f t="shared" si="3388"/>
        <v>0</v>
      </c>
      <c r="CF989" s="1341">
        <f t="shared" si="3388"/>
        <v>0</v>
      </c>
      <c r="CG989" s="1341">
        <f t="shared" si="3388"/>
        <v>0</v>
      </c>
      <c r="CH989" s="1341">
        <f t="shared" si="3388"/>
        <v>0</v>
      </c>
      <c r="CI989" s="1341">
        <f t="shared" si="3388"/>
        <v>0</v>
      </c>
      <c r="CJ989" s="1341">
        <f t="shared" si="3388"/>
        <v>0</v>
      </c>
      <c r="CK989" s="1342">
        <f t="shared" si="3388"/>
        <v>0</v>
      </c>
      <c r="CL989" s="1342">
        <f t="shared" si="3388"/>
        <v>60</v>
      </c>
      <c r="CM989" s="1342">
        <f t="shared" si="3388"/>
        <v>103.25</v>
      </c>
      <c r="CN989" s="1341">
        <f t="shared" si="3388"/>
        <v>135</v>
      </c>
      <c r="CO989" s="1341">
        <f t="shared" si="3388"/>
        <v>320</v>
      </c>
      <c r="CP989" s="1341">
        <f t="shared" si="3388"/>
        <v>344</v>
      </c>
      <c r="CQ989" s="1341">
        <f t="shared" si="3388"/>
        <v>472</v>
      </c>
      <c r="CR989" s="1341">
        <f t="shared" si="3388"/>
        <v>548</v>
      </c>
      <c r="CS989" s="1340">
        <f t="shared" si="3388"/>
        <v>646</v>
      </c>
      <c r="CT989" s="1343">
        <f t="shared" si="3389"/>
        <v>710</v>
      </c>
      <c r="CU989" s="1431">
        <f t="shared" si="3390"/>
        <v>0</v>
      </c>
      <c r="CV989" s="1371">
        <f t="shared" si="3390"/>
        <v>0</v>
      </c>
      <c r="CW989" s="1372">
        <f t="shared" si="3390"/>
        <v>0</v>
      </c>
      <c r="CX989" s="1372">
        <f t="shared" si="3390"/>
        <v>0</v>
      </c>
      <c r="CY989" s="1372">
        <f t="shared" si="3390"/>
        <v>0</v>
      </c>
      <c r="CZ989" s="1372">
        <f t="shared" si="3390"/>
        <v>0</v>
      </c>
      <c r="DA989" s="1372">
        <f t="shared" si="3390"/>
        <v>0</v>
      </c>
      <c r="DB989" s="1373">
        <f t="shared" si="3390"/>
        <v>0</v>
      </c>
      <c r="DC989" s="1373">
        <f t="shared" si="3390"/>
        <v>60</v>
      </c>
      <c r="DD989" s="1373">
        <f t="shared" si="3390"/>
        <v>347</v>
      </c>
      <c r="DE989" s="1372">
        <f t="shared" si="3390"/>
        <v>420</v>
      </c>
      <c r="DF989" s="1372">
        <f t="shared" si="3390"/>
        <v>452</v>
      </c>
      <c r="DG989" s="1372">
        <f t="shared" si="3390"/>
        <v>575</v>
      </c>
      <c r="DH989" s="1372">
        <f t="shared" si="3390"/>
        <v>669</v>
      </c>
      <c r="DI989" s="1372">
        <f t="shared" si="3390"/>
        <v>690</v>
      </c>
      <c r="DJ989" s="1371">
        <f t="shared" si="3390"/>
        <v>1080</v>
      </c>
      <c r="DK989" s="1431">
        <f t="shared" si="3391"/>
        <v>2817.6</v>
      </c>
      <c r="DL989" s="654">
        <f t="shared" si="3392"/>
        <v>17</v>
      </c>
      <c r="DM989" s="106">
        <f t="shared" si="3393"/>
        <v>17</v>
      </c>
      <c r="DN989" s="106">
        <f t="shared" si="3394"/>
        <v>17</v>
      </c>
      <c r="DO989" s="106">
        <f t="shared" si="3395"/>
        <v>17</v>
      </c>
      <c r="DP989" s="486"/>
      <c r="DQ989" s="619"/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695</v>
      </c>
      <c r="B990" s="802">
        <f>SUM(B483,B492,B549,B567,B573,B641)</f>
        <v>0</v>
      </c>
      <c r="C990" s="802">
        <f t="shared" ref="C990:F990" si="3408">SUM(C483,C492,C549,C567,C573,C641)</f>
        <v>0</v>
      </c>
      <c r="D990" s="802">
        <f t="shared" si="3408"/>
        <v>0</v>
      </c>
      <c r="E990" s="802">
        <f t="shared" si="3408"/>
        <v>0</v>
      </c>
      <c r="F990" s="802">
        <f t="shared" si="3408"/>
        <v>0</v>
      </c>
      <c r="G990" s="802">
        <f t="shared" ref="G990:R990" si="3409">SUM(G483,G492,G549,G567,G573,G641)</f>
        <v>0</v>
      </c>
      <c r="H990" s="802">
        <f t="shared" si="3409"/>
        <v>0</v>
      </c>
      <c r="I990" s="802">
        <f t="shared" si="3409"/>
        <v>0</v>
      </c>
      <c r="J990" s="802">
        <f t="shared" si="3409"/>
        <v>0</v>
      </c>
      <c r="K990" s="802">
        <f t="shared" si="3409"/>
        <v>0</v>
      </c>
      <c r="L990" s="802">
        <f t="shared" si="3409"/>
        <v>0</v>
      </c>
      <c r="M990" s="802">
        <f t="shared" si="3409"/>
        <v>0</v>
      </c>
      <c r="N990" s="802">
        <f t="shared" si="3409"/>
        <v>0</v>
      </c>
      <c r="O990" s="802">
        <f t="shared" si="3409"/>
        <v>0</v>
      </c>
      <c r="P990" s="802">
        <f t="shared" si="3409"/>
        <v>0</v>
      </c>
      <c r="Q990" s="802">
        <f t="shared" si="3409"/>
        <v>0</v>
      </c>
      <c r="R990" s="802">
        <f t="shared" si="3409"/>
        <v>0</v>
      </c>
      <c r="S990" s="801"/>
      <c r="T990" s="802">
        <f>SUM(T483,T492,T549,T567,T573,T641)</f>
        <v>0</v>
      </c>
      <c r="U990" s="802">
        <f t="shared" ref="U990:AJ990" si="3410">SUM(U483,U492,U549,U567,U573,U641)</f>
        <v>0</v>
      </c>
      <c r="V990" s="802">
        <f t="shared" si="3410"/>
        <v>0</v>
      </c>
      <c r="W990" s="802">
        <f t="shared" si="3410"/>
        <v>0</v>
      </c>
      <c r="X990" s="802">
        <f t="shared" si="3410"/>
        <v>0</v>
      </c>
      <c r="Y990" s="802">
        <f t="shared" si="3410"/>
        <v>0</v>
      </c>
      <c r="Z990" s="802">
        <f t="shared" si="3410"/>
        <v>0</v>
      </c>
      <c r="AA990" s="802">
        <f t="shared" si="3410"/>
        <v>0</v>
      </c>
      <c r="AB990" s="802">
        <f t="shared" si="3410"/>
        <v>0</v>
      </c>
      <c r="AC990" s="802">
        <f t="shared" si="3410"/>
        <v>0</v>
      </c>
      <c r="AD990" s="802">
        <f t="shared" si="3410"/>
        <v>0</v>
      </c>
      <c r="AE990" s="802">
        <f t="shared" si="3410"/>
        <v>0</v>
      </c>
      <c r="AF990" s="802">
        <f t="shared" si="3410"/>
        <v>0</v>
      </c>
      <c r="AG990" s="802">
        <f t="shared" si="3410"/>
        <v>0</v>
      </c>
      <c r="AH990" s="802">
        <f t="shared" si="3410"/>
        <v>0</v>
      </c>
      <c r="AI990" s="802">
        <f t="shared" si="3410"/>
        <v>0</v>
      </c>
      <c r="AJ990" s="802">
        <f t="shared" si="3410"/>
        <v>0</v>
      </c>
      <c r="AK990" s="801"/>
      <c r="AL990" s="802">
        <f>SUM(AL483,AL492,AL549,AL567,AL573,AL641)</f>
        <v>0</v>
      </c>
      <c r="AM990" s="802">
        <f t="shared" ref="AM990:BB990" si="3411">SUM(AM483,AM492,AM549,AM567,AM573,AM641)</f>
        <v>0</v>
      </c>
      <c r="AN990" s="802">
        <f t="shared" si="3411"/>
        <v>0</v>
      </c>
      <c r="AO990" s="802">
        <f t="shared" si="3411"/>
        <v>0</v>
      </c>
      <c r="AP990" s="802">
        <f t="shared" si="3411"/>
        <v>0</v>
      </c>
      <c r="AQ990" s="802">
        <f t="shared" si="3411"/>
        <v>0</v>
      </c>
      <c r="AR990" s="802">
        <f t="shared" si="3411"/>
        <v>0</v>
      </c>
      <c r="AS990" s="802">
        <f t="shared" si="3411"/>
        <v>80</v>
      </c>
      <c r="AT990" s="802">
        <f t="shared" si="3411"/>
        <v>0</v>
      </c>
      <c r="AU990" s="802">
        <f t="shared" si="3411"/>
        <v>0</v>
      </c>
      <c r="AV990" s="802">
        <f t="shared" si="3411"/>
        <v>0</v>
      </c>
      <c r="AW990" s="802">
        <f t="shared" si="3411"/>
        <v>0</v>
      </c>
      <c r="AX990" s="802">
        <f t="shared" si="3411"/>
        <v>0</v>
      </c>
      <c r="AY990" s="802">
        <f t="shared" si="3411"/>
        <v>0</v>
      </c>
      <c r="AZ990" s="802">
        <f t="shared" si="3411"/>
        <v>0</v>
      </c>
      <c r="BA990" s="802">
        <f t="shared" si="3411"/>
        <v>0</v>
      </c>
      <c r="BB990" s="802">
        <f t="shared" si="3411"/>
        <v>0</v>
      </c>
      <c r="BC990" s="801"/>
      <c r="BD990" s="802">
        <f>SUM(BD483,BD492,BD549,BD567,BD573,BD641)</f>
        <v>0</v>
      </c>
      <c r="BE990" s="802">
        <f t="shared" ref="BE990:BT990" si="3412">SUM(BE483,BE492,BE549,BE567,BE573,BE641)</f>
        <v>0</v>
      </c>
      <c r="BF990" s="802">
        <f t="shared" si="3412"/>
        <v>150</v>
      </c>
      <c r="BG990" s="802">
        <f t="shared" si="3412"/>
        <v>100</v>
      </c>
      <c r="BH990" s="802">
        <f t="shared" si="3412"/>
        <v>0</v>
      </c>
      <c r="BI990" s="802">
        <f t="shared" si="3412"/>
        <v>0</v>
      </c>
      <c r="BJ990" s="802">
        <f t="shared" si="3412"/>
        <v>0</v>
      </c>
      <c r="BK990" s="802">
        <f t="shared" si="3412"/>
        <v>160</v>
      </c>
      <c r="BL990" s="802">
        <f t="shared" si="3412"/>
        <v>360</v>
      </c>
      <c r="BM990" s="802">
        <f t="shared" si="3412"/>
        <v>0</v>
      </c>
      <c r="BN990" s="802">
        <f t="shared" si="3412"/>
        <v>0</v>
      </c>
      <c r="BO990" s="802">
        <f t="shared" si="3412"/>
        <v>0</v>
      </c>
      <c r="BP990" s="802">
        <f t="shared" si="3412"/>
        <v>0</v>
      </c>
      <c r="BQ990" s="802">
        <f t="shared" si="3412"/>
        <v>0</v>
      </c>
      <c r="BR990" s="802">
        <f t="shared" si="3412"/>
        <v>0</v>
      </c>
      <c r="BS990" s="802">
        <f t="shared" si="3412"/>
        <v>0</v>
      </c>
      <c r="BT990" s="802">
        <f t="shared" si="3412"/>
        <v>0</v>
      </c>
      <c r="BU990" s="801"/>
      <c r="BV990" s="802">
        <f>SUM(BV483,BV492,BV549,BV567,BV573,BV641)</f>
        <v>0</v>
      </c>
      <c r="BW990" s="802">
        <f t="shared" ref="BW990:BY990" si="3413">SUM(BW483,BW492,BW549,BW567,BW573,BW641)</f>
        <v>0</v>
      </c>
      <c r="BX990" s="802">
        <f t="shared" si="3413"/>
        <v>0</v>
      </c>
      <c r="BY990" s="802">
        <f t="shared" si="3413"/>
        <v>120</v>
      </c>
      <c r="BZ990" s="598">
        <f t="shared" si="3384"/>
        <v>0</v>
      </c>
      <c r="CA990" s="598">
        <f t="shared" si="3385"/>
        <v>0</v>
      </c>
      <c r="CB990" s="598">
        <f t="shared" si="3386"/>
        <v>0</v>
      </c>
      <c r="CC990" s="598">
        <f t="shared" si="3387"/>
        <v>27.333333333333332</v>
      </c>
      <c r="CD990" s="1339">
        <f t="shared" si="3388"/>
        <v>0</v>
      </c>
      <c r="CE990" s="1340">
        <f t="shared" si="3388"/>
        <v>0</v>
      </c>
      <c r="CF990" s="1341">
        <f t="shared" si="3388"/>
        <v>0</v>
      </c>
      <c r="CG990" s="1341">
        <f t="shared" si="3388"/>
        <v>0</v>
      </c>
      <c r="CH990" s="1341">
        <f t="shared" si="3388"/>
        <v>0</v>
      </c>
      <c r="CI990" s="1341">
        <f t="shared" si="3388"/>
        <v>0</v>
      </c>
      <c r="CJ990" s="1341">
        <f t="shared" si="3388"/>
        <v>0</v>
      </c>
      <c r="CK990" s="1342">
        <f t="shared" si="3388"/>
        <v>0</v>
      </c>
      <c r="CL990" s="1342">
        <f t="shared" si="3388"/>
        <v>0</v>
      </c>
      <c r="CM990" s="1342">
        <f t="shared" si="3388"/>
        <v>0</v>
      </c>
      <c r="CN990" s="1341">
        <f t="shared" si="3388"/>
        <v>0</v>
      </c>
      <c r="CO990" s="1341">
        <f t="shared" si="3388"/>
        <v>0</v>
      </c>
      <c r="CP990" s="1341">
        <f t="shared" si="3388"/>
        <v>0</v>
      </c>
      <c r="CQ990" s="1341">
        <f t="shared" si="3388"/>
        <v>0</v>
      </c>
      <c r="CR990" s="1341">
        <f t="shared" si="3388"/>
        <v>0</v>
      </c>
      <c r="CS990" s="1340">
        <f t="shared" si="3388"/>
        <v>0</v>
      </c>
      <c r="CT990" s="1343">
        <f t="shared" si="3389"/>
        <v>80</v>
      </c>
      <c r="CU990" s="1431">
        <f t="shared" si="3390"/>
        <v>0</v>
      </c>
      <c r="CV990" s="1371">
        <f t="shared" si="3390"/>
        <v>0</v>
      </c>
      <c r="CW990" s="1372">
        <f t="shared" si="3390"/>
        <v>0</v>
      </c>
      <c r="CX990" s="1372">
        <f t="shared" si="3390"/>
        <v>0</v>
      </c>
      <c r="CY990" s="1372">
        <f t="shared" si="3390"/>
        <v>0</v>
      </c>
      <c r="CZ990" s="1372">
        <f t="shared" si="3390"/>
        <v>0</v>
      </c>
      <c r="DA990" s="1372">
        <f t="shared" si="3390"/>
        <v>0</v>
      </c>
      <c r="DB990" s="1373">
        <f t="shared" si="3390"/>
        <v>0</v>
      </c>
      <c r="DC990" s="1373">
        <f t="shared" si="3390"/>
        <v>0</v>
      </c>
      <c r="DD990" s="1373">
        <f t="shared" si="3390"/>
        <v>0</v>
      </c>
      <c r="DE990" s="1372">
        <f t="shared" si="3390"/>
        <v>0</v>
      </c>
      <c r="DF990" s="1372">
        <f t="shared" si="3390"/>
        <v>0</v>
      </c>
      <c r="DG990" s="1372">
        <f t="shared" si="3390"/>
        <v>0</v>
      </c>
      <c r="DH990" s="1372">
        <f t="shared" si="3390"/>
        <v>100</v>
      </c>
      <c r="DI990" s="1372">
        <f t="shared" si="3390"/>
        <v>150</v>
      </c>
      <c r="DJ990" s="1371">
        <f t="shared" si="3390"/>
        <v>160</v>
      </c>
      <c r="DK990" s="1431">
        <f t="shared" si="3391"/>
        <v>360</v>
      </c>
      <c r="DL990" s="654">
        <f t="shared" si="3392"/>
        <v>17</v>
      </c>
      <c r="DM990" s="106">
        <f t="shared" si="3393"/>
        <v>17</v>
      </c>
      <c r="DN990" s="106">
        <f t="shared" si="3394"/>
        <v>17</v>
      </c>
      <c r="DO990" s="106">
        <f t="shared" si="3395"/>
        <v>17</v>
      </c>
      <c r="DP990" s="486"/>
      <c r="DQ990" s="619"/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>SUM(C773,C774,C775,C781:C782,C805)</f>
        <v>61</v>
      </c>
      <c r="D991" s="802">
        <f>SUM(D773,D774,D775,D781:D782,D805)</f>
        <v>116</v>
      </c>
      <c r="E991" s="802">
        <f>SUM(E773,E774,E775,E781:E782,E805)</f>
        <v>108</v>
      </c>
      <c r="F991" s="802">
        <f t="shared" ref="F991:R991" si="3414">SUM(F773,F774,F775,F781:F782,F805)</f>
        <v>58</v>
      </c>
      <c r="G991" s="802">
        <f t="shared" si="3414"/>
        <v>132</v>
      </c>
      <c r="H991" s="802">
        <f t="shared" si="3414"/>
        <v>126</v>
      </c>
      <c r="I991" s="802">
        <f t="shared" si="3414"/>
        <v>108</v>
      </c>
      <c r="J991" s="802">
        <f t="shared" si="3414"/>
        <v>168</v>
      </c>
      <c r="K991" s="802">
        <f t="shared" si="3414"/>
        <v>0</v>
      </c>
      <c r="L991" s="802">
        <f t="shared" si="3414"/>
        <v>0</v>
      </c>
      <c r="M991" s="802">
        <f t="shared" si="3414"/>
        <v>0</v>
      </c>
      <c r="N991" s="802">
        <f t="shared" si="3414"/>
        <v>0</v>
      </c>
      <c r="O991" s="802">
        <f t="shared" si="3414"/>
        <v>0</v>
      </c>
      <c r="P991" s="802">
        <f t="shared" si="3414"/>
        <v>0</v>
      </c>
      <c r="Q991" s="802">
        <f t="shared" si="3414"/>
        <v>0</v>
      </c>
      <c r="R991" s="802">
        <f t="shared" si="3414"/>
        <v>0</v>
      </c>
      <c r="S991" s="801"/>
      <c r="T991" s="802">
        <f>SUM(T773,T774,T775,T781:T782,T805)</f>
        <v>137</v>
      </c>
      <c r="U991" s="802">
        <f>SUM(U773,U774,U775,U781:U782,U805)</f>
        <v>78</v>
      </c>
      <c r="V991" s="802">
        <f>SUM(V773,V774,V775,V781:V782,V805)</f>
        <v>132</v>
      </c>
      <c r="W991" s="802">
        <f>SUM(W773,W774,W775,W781:W782,W805)</f>
        <v>126</v>
      </c>
      <c r="X991" s="802">
        <f t="shared" ref="X991:AJ991" si="3415">SUM(X773,X774,X775,X781:X782,X805)</f>
        <v>156</v>
      </c>
      <c r="Y991" s="802">
        <f t="shared" si="3415"/>
        <v>60</v>
      </c>
      <c r="Z991" s="802">
        <f t="shared" si="3415"/>
        <v>144</v>
      </c>
      <c r="AA991" s="802">
        <f t="shared" si="3415"/>
        <v>216</v>
      </c>
      <c r="AB991" s="802">
        <f t="shared" si="3415"/>
        <v>288</v>
      </c>
      <c r="AC991" s="802">
        <f t="shared" si="3415"/>
        <v>0</v>
      </c>
      <c r="AD991" s="802">
        <f t="shared" si="3415"/>
        <v>0</v>
      </c>
      <c r="AE991" s="802">
        <f t="shared" si="3415"/>
        <v>0</v>
      </c>
      <c r="AF991" s="802">
        <f t="shared" si="3415"/>
        <v>0</v>
      </c>
      <c r="AG991" s="802">
        <f t="shared" si="3415"/>
        <v>0</v>
      </c>
      <c r="AH991" s="802">
        <f t="shared" si="3415"/>
        <v>0</v>
      </c>
      <c r="AI991" s="802">
        <f t="shared" si="3415"/>
        <v>0</v>
      </c>
      <c r="AJ991" s="802">
        <f t="shared" si="3415"/>
        <v>0</v>
      </c>
      <c r="AK991" s="801"/>
      <c r="AL991" s="802">
        <f>SUM(AL773,AL774,AL775,AL781:AL782,AL805)</f>
        <v>192</v>
      </c>
      <c r="AM991" s="802">
        <f>SUM(AM773,AM774,AM775,AM781:AM782,AM805)</f>
        <v>132</v>
      </c>
      <c r="AN991" s="802">
        <f>SUM(AN773,AN774,AN775,AN781:AN782,AN805)</f>
        <v>240</v>
      </c>
      <c r="AO991" s="802">
        <f>SUM(AO773,AO774,AO775,AO781:AO782,AO805)</f>
        <v>264</v>
      </c>
      <c r="AP991" s="802">
        <f t="shared" ref="AP991:BB991" si="3416">SUM(AP773,AP774,AP775,AP781:AP782,AP805)</f>
        <v>282</v>
      </c>
      <c r="AQ991" s="802">
        <f t="shared" si="3416"/>
        <v>720</v>
      </c>
      <c r="AR991" s="802">
        <f t="shared" si="3416"/>
        <v>240</v>
      </c>
      <c r="AS991" s="802">
        <f t="shared" si="3416"/>
        <v>276</v>
      </c>
      <c r="AT991" s="802">
        <f t="shared" si="3416"/>
        <v>432</v>
      </c>
      <c r="AU991" s="802">
        <f t="shared" si="3416"/>
        <v>0</v>
      </c>
      <c r="AV991" s="802">
        <f t="shared" si="3416"/>
        <v>0</v>
      </c>
      <c r="AW991" s="802">
        <f t="shared" si="3416"/>
        <v>0</v>
      </c>
      <c r="AX991" s="802">
        <f t="shared" si="3416"/>
        <v>0</v>
      </c>
      <c r="AY991" s="802">
        <f t="shared" si="3416"/>
        <v>0</v>
      </c>
      <c r="AZ991" s="802">
        <f t="shared" si="3416"/>
        <v>0</v>
      </c>
      <c r="BA991" s="802">
        <f t="shared" si="3416"/>
        <v>0</v>
      </c>
      <c r="BB991" s="802">
        <f t="shared" si="3416"/>
        <v>0</v>
      </c>
      <c r="BC991" s="801"/>
      <c r="BD991" s="802">
        <f>SUM(BD773,BD774,BD775,BD781:BD782,BD805)</f>
        <v>836</v>
      </c>
      <c r="BE991" s="802">
        <f>SUM(BE773,BE774,BE775,BE781:BE782,BE805)</f>
        <v>168</v>
      </c>
      <c r="BF991" s="802">
        <f>SUM(BF773,BF774,BF775,BF781:BF782,BF805)</f>
        <v>588</v>
      </c>
      <c r="BG991" s="802">
        <f>SUM(BG773,BG774,BG775,BG781:BG782,BG805)</f>
        <v>252</v>
      </c>
      <c r="BH991" s="802">
        <f t="shared" ref="BH991:BT991" si="3417">SUM(BH773,BH774,BH775,BH781:BH782,BH805)</f>
        <v>628</v>
      </c>
      <c r="BI991" s="802">
        <f t="shared" si="3417"/>
        <v>500</v>
      </c>
      <c r="BJ991" s="802">
        <f t="shared" si="3417"/>
        <v>384</v>
      </c>
      <c r="BK991" s="802">
        <f t="shared" si="3417"/>
        <v>816</v>
      </c>
      <c r="BL991" s="802">
        <f t="shared" si="3417"/>
        <v>624</v>
      </c>
      <c r="BM991" s="802">
        <f t="shared" si="3417"/>
        <v>0</v>
      </c>
      <c r="BN991" s="802">
        <f t="shared" si="3417"/>
        <v>0</v>
      </c>
      <c r="BO991" s="802">
        <f t="shared" si="3417"/>
        <v>0</v>
      </c>
      <c r="BP991" s="802">
        <f t="shared" si="3417"/>
        <v>0</v>
      </c>
      <c r="BQ991" s="802">
        <f t="shared" si="3417"/>
        <v>0</v>
      </c>
      <c r="BR991" s="802">
        <f t="shared" si="3417"/>
        <v>0</v>
      </c>
      <c r="BS991" s="802">
        <f t="shared" si="3417"/>
        <v>0</v>
      </c>
      <c r="BT991" s="802">
        <f t="shared" si="3417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4"/>
        <v>52.466666666666669</v>
      </c>
      <c r="CA991" s="598">
        <f t="shared" si="3385"/>
        <v>69.933333333333337</v>
      </c>
      <c r="CB991" s="598">
        <f t="shared" si="3386"/>
        <v>137.19999999999999</v>
      </c>
      <c r="CC991" s="598">
        <f t="shared" si="3387"/>
        <v>264</v>
      </c>
      <c r="CD991" s="1339">
        <f t="shared" si="3388"/>
        <v>0</v>
      </c>
      <c r="CE991" s="1340">
        <f t="shared" si="3388"/>
        <v>0</v>
      </c>
      <c r="CF991" s="1341">
        <f t="shared" si="3388"/>
        <v>0</v>
      </c>
      <c r="CG991" s="1341">
        <f t="shared" si="3388"/>
        <v>0</v>
      </c>
      <c r="CH991" s="1341">
        <f t="shared" si="3388"/>
        <v>0</v>
      </c>
      <c r="CI991" s="1341">
        <f t="shared" si="3388"/>
        <v>0</v>
      </c>
      <c r="CJ991" s="1341">
        <f t="shared" si="3388"/>
        <v>0</v>
      </c>
      <c r="CK991" s="1342">
        <f t="shared" si="3388"/>
        <v>0</v>
      </c>
      <c r="CL991" s="1342">
        <f t="shared" si="3388"/>
        <v>132</v>
      </c>
      <c r="CM991" s="1342">
        <f t="shared" si="3388"/>
        <v>192</v>
      </c>
      <c r="CN991" s="1341">
        <f t="shared" si="3388"/>
        <v>240</v>
      </c>
      <c r="CO991" s="1341">
        <f t="shared" si="3388"/>
        <v>240</v>
      </c>
      <c r="CP991" s="1341">
        <f t="shared" si="3388"/>
        <v>264</v>
      </c>
      <c r="CQ991" s="1341">
        <f t="shared" si="3388"/>
        <v>276</v>
      </c>
      <c r="CR991" s="1341">
        <f t="shared" si="3388"/>
        <v>282</v>
      </c>
      <c r="CS991" s="1340">
        <f t="shared" si="3388"/>
        <v>432</v>
      </c>
      <c r="CT991" s="1343">
        <f t="shared" si="3389"/>
        <v>720</v>
      </c>
      <c r="CU991" s="1431">
        <f t="shared" si="3390"/>
        <v>0</v>
      </c>
      <c r="CV991" s="1371">
        <f t="shared" si="3390"/>
        <v>0</v>
      </c>
      <c r="CW991" s="1372">
        <f t="shared" si="3390"/>
        <v>0</v>
      </c>
      <c r="CX991" s="1372">
        <f t="shared" si="3390"/>
        <v>0</v>
      </c>
      <c r="CY991" s="1372">
        <f t="shared" si="3390"/>
        <v>0</v>
      </c>
      <c r="CZ991" s="1372">
        <f t="shared" si="3390"/>
        <v>0</v>
      </c>
      <c r="DA991" s="1372">
        <f t="shared" si="3390"/>
        <v>0</v>
      </c>
      <c r="DB991" s="1373">
        <f t="shared" si="3390"/>
        <v>0</v>
      </c>
      <c r="DC991" s="1373">
        <f t="shared" si="3390"/>
        <v>168</v>
      </c>
      <c r="DD991" s="1373">
        <f t="shared" si="3390"/>
        <v>252</v>
      </c>
      <c r="DE991" s="1372">
        <f t="shared" si="3390"/>
        <v>384</v>
      </c>
      <c r="DF991" s="1372">
        <f t="shared" si="3390"/>
        <v>500</v>
      </c>
      <c r="DG991" s="1372">
        <f t="shared" si="3390"/>
        <v>588</v>
      </c>
      <c r="DH991" s="1372">
        <f t="shared" si="3390"/>
        <v>624</v>
      </c>
      <c r="DI991" s="1372">
        <f t="shared" si="3390"/>
        <v>628</v>
      </c>
      <c r="DJ991" s="1371">
        <f t="shared" si="3390"/>
        <v>816</v>
      </c>
      <c r="DK991" s="1431">
        <f t="shared" si="3391"/>
        <v>836</v>
      </c>
      <c r="DL991" s="654">
        <f t="shared" si="3392"/>
        <v>17</v>
      </c>
      <c r="DM991" s="106">
        <f t="shared" si="3393"/>
        <v>17</v>
      </c>
      <c r="DN991" s="106">
        <f t="shared" si="3394"/>
        <v>17</v>
      </c>
      <c r="DO991" s="106">
        <f t="shared" si="3395"/>
        <v>17</v>
      </c>
      <c r="DP991" s="486"/>
      <c r="DQ991" s="619"/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 t="shared" ref="F992:R992" si="3418">SUM(F780,F789)</f>
        <v>0</v>
      </c>
      <c r="G992" s="802">
        <f t="shared" si="3418"/>
        <v>0</v>
      </c>
      <c r="H992" s="802">
        <f t="shared" si="3418"/>
        <v>0</v>
      </c>
      <c r="I992" s="802">
        <f t="shared" si="3418"/>
        <v>0</v>
      </c>
      <c r="J992" s="802">
        <f t="shared" si="3418"/>
        <v>0</v>
      </c>
      <c r="K992" s="802">
        <f t="shared" si="3418"/>
        <v>0</v>
      </c>
      <c r="L992" s="802">
        <f t="shared" si="3418"/>
        <v>0</v>
      </c>
      <c r="M992" s="802">
        <f t="shared" si="3418"/>
        <v>0</v>
      </c>
      <c r="N992" s="802">
        <f t="shared" si="3418"/>
        <v>0</v>
      </c>
      <c r="O992" s="802">
        <f t="shared" si="3418"/>
        <v>0</v>
      </c>
      <c r="P992" s="802">
        <f t="shared" si="3418"/>
        <v>0</v>
      </c>
      <c r="Q992" s="802">
        <f t="shared" si="3418"/>
        <v>0</v>
      </c>
      <c r="R992" s="802">
        <f t="shared" si="3418"/>
        <v>0</v>
      </c>
      <c r="S992" s="801"/>
      <c r="T992" s="802">
        <f>SUM(T780,T789)</f>
        <v>0</v>
      </c>
      <c r="U992" s="802">
        <f>SUM(U780,U789)</f>
        <v>0</v>
      </c>
      <c r="V992" s="802">
        <f>SUM(V780,V789)</f>
        <v>0</v>
      </c>
      <c r="W992" s="802">
        <f>SUM(W780,W789)</f>
        <v>0</v>
      </c>
      <c r="X992" s="802">
        <f t="shared" ref="X992:AJ992" si="3419">SUM(X780,X789)</f>
        <v>0</v>
      </c>
      <c r="Y992" s="802">
        <f t="shared" si="3419"/>
        <v>0</v>
      </c>
      <c r="Z992" s="802">
        <f t="shared" si="3419"/>
        <v>0</v>
      </c>
      <c r="AA992" s="802">
        <f t="shared" si="3419"/>
        <v>0</v>
      </c>
      <c r="AB992" s="802">
        <f t="shared" si="3419"/>
        <v>0</v>
      </c>
      <c r="AC992" s="802">
        <f t="shared" si="3419"/>
        <v>0</v>
      </c>
      <c r="AD992" s="802">
        <f t="shared" si="3419"/>
        <v>0</v>
      </c>
      <c r="AE992" s="802">
        <f t="shared" si="3419"/>
        <v>0</v>
      </c>
      <c r="AF992" s="802">
        <f t="shared" si="3419"/>
        <v>0</v>
      </c>
      <c r="AG992" s="802">
        <f t="shared" si="3419"/>
        <v>0</v>
      </c>
      <c r="AH992" s="802">
        <f t="shared" si="3419"/>
        <v>0</v>
      </c>
      <c r="AI992" s="802">
        <f t="shared" si="3419"/>
        <v>0</v>
      </c>
      <c r="AJ992" s="802">
        <f t="shared" si="3419"/>
        <v>0</v>
      </c>
      <c r="AK992" s="801"/>
      <c r="AL992" s="802">
        <f>SUM(AL780,AL789)</f>
        <v>0</v>
      </c>
      <c r="AM992" s="802">
        <f>SUM(AM780,AM789)</f>
        <v>0</v>
      </c>
      <c r="AN992" s="802">
        <f>SUM(AN780,AN789)</f>
        <v>0</v>
      </c>
      <c r="AO992" s="802">
        <f>SUM(AO780,AO789)</f>
        <v>0</v>
      </c>
      <c r="AP992" s="802">
        <f t="shared" ref="AP992:BB992" si="3420">SUM(AP780,AP789)</f>
        <v>0</v>
      </c>
      <c r="AQ992" s="802">
        <f t="shared" si="3420"/>
        <v>0</v>
      </c>
      <c r="AR992" s="802">
        <f t="shared" si="3420"/>
        <v>0</v>
      </c>
      <c r="AS992" s="802">
        <f t="shared" si="3420"/>
        <v>0</v>
      </c>
      <c r="AT992" s="802">
        <f t="shared" si="3420"/>
        <v>0</v>
      </c>
      <c r="AU992" s="802">
        <f t="shared" si="3420"/>
        <v>0</v>
      </c>
      <c r="AV992" s="802">
        <f t="shared" si="3420"/>
        <v>0</v>
      </c>
      <c r="AW992" s="802">
        <f t="shared" si="3420"/>
        <v>0</v>
      </c>
      <c r="AX992" s="802">
        <f t="shared" si="3420"/>
        <v>0</v>
      </c>
      <c r="AY992" s="802">
        <f t="shared" si="3420"/>
        <v>0</v>
      </c>
      <c r="AZ992" s="802">
        <f t="shared" si="3420"/>
        <v>0</v>
      </c>
      <c r="BA992" s="802">
        <f t="shared" si="3420"/>
        <v>0</v>
      </c>
      <c r="BB992" s="802">
        <f t="shared" si="3420"/>
        <v>0</v>
      </c>
      <c r="BC992" s="801"/>
      <c r="BD992" s="802">
        <f>SUM(BD780,BD789)</f>
        <v>0</v>
      </c>
      <c r="BE992" s="802">
        <f>SUM(BE780,BE789)</f>
        <v>0</v>
      </c>
      <c r="BF992" s="802">
        <f>SUM(BF780,BF789)</f>
        <v>0</v>
      </c>
      <c r="BG992" s="802">
        <f>SUM(BG780,BG789)</f>
        <v>0</v>
      </c>
      <c r="BH992" s="802">
        <f t="shared" ref="BH992:BT992" si="3421">SUM(BH780,BH789)</f>
        <v>0</v>
      </c>
      <c r="BI992" s="802">
        <f t="shared" si="3421"/>
        <v>0</v>
      </c>
      <c r="BJ992" s="802">
        <f t="shared" si="3421"/>
        <v>0</v>
      </c>
      <c r="BK992" s="802">
        <f t="shared" si="3421"/>
        <v>0</v>
      </c>
      <c r="BL992" s="802">
        <f t="shared" si="3421"/>
        <v>0</v>
      </c>
      <c r="BM992" s="802">
        <f t="shared" si="3421"/>
        <v>0</v>
      </c>
      <c r="BN992" s="802">
        <f t="shared" si="3421"/>
        <v>0</v>
      </c>
      <c r="BO992" s="802">
        <f t="shared" si="3421"/>
        <v>0</v>
      </c>
      <c r="BP992" s="802">
        <f t="shared" si="3421"/>
        <v>0</v>
      </c>
      <c r="BQ992" s="802">
        <f t="shared" si="3421"/>
        <v>0</v>
      </c>
      <c r="BR992" s="802">
        <f t="shared" si="3421"/>
        <v>0</v>
      </c>
      <c r="BS992" s="802">
        <f t="shared" si="3421"/>
        <v>0</v>
      </c>
      <c r="BT992" s="802">
        <f t="shared" si="3421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4"/>
        <v>0</v>
      </c>
      <c r="CA992" s="598">
        <f t="shared" si="3385"/>
        <v>0</v>
      </c>
      <c r="CB992" s="598">
        <f t="shared" si="3386"/>
        <v>0</v>
      </c>
      <c r="CC992" s="598">
        <f t="shared" si="3387"/>
        <v>0</v>
      </c>
      <c r="CD992" s="1339">
        <f t="shared" si="3388"/>
        <v>0</v>
      </c>
      <c r="CE992" s="1340">
        <f t="shared" si="3388"/>
        <v>0</v>
      </c>
      <c r="CF992" s="1341">
        <f t="shared" si="3388"/>
        <v>0</v>
      </c>
      <c r="CG992" s="1341">
        <f t="shared" si="3388"/>
        <v>0</v>
      </c>
      <c r="CH992" s="1341">
        <f t="shared" si="3388"/>
        <v>0</v>
      </c>
      <c r="CI992" s="1341">
        <f t="shared" si="3388"/>
        <v>0</v>
      </c>
      <c r="CJ992" s="1341">
        <f t="shared" si="3388"/>
        <v>0</v>
      </c>
      <c r="CK992" s="1342">
        <f t="shared" si="3388"/>
        <v>0</v>
      </c>
      <c r="CL992" s="1342">
        <f t="shared" si="3388"/>
        <v>0</v>
      </c>
      <c r="CM992" s="1342">
        <f t="shared" si="3388"/>
        <v>0</v>
      </c>
      <c r="CN992" s="1341">
        <f t="shared" si="3388"/>
        <v>0</v>
      </c>
      <c r="CO992" s="1341">
        <f t="shared" si="3388"/>
        <v>0</v>
      </c>
      <c r="CP992" s="1341">
        <f t="shared" si="3388"/>
        <v>0</v>
      </c>
      <c r="CQ992" s="1341">
        <f t="shared" si="3388"/>
        <v>0</v>
      </c>
      <c r="CR992" s="1341">
        <f t="shared" si="3388"/>
        <v>0</v>
      </c>
      <c r="CS992" s="1340">
        <f t="shared" si="3388"/>
        <v>0</v>
      </c>
      <c r="CT992" s="1343">
        <f t="shared" si="3389"/>
        <v>0</v>
      </c>
      <c r="CU992" s="1431">
        <f t="shared" si="3390"/>
        <v>0</v>
      </c>
      <c r="CV992" s="1371">
        <f t="shared" si="3390"/>
        <v>0</v>
      </c>
      <c r="CW992" s="1372">
        <f t="shared" si="3390"/>
        <v>0</v>
      </c>
      <c r="CX992" s="1372">
        <f t="shared" si="3390"/>
        <v>0</v>
      </c>
      <c r="CY992" s="1372">
        <f t="shared" si="3390"/>
        <v>0</v>
      </c>
      <c r="CZ992" s="1372">
        <f t="shared" si="3390"/>
        <v>0</v>
      </c>
      <c r="DA992" s="1372">
        <f t="shared" si="3390"/>
        <v>0</v>
      </c>
      <c r="DB992" s="1373">
        <f t="shared" si="3390"/>
        <v>0</v>
      </c>
      <c r="DC992" s="1373">
        <f t="shared" si="3390"/>
        <v>0</v>
      </c>
      <c r="DD992" s="1373">
        <f t="shared" si="3390"/>
        <v>0</v>
      </c>
      <c r="DE992" s="1372">
        <f t="shared" si="3390"/>
        <v>0</v>
      </c>
      <c r="DF992" s="1372">
        <f t="shared" si="3390"/>
        <v>0</v>
      </c>
      <c r="DG992" s="1372">
        <f t="shared" si="3390"/>
        <v>0</v>
      </c>
      <c r="DH992" s="1372">
        <f t="shared" si="3390"/>
        <v>0</v>
      </c>
      <c r="DI992" s="1372">
        <f t="shared" si="3390"/>
        <v>0</v>
      </c>
      <c r="DJ992" s="1371">
        <f t="shared" si="3390"/>
        <v>0</v>
      </c>
      <c r="DK992" s="1431">
        <f t="shared" si="3391"/>
        <v>0</v>
      </c>
      <c r="DL992" s="654">
        <f t="shared" si="3392"/>
        <v>17</v>
      </c>
      <c r="DM992" s="106">
        <f t="shared" si="3393"/>
        <v>17</v>
      </c>
      <c r="DN992" s="106">
        <f t="shared" si="3394"/>
        <v>17</v>
      </c>
      <c r="DO992" s="106">
        <f t="shared" si="3395"/>
        <v>17</v>
      </c>
      <c r="DP992" s="486"/>
      <c r="DQ992" s="619"/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 t="shared" ref="F993:R993" si="3422">SUM(F783:F784,F790:F794,F796:F797)</f>
        <v>0</v>
      </c>
      <c r="G993" s="802">
        <f t="shared" si="3422"/>
        <v>0</v>
      </c>
      <c r="H993" s="802">
        <f t="shared" si="3422"/>
        <v>0</v>
      </c>
      <c r="I993" s="802">
        <f t="shared" si="3422"/>
        <v>0</v>
      </c>
      <c r="J993" s="802">
        <f t="shared" si="3422"/>
        <v>0</v>
      </c>
      <c r="K993" s="802">
        <f t="shared" si="3422"/>
        <v>0</v>
      </c>
      <c r="L993" s="802">
        <f t="shared" si="3422"/>
        <v>0</v>
      </c>
      <c r="M993" s="802">
        <f t="shared" si="3422"/>
        <v>0</v>
      </c>
      <c r="N993" s="802">
        <f t="shared" si="3422"/>
        <v>0</v>
      </c>
      <c r="O993" s="802">
        <f t="shared" si="3422"/>
        <v>0</v>
      </c>
      <c r="P993" s="802">
        <f t="shared" si="3422"/>
        <v>0</v>
      </c>
      <c r="Q993" s="802">
        <f t="shared" si="3422"/>
        <v>0</v>
      </c>
      <c r="R993" s="802">
        <f t="shared" si="3422"/>
        <v>0</v>
      </c>
      <c r="S993" s="801"/>
      <c r="T993" s="802">
        <f>SUM(T783:T784,T790:T794,T796:T797)</f>
        <v>0</v>
      </c>
      <c r="U993" s="802">
        <f>SUM(U783:U784,U790:U794,U796:U797)</f>
        <v>0</v>
      </c>
      <c r="V993" s="802">
        <f>SUM(V783:V784,V790:V794,V796:V797)</f>
        <v>0</v>
      </c>
      <c r="W993" s="802">
        <f>SUM(W783:W784,W790:W794,W796:W797)</f>
        <v>0</v>
      </c>
      <c r="X993" s="802">
        <f t="shared" ref="X993:AJ993" si="3423">SUM(X783:X784,X790:X794,X796:X797)</f>
        <v>0</v>
      </c>
      <c r="Y993" s="802">
        <f t="shared" si="3423"/>
        <v>0</v>
      </c>
      <c r="Z993" s="802">
        <f t="shared" si="3423"/>
        <v>0</v>
      </c>
      <c r="AA993" s="802">
        <f t="shared" si="3423"/>
        <v>0</v>
      </c>
      <c r="AB993" s="802">
        <f t="shared" si="3423"/>
        <v>0</v>
      </c>
      <c r="AC993" s="802">
        <f t="shared" si="3423"/>
        <v>0</v>
      </c>
      <c r="AD993" s="802">
        <f t="shared" si="3423"/>
        <v>0</v>
      </c>
      <c r="AE993" s="802">
        <f t="shared" si="3423"/>
        <v>0</v>
      </c>
      <c r="AF993" s="802">
        <f t="shared" si="3423"/>
        <v>0</v>
      </c>
      <c r="AG993" s="802">
        <f t="shared" si="3423"/>
        <v>0</v>
      </c>
      <c r="AH993" s="802">
        <f t="shared" si="3423"/>
        <v>0</v>
      </c>
      <c r="AI993" s="802">
        <f t="shared" si="3423"/>
        <v>0</v>
      </c>
      <c r="AJ993" s="802">
        <f t="shared" si="3423"/>
        <v>0</v>
      </c>
      <c r="AK993" s="801"/>
      <c r="AL993" s="802">
        <f>SUM(AL783:AL784,AL790:AL794,AL796:AL797)</f>
        <v>810</v>
      </c>
      <c r="AM993" s="802">
        <f>SUM(AM783:AM784,AM790:AM794,AM796:AM797)</f>
        <v>0</v>
      </c>
      <c r="AN993" s="802">
        <f>SUM(AN783:AN784,AN790:AN794,AN796:AN797)</f>
        <v>1200</v>
      </c>
      <c r="AO993" s="802">
        <f>SUM(AO783:AO784,AO790:AO794,AO796:AO797)</f>
        <v>1200</v>
      </c>
      <c r="AP993" s="802">
        <f t="shared" ref="AP993:BB993" si="3424">SUM(AP783:AP784,AP790:AP794,AP796:AP797)</f>
        <v>0</v>
      </c>
      <c r="AQ993" s="802">
        <f t="shared" si="3424"/>
        <v>0</v>
      </c>
      <c r="AR993" s="802">
        <f t="shared" si="3424"/>
        <v>0</v>
      </c>
      <c r="AS993" s="802">
        <f t="shared" si="3424"/>
        <v>2270</v>
      </c>
      <c r="AT993" s="802">
        <f t="shared" si="3424"/>
        <v>0</v>
      </c>
      <c r="AU993" s="802">
        <f t="shared" si="3424"/>
        <v>0</v>
      </c>
      <c r="AV993" s="802">
        <f t="shared" si="3424"/>
        <v>0</v>
      </c>
      <c r="AW993" s="802">
        <f t="shared" si="3424"/>
        <v>0</v>
      </c>
      <c r="AX993" s="802">
        <f t="shared" si="3424"/>
        <v>0</v>
      </c>
      <c r="AY993" s="802">
        <f t="shared" si="3424"/>
        <v>0</v>
      </c>
      <c r="AZ993" s="802">
        <f t="shared" si="3424"/>
        <v>0</v>
      </c>
      <c r="BA993" s="802">
        <f t="shared" si="3424"/>
        <v>0</v>
      </c>
      <c r="BB993" s="802">
        <f t="shared" si="3424"/>
        <v>0</v>
      </c>
      <c r="BC993" s="801"/>
      <c r="BD993" s="802">
        <f>SUM(BD783:BD784,BD790:BD794,BD796:BD797)</f>
        <v>7960</v>
      </c>
      <c r="BE993" s="802">
        <f>SUM(BE783:BE784,BE790:BE794,BE796:BE797)</f>
        <v>9500</v>
      </c>
      <c r="BF993" s="802">
        <f>SUM(BF783:BF784,BF790:BF794,BF796:BF797)</f>
        <v>8750</v>
      </c>
      <c r="BG993" s="802">
        <f>SUM(BG783:BG784,BG790:BG794,BG796:BG797)</f>
        <v>7100</v>
      </c>
      <c r="BH993" s="802">
        <f t="shared" ref="BH993:BT993" si="3425">SUM(BH783:BH784,BH790:BH794,BH796:BH797)</f>
        <v>2170</v>
      </c>
      <c r="BI993" s="802">
        <f t="shared" si="3425"/>
        <v>3150</v>
      </c>
      <c r="BJ993" s="802">
        <f t="shared" si="3425"/>
        <v>0</v>
      </c>
      <c r="BK993" s="802">
        <f t="shared" si="3425"/>
        <v>7940</v>
      </c>
      <c r="BL993" s="802">
        <f t="shared" si="3425"/>
        <v>3050</v>
      </c>
      <c r="BM993" s="802">
        <f t="shared" si="3425"/>
        <v>0</v>
      </c>
      <c r="BN993" s="802">
        <f t="shared" si="3425"/>
        <v>0</v>
      </c>
      <c r="BO993" s="802">
        <f t="shared" si="3425"/>
        <v>0</v>
      </c>
      <c r="BP993" s="802">
        <f t="shared" si="3425"/>
        <v>0</v>
      </c>
      <c r="BQ993" s="802">
        <f t="shared" si="3425"/>
        <v>0</v>
      </c>
      <c r="BR993" s="802">
        <f t="shared" si="3425"/>
        <v>0</v>
      </c>
      <c r="BS993" s="802">
        <f t="shared" si="3425"/>
        <v>0</v>
      </c>
      <c r="BT993" s="802">
        <f t="shared" si="3425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4"/>
        <v>0</v>
      </c>
      <c r="CA993" s="598">
        <f t="shared" si="3385"/>
        <v>0</v>
      </c>
      <c r="CB993" s="598">
        <f t="shared" si="3386"/>
        <v>214</v>
      </c>
      <c r="CC993" s="598">
        <f t="shared" si="3387"/>
        <v>2674.6666666666665</v>
      </c>
      <c r="CD993" s="1339">
        <f t="shared" si="3388"/>
        <v>0</v>
      </c>
      <c r="CE993" s="1340">
        <f t="shared" si="3388"/>
        <v>0</v>
      </c>
      <c r="CF993" s="1341">
        <f t="shared" si="3388"/>
        <v>0</v>
      </c>
      <c r="CG993" s="1341">
        <f t="shared" si="3388"/>
        <v>0</v>
      </c>
      <c r="CH993" s="1341">
        <f t="shared" si="3388"/>
        <v>0</v>
      </c>
      <c r="CI993" s="1341">
        <f t="shared" si="3388"/>
        <v>0</v>
      </c>
      <c r="CJ993" s="1341">
        <f t="shared" si="3388"/>
        <v>0</v>
      </c>
      <c r="CK993" s="1342">
        <f t="shared" si="3388"/>
        <v>0</v>
      </c>
      <c r="CL993" s="1342">
        <f t="shared" si="3388"/>
        <v>0</v>
      </c>
      <c r="CM993" s="1342">
        <f t="shared" si="3388"/>
        <v>0</v>
      </c>
      <c r="CN993" s="1341">
        <f t="shared" si="3388"/>
        <v>0</v>
      </c>
      <c r="CO993" s="1341">
        <f t="shared" si="3388"/>
        <v>0</v>
      </c>
      <c r="CP993" s="1341">
        <f t="shared" si="3388"/>
        <v>0</v>
      </c>
      <c r="CQ993" s="1341">
        <f t="shared" si="3388"/>
        <v>810</v>
      </c>
      <c r="CR993" s="1341">
        <f t="shared" si="3388"/>
        <v>1200</v>
      </c>
      <c r="CS993" s="1340">
        <f t="shared" si="3388"/>
        <v>1200</v>
      </c>
      <c r="CT993" s="1343">
        <f t="shared" si="3389"/>
        <v>2270</v>
      </c>
      <c r="CU993" s="1431">
        <f t="shared" si="3390"/>
        <v>0</v>
      </c>
      <c r="CV993" s="1371">
        <f t="shared" si="3390"/>
        <v>0</v>
      </c>
      <c r="CW993" s="1372">
        <f t="shared" si="3390"/>
        <v>0</v>
      </c>
      <c r="CX993" s="1372">
        <f t="shared" si="3390"/>
        <v>0</v>
      </c>
      <c r="CY993" s="1372">
        <f t="shared" si="3390"/>
        <v>0</v>
      </c>
      <c r="CZ993" s="1372">
        <f t="shared" si="3390"/>
        <v>0</v>
      </c>
      <c r="DA993" s="1372">
        <f t="shared" si="3390"/>
        <v>0</v>
      </c>
      <c r="DB993" s="1373">
        <f t="shared" si="3390"/>
        <v>0</v>
      </c>
      <c r="DC993" s="1373">
        <f t="shared" si="3390"/>
        <v>0</v>
      </c>
      <c r="DD993" s="1373">
        <f t="shared" si="3390"/>
        <v>2170</v>
      </c>
      <c r="DE993" s="1372">
        <f t="shared" si="3390"/>
        <v>3050</v>
      </c>
      <c r="DF993" s="1372">
        <f t="shared" si="3390"/>
        <v>3150</v>
      </c>
      <c r="DG993" s="1372">
        <f t="shared" si="3390"/>
        <v>7100</v>
      </c>
      <c r="DH993" s="1372">
        <f t="shared" si="3390"/>
        <v>7940</v>
      </c>
      <c r="DI993" s="1372">
        <f t="shared" si="3390"/>
        <v>7960</v>
      </c>
      <c r="DJ993" s="1371">
        <f t="shared" si="3390"/>
        <v>8750</v>
      </c>
      <c r="DK993" s="1431">
        <f t="shared" si="3391"/>
        <v>9500</v>
      </c>
      <c r="DL993" s="654">
        <f t="shared" si="3392"/>
        <v>17</v>
      </c>
      <c r="DM993" s="106">
        <f t="shared" si="3393"/>
        <v>17</v>
      </c>
      <c r="DN993" s="106">
        <f t="shared" si="3394"/>
        <v>17</v>
      </c>
      <c r="DO993" s="106">
        <f t="shared" si="3395"/>
        <v>17</v>
      </c>
      <c r="DP993" s="486"/>
      <c r="DQ993" s="619"/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 t="shared" ref="F994:R994" si="3426">SUM(F798,F799)</f>
        <v>0</v>
      </c>
      <c r="G994" s="802">
        <f t="shared" si="3426"/>
        <v>0</v>
      </c>
      <c r="H994" s="802">
        <f t="shared" si="3426"/>
        <v>0</v>
      </c>
      <c r="I994" s="802">
        <f t="shared" si="3426"/>
        <v>30</v>
      </c>
      <c r="J994" s="802">
        <f t="shared" si="3426"/>
        <v>0</v>
      </c>
      <c r="K994" s="802">
        <f t="shared" si="3426"/>
        <v>0</v>
      </c>
      <c r="L994" s="802">
        <f t="shared" si="3426"/>
        <v>0</v>
      </c>
      <c r="M994" s="802">
        <f t="shared" si="3426"/>
        <v>0</v>
      </c>
      <c r="N994" s="802">
        <f t="shared" si="3426"/>
        <v>0</v>
      </c>
      <c r="O994" s="802">
        <f t="shared" si="3426"/>
        <v>0</v>
      </c>
      <c r="P994" s="802">
        <f t="shared" si="3426"/>
        <v>0</v>
      </c>
      <c r="Q994" s="802">
        <f t="shared" si="3426"/>
        <v>0</v>
      </c>
      <c r="R994" s="802">
        <f t="shared" si="3426"/>
        <v>0</v>
      </c>
      <c r="S994" s="801"/>
      <c r="T994" s="802">
        <f>SUM(T798,T799)</f>
        <v>0</v>
      </c>
      <c r="U994" s="802">
        <f>SUM(U798,U799)</f>
        <v>0</v>
      </c>
      <c r="V994" s="802">
        <f>SUM(V798,V799)</f>
        <v>0</v>
      </c>
      <c r="W994" s="802">
        <f>SUM(W798,W799)</f>
        <v>300</v>
      </c>
      <c r="X994" s="802">
        <f t="shared" ref="X994:AJ994" si="3427">SUM(X798,X799)</f>
        <v>0</v>
      </c>
      <c r="Y994" s="802">
        <f t="shared" si="3427"/>
        <v>0</v>
      </c>
      <c r="Z994" s="802">
        <f t="shared" si="3427"/>
        <v>0</v>
      </c>
      <c r="AA994" s="802">
        <f t="shared" si="3427"/>
        <v>60</v>
      </c>
      <c r="AB994" s="802">
        <f t="shared" si="3427"/>
        <v>300</v>
      </c>
      <c r="AC994" s="802">
        <f t="shared" si="3427"/>
        <v>0</v>
      </c>
      <c r="AD994" s="802">
        <f t="shared" si="3427"/>
        <v>0</v>
      </c>
      <c r="AE994" s="802">
        <f t="shared" si="3427"/>
        <v>0</v>
      </c>
      <c r="AF994" s="802">
        <f t="shared" si="3427"/>
        <v>0</v>
      </c>
      <c r="AG994" s="802">
        <f t="shared" si="3427"/>
        <v>0</v>
      </c>
      <c r="AH994" s="802">
        <f t="shared" si="3427"/>
        <v>0</v>
      </c>
      <c r="AI994" s="802">
        <f t="shared" si="3427"/>
        <v>0</v>
      </c>
      <c r="AJ994" s="802">
        <f t="shared" si="3427"/>
        <v>0</v>
      </c>
      <c r="AK994" s="801"/>
      <c r="AL994" s="802">
        <f>SUM(AL798,AL799)</f>
        <v>60</v>
      </c>
      <c r="AM994" s="802">
        <f>SUM(AM798,AM799)</f>
        <v>400</v>
      </c>
      <c r="AN994" s="802">
        <f>SUM(AN798,AN799)</f>
        <v>3000</v>
      </c>
      <c r="AO994" s="802">
        <f>SUM(AO798,AO799)</f>
        <v>400</v>
      </c>
      <c r="AP994" s="802">
        <f t="shared" ref="AP994:BB994" si="3428">SUM(AP798,AP799)</f>
        <v>440</v>
      </c>
      <c r="AQ994" s="802">
        <f t="shared" si="3428"/>
        <v>0</v>
      </c>
      <c r="AR994" s="802">
        <f t="shared" si="3428"/>
        <v>1000</v>
      </c>
      <c r="AS994" s="802">
        <f t="shared" si="3428"/>
        <v>2200</v>
      </c>
      <c r="AT994" s="802">
        <f t="shared" si="3428"/>
        <v>0</v>
      </c>
      <c r="AU994" s="802">
        <f t="shared" si="3428"/>
        <v>0</v>
      </c>
      <c r="AV994" s="802">
        <f t="shared" si="3428"/>
        <v>0</v>
      </c>
      <c r="AW994" s="802">
        <f t="shared" si="3428"/>
        <v>0</v>
      </c>
      <c r="AX994" s="802">
        <f t="shared" si="3428"/>
        <v>0</v>
      </c>
      <c r="AY994" s="802">
        <f t="shared" si="3428"/>
        <v>0</v>
      </c>
      <c r="AZ994" s="802">
        <f t="shared" si="3428"/>
        <v>0</v>
      </c>
      <c r="BA994" s="802">
        <f t="shared" si="3428"/>
        <v>0</v>
      </c>
      <c r="BB994" s="802">
        <f t="shared" si="3428"/>
        <v>0</v>
      </c>
      <c r="BC994" s="801"/>
      <c r="BD994" s="802">
        <f>SUM(BD798,BD799)</f>
        <v>3000</v>
      </c>
      <c r="BE994" s="802">
        <f>SUM(BE798,BE799)</f>
        <v>1500</v>
      </c>
      <c r="BF994" s="802">
        <f>SUM(BF798,BF799)</f>
        <v>5210</v>
      </c>
      <c r="BG994" s="802">
        <f>SUM(BG798,BG799)</f>
        <v>1000</v>
      </c>
      <c r="BH994" s="802">
        <f t="shared" ref="BH994:BT994" si="3429">SUM(BH798,BH799)</f>
        <v>890</v>
      </c>
      <c r="BI994" s="802">
        <f t="shared" si="3429"/>
        <v>1000</v>
      </c>
      <c r="BJ994" s="802">
        <f t="shared" si="3429"/>
        <v>2600</v>
      </c>
      <c r="BK994" s="802">
        <f t="shared" si="3429"/>
        <v>2400</v>
      </c>
      <c r="BL994" s="802">
        <f t="shared" si="3429"/>
        <v>1660</v>
      </c>
      <c r="BM994" s="802">
        <f t="shared" si="3429"/>
        <v>0</v>
      </c>
      <c r="BN994" s="802">
        <f t="shared" si="3429"/>
        <v>0</v>
      </c>
      <c r="BO994" s="802">
        <f t="shared" si="3429"/>
        <v>0</v>
      </c>
      <c r="BP994" s="802">
        <f t="shared" si="3429"/>
        <v>0</v>
      </c>
      <c r="BQ994" s="802">
        <f t="shared" si="3429"/>
        <v>0</v>
      </c>
      <c r="BR994" s="802">
        <f t="shared" si="3429"/>
        <v>0</v>
      </c>
      <c r="BS994" s="802">
        <f t="shared" si="3429"/>
        <v>0</v>
      </c>
      <c r="BT994" s="802">
        <f t="shared" si="3429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4"/>
        <v>0</v>
      </c>
      <c r="CA994" s="598">
        <f t="shared" si="3385"/>
        <v>24</v>
      </c>
      <c r="CB994" s="598">
        <f t="shared" si="3386"/>
        <v>300</v>
      </c>
      <c r="CC994" s="598">
        <f t="shared" si="3387"/>
        <v>936.66666666666663</v>
      </c>
      <c r="CD994" s="1339">
        <f t="shared" si="3388"/>
        <v>0</v>
      </c>
      <c r="CE994" s="1340">
        <f t="shared" si="3388"/>
        <v>0</v>
      </c>
      <c r="CF994" s="1341">
        <f t="shared" si="3388"/>
        <v>0</v>
      </c>
      <c r="CG994" s="1341">
        <f t="shared" si="3388"/>
        <v>0</v>
      </c>
      <c r="CH994" s="1341">
        <f t="shared" si="3388"/>
        <v>0</v>
      </c>
      <c r="CI994" s="1341">
        <f t="shared" si="3388"/>
        <v>0</v>
      </c>
      <c r="CJ994" s="1341">
        <f t="shared" si="3388"/>
        <v>0</v>
      </c>
      <c r="CK994" s="1342">
        <f t="shared" si="3388"/>
        <v>0</v>
      </c>
      <c r="CL994" s="1342">
        <f t="shared" si="3388"/>
        <v>0</v>
      </c>
      <c r="CM994" s="1342">
        <f t="shared" si="3388"/>
        <v>0</v>
      </c>
      <c r="CN994" s="1341">
        <f t="shared" si="3388"/>
        <v>60</v>
      </c>
      <c r="CO994" s="1341">
        <f t="shared" si="3388"/>
        <v>400</v>
      </c>
      <c r="CP994" s="1341">
        <f t="shared" si="3388"/>
        <v>400</v>
      </c>
      <c r="CQ994" s="1341">
        <f t="shared" si="3388"/>
        <v>440</v>
      </c>
      <c r="CR994" s="1341">
        <f t="shared" si="3388"/>
        <v>1000</v>
      </c>
      <c r="CS994" s="1340">
        <f t="shared" si="3388"/>
        <v>2200</v>
      </c>
      <c r="CT994" s="1343">
        <f t="shared" si="3389"/>
        <v>3000</v>
      </c>
      <c r="CU994" s="1431">
        <f t="shared" si="3390"/>
        <v>0</v>
      </c>
      <c r="CV994" s="1371">
        <f t="shared" si="3390"/>
        <v>0</v>
      </c>
      <c r="CW994" s="1372">
        <f t="shared" si="3390"/>
        <v>0</v>
      </c>
      <c r="CX994" s="1372">
        <f t="shared" si="3390"/>
        <v>0</v>
      </c>
      <c r="CY994" s="1372">
        <f t="shared" si="3390"/>
        <v>0</v>
      </c>
      <c r="CZ994" s="1372">
        <f t="shared" si="3390"/>
        <v>0</v>
      </c>
      <c r="DA994" s="1372">
        <f t="shared" si="3390"/>
        <v>0</v>
      </c>
      <c r="DB994" s="1373">
        <f t="shared" si="3390"/>
        <v>0</v>
      </c>
      <c r="DC994" s="1373">
        <f t="shared" si="3390"/>
        <v>890</v>
      </c>
      <c r="DD994" s="1373">
        <f t="shared" si="3390"/>
        <v>1000</v>
      </c>
      <c r="DE994" s="1372">
        <f t="shared" si="3390"/>
        <v>1000</v>
      </c>
      <c r="DF994" s="1372">
        <f t="shared" si="3390"/>
        <v>1500</v>
      </c>
      <c r="DG994" s="1372">
        <f t="shared" si="3390"/>
        <v>1660</v>
      </c>
      <c r="DH994" s="1372">
        <f t="shared" si="3390"/>
        <v>2400</v>
      </c>
      <c r="DI994" s="1372">
        <f t="shared" si="3390"/>
        <v>2600</v>
      </c>
      <c r="DJ994" s="1371">
        <f t="shared" si="3390"/>
        <v>3000</v>
      </c>
      <c r="DK994" s="1431">
        <f t="shared" si="3391"/>
        <v>5210</v>
      </c>
      <c r="DL994" s="654">
        <f t="shared" si="3392"/>
        <v>17</v>
      </c>
      <c r="DM994" s="106">
        <f t="shared" si="3393"/>
        <v>17</v>
      </c>
      <c r="DN994" s="106">
        <f t="shared" si="3394"/>
        <v>17</v>
      </c>
      <c r="DO994" s="106">
        <f t="shared" si="3395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>SUM(C800)</f>
        <v>0</v>
      </c>
      <c r="D995" s="802">
        <f>SUM(D800)</f>
        <v>0</v>
      </c>
      <c r="E995" s="802">
        <f>SUM(E800)</f>
        <v>0</v>
      </c>
      <c r="F995" s="802">
        <f t="shared" ref="F995:R995" si="3430">SUM(F800)</f>
        <v>0</v>
      </c>
      <c r="G995" s="802">
        <f t="shared" si="3430"/>
        <v>0</v>
      </c>
      <c r="H995" s="802">
        <f t="shared" si="3430"/>
        <v>0</v>
      </c>
      <c r="I995" s="802">
        <f t="shared" si="3430"/>
        <v>0</v>
      </c>
      <c r="J995" s="802">
        <f t="shared" si="3430"/>
        <v>0</v>
      </c>
      <c r="K995" s="802">
        <f t="shared" si="3430"/>
        <v>0</v>
      </c>
      <c r="L995" s="802">
        <f t="shared" si="3430"/>
        <v>0</v>
      </c>
      <c r="M995" s="802">
        <f t="shared" si="3430"/>
        <v>0</v>
      </c>
      <c r="N995" s="802">
        <f t="shared" si="3430"/>
        <v>0</v>
      </c>
      <c r="O995" s="802">
        <f t="shared" si="3430"/>
        <v>0</v>
      </c>
      <c r="P995" s="802">
        <f t="shared" si="3430"/>
        <v>0</v>
      </c>
      <c r="Q995" s="802">
        <f t="shared" si="3430"/>
        <v>0</v>
      </c>
      <c r="R995" s="802">
        <f t="shared" si="3430"/>
        <v>0</v>
      </c>
      <c r="S995" s="801"/>
      <c r="T995" s="802">
        <f>SUM(T800)</f>
        <v>0</v>
      </c>
      <c r="U995" s="802">
        <f>SUM(U800)</f>
        <v>0</v>
      </c>
      <c r="V995" s="802">
        <f>SUM(V800)</f>
        <v>0</v>
      </c>
      <c r="W995" s="802">
        <f>SUM(W800)</f>
        <v>350</v>
      </c>
      <c r="X995" s="802">
        <f t="shared" ref="X995:AJ995" si="3431">SUM(X800)</f>
        <v>0</v>
      </c>
      <c r="Y995" s="802">
        <f t="shared" si="3431"/>
        <v>0</v>
      </c>
      <c r="Z995" s="802">
        <f t="shared" si="3431"/>
        <v>140</v>
      </c>
      <c r="AA995" s="802">
        <f t="shared" si="3431"/>
        <v>0</v>
      </c>
      <c r="AB995" s="802">
        <f t="shared" si="3431"/>
        <v>0</v>
      </c>
      <c r="AC995" s="802">
        <f t="shared" si="3431"/>
        <v>0</v>
      </c>
      <c r="AD995" s="802">
        <f t="shared" si="3431"/>
        <v>0</v>
      </c>
      <c r="AE995" s="802">
        <f t="shared" si="3431"/>
        <v>0</v>
      </c>
      <c r="AF995" s="802">
        <f t="shared" si="3431"/>
        <v>0</v>
      </c>
      <c r="AG995" s="802">
        <f t="shared" si="3431"/>
        <v>0</v>
      </c>
      <c r="AH995" s="802">
        <f t="shared" si="3431"/>
        <v>0</v>
      </c>
      <c r="AI995" s="802">
        <f t="shared" si="3431"/>
        <v>0</v>
      </c>
      <c r="AJ995" s="802">
        <f t="shared" si="3431"/>
        <v>0</v>
      </c>
      <c r="AK995" s="801"/>
      <c r="AL995" s="802">
        <f>SUM(AL800)</f>
        <v>350</v>
      </c>
      <c r="AM995" s="802">
        <f>SUM(AM800)</f>
        <v>550</v>
      </c>
      <c r="AN995" s="802">
        <f>SUM(AN800)</f>
        <v>500</v>
      </c>
      <c r="AO995" s="802">
        <f>SUM(AO800)</f>
        <v>120</v>
      </c>
      <c r="AP995" s="802">
        <f t="shared" ref="AP995:BB995" si="3432">SUM(AP800)</f>
        <v>0</v>
      </c>
      <c r="AQ995" s="802">
        <f t="shared" si="3432"/>
        <v>150</v>
      </c>
      <c r="AR995" s="802">
        <f t="shared" si="3432"/>
        <v>0</v>
      </c>
      <c r="AS995" s="802">
        <f t="shared" si="3432"/>
        <v>350</v>
      </c>
      <c r="AT995" s="802">
        <f t="shared" si="3432"/>
        <v>0</v>
      </c>
      <c r="AU995" s="802">
        <f t="shared" si="3432"/>
        <v>0</v>
      </c>
      <c r="AV995" s="802">
        <f t="shared" si="3432"/>
        <v>0</v>
      </c>
      <c r="AW995" s="802">
        <f t="shared" si="3432"/>
        <v>0</v>
      </c>
      <c r="AX995" s="802">
        <f t="shared" si="3432"/>
        <v>0</v>
      </c>
      <c r="AY995" s="802">
        <f t="shared" si="3432"/>
        <v>0</v>
      </c>
      <c r="AZ995" s="802">
        <f t="shared" si="3432"/>
        <v>0</v>
      </c>
      <c r="BA995" s="802">
        <f t="shared" si="3432"/>
        <v>0</v>
      </c>
      <c r="BB995" s="802">
        <f t="shared" si="3432"/>
        <v>0</v>
      </c>
      <c r="BC995" s="801"/>
      <c r="BD995" s="802">
        <f>SUM(BD800)</f>
        <v>1000</v>
      </c>
      <c r="BE995" s="802">
        <f>SUM(BE800)</f>
        <v>0</v>
      </c>
      <c r="BF995" s="802">
        <f>SUM(BF800)</f>
        <v>800</v>
      </c>
      <c r="BG995" s="802">
        <f>SUM(BG800)</f>
        <v>240</v>
      </c>
      <c r="BH995" s="802">
        <f t="shared" ref="BH995:BT995" si="3433">SUM(BH800)</f>
        <v>280</v>
      </c>
      <c r="BI995" s="802">
        <f t="shared" si="3433"/>
        <v>160</v>
      </c>
      <c r="BJ995" s="802">
        <f t="shared" si="3433"/>
        <v>4500</v>
      </c>
      <c r="BK995" s="802">
        <f t="shared" si="3433"/>
        <v>1200</v>
      </c>
      <c r="BL995" s="802">
        <f t="shared" si="3433"/>
        <v>1155</v>
      </c>
      <c r="BM995" s="802">
        <f t="shared" si="3433"/>
        <v>0</v>
      </c>
      <c r="BN995" s="802">
        <f t="shared" si="3433"/>
        <v>0</v>
      </c>
      <c r="BO995" s="802">
        <f t="shared" si="3433"/>
        <v>0</v>
      </c>
      <c r="BP995" s="802">
        <f t="shared" si="3433"/>
        <v>0</v>
      </c>
      <c r="BQ995" s="802">
        <f t="shared" si="3433"/>
        <v>0</v>
      </c>
      <c r="BR995" s="802">
        <f t="shared" si="3433"/>
        <v>0</v>
      </c>
      <c r="BS995" s="802">
        <f t="shared" si="3433"/>
        <v>0</v>
      </c>
      <c r="BT995" s="802">
        <f t="shared" si="3433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4"/>
        <v>0</v>
      </c>
      <c r="CA995" s="598">
        <f t="shared" si="3385"/>
        <v>9.3333333333333339</v>
      </c>
      <c r="CB995" s="598">
        <f t="shared" si="3386"/>
        <v>98</v>
      </c>
      <c r="CC995" s="598">
        <f t="shared" si="3387"/>
        <v>322.33333333333331</v>
      </c>
      <c r="CD995" s="1339">
        <f t="shared" si="3388"/>
        <v>0</v>
      </c>
      <c r="CE995" s="1340">
        <f t="shared" si="3388"/>
        <v>0</v>
      </c>
      <c r="CF995" s="1341">
        <f t="shared" si="3388"/>
        <v>0</v>
      </c>
      <c r="CG995" s="1341">
        <f t="shared" si="3388"/>
        <v>0</v>
      </c>
      <c r="CH995" s="1341">
        <f t="shared" si="3388"/>
        <v>0</v>
      </c>
      <c r="CI995" s="1341">
        <f t="shared" si="3388"/>
        <v>0</v>
      </c>
      <c r="CJ995" s="1341">
        <f t="shared" si="3388"/>
        <v>0</v>
      </c>
      <c r="CK995" s="1342">
        <f t="shared" si="3388"/>
        <v>0</v>
      </c>
      <c r="CL995" s="1342">
        <f t="shared" si="3388"/>
        <v>0</v>
      </c>
      <c r="CM995" s="1342">
        <f t="shared" si="3388"/>
        <v>0</v>
      </c>
      <c r="CN995" s="1341">
        <f t="shared" si="3388"/>
        <v>0</v>
      </c>
      <c r="CO995" s="1341">
        <f t="shared" si="3388"/>
        <v>120</v>
      </c>
      <c r="CP995" s="1341">
        <f t="shared" si="3388"/>
        <v>150</v>
      </c>
      <c r="CQ995" s="1341">
        <f t="shared" si="3388"/>
        <v>350</v>
      </c>
      <c r="CR995" s="1341">
        <f t="shared" si="3388"/>
        <v>350</v>
      </c>
      <c r="CS995" s="1340">
        <f t="shared" si="3388"/>
        <v>500</v>
      </c>
      <c r="CT995" s="1343">
        <f t="shared" si="3389"/>
        <v>550</v>
      </c>
      <c r="CU995" s="1431">
        <f t="shared" si="3390"/>
        <v>0</v>
      </c>
      <c r="CV995" s="1371">
        <f t="shared" si="3390"/>
        <v>0</v>
      </c>
      <c r="CW995" s="1372">
        <f t="shared" si="3390"/>
        <v>0</v>
      </c>
      <c r="CX995" s="1372">
        <f t="shared" si="3390"/>
        <v>0</v>
      </c>
      <c r="CY995" s="1372">
        <f t="shared" si="3390"/>
        <v>0</v>
      </c>
      <c r="CZ995" s="1372">
        <f t="shared" si="3390"/>
        <v>0</v>
      </c>
      <c r="DA995" s="1372">
        <f t="shared" si="3390"/>
        <v>0</v>
      </c>
      <c r="DB995" s="1373">
        <f t="shared" si="3390"/>
        <v>0</v>
      </c>
      <c r="DC995" s="1373">
        <f t="shared" si="3390"/>
        <v>0</v>
      </c>
      <c r="DD995" s="1373">
        <f t="shared" si="3390"/>
        <v>160</v>
      </c>
      <c r="DE995" s="1372">
        <f t="shared" si="3390"/>
        <v>240</v>
      </c>
      <c r="DF995" s="1372">
        <f t="shared" si="3390"/>
        <v>280</v>
      </c>
      <c r="DG995" s="1372">
        <f t="shared" si="3390"/>
        <v>800</v>
      </c>
      <c r="DH995" s="1372">
        <f t="shared" si="3390"/>
        <v>1000</v>
      </c>
      <c r="DI995" s="1372">
        <f t="shared" si="3390"/>
        <v>1155</v>
      </c>
      <c r="DJ995" s="1371">
        <f t="shared" si="3390"/>
        <v>1200</v>
      </c>
      <c r="DK995" s="1431">
        <f t="shared" si="3391"/>
        <v>4500</v>
      </c>
      <c r="DL995" s="654">
        <f t="shared" si="3392"/>
        <v>17</v>
      </c>
      <c r="DM995" s="106">
        <f t="shared" si="3393"/>
        <v>17</v>
      </c>
      <c r="DN995" s="106">
        <f t="shared" si="3394"/>
        <v>17</v>
      </c>
      <c r="DO995" s="106">
        <f t="shared" si="3395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399</v>
      </c>
      <c r="B996" s="802">
        <f>SUM(B803)</f>
        <v>0</v>
      </c>
      <c r="C996" s="802">
        <f>SUM(C803)</f>
        <v>0</v>
      </c>
      <c r="D996" s="802">
        <f>SUM(D803)</f>
        <v>0</v>
      </c>
      <c r="E996" s="802">
        <f>SUM(E803)</f>
        <v>0</v>
      </c>
      <c r="F996" s="802">
        <f t="shared" ref="F996:R996" si="3434">SUM(F803)</f>
        <v>0</v>
      </c>
      <c r="G996" s="802">
        <f t="shared" si="3434"/>
        <v>0</v>
      </c>
      <c r="H996" s="802">
        <f t="shared" si="3434"/>
        <v>0</v>
      </c>
      <c r="I996" s="802">
        <f t="shared" si="3434"/>
        <v>0</v>
      </c>
      <c r="J996" s="802">
        <f t="shared" si="3434"/>
        <v>0</v>
      </c>
      <c r="K996" s="802">
        <f t="shared" si="3434"/>
        <v>0</v>
      </c>
      <c r="L996" s="802">
        <f t="shared" si="3434"/>
        <v>0</v>
      </c>
      <c r="M996" s="802">
        <f t="shared" si="3434"/>
        <v>0</v>
      </c>
      <c r="N996" s="802">
        <f t="shared" si="3434"/>
        <v>0</v>
      </c>
      <c r="O996" s="802">
        <f t="shared" si="3434"/>
        <v>0</v>
      </c>
      <c r="P996" s="802">
        <f t="shared" si="3434"/>
        <v>0</v>
      </c>
      <c r="Q996" s="802">
        <f t="shared" si="3434"/>
        <v>0</v>
      </c>
      <c r="R996" s="802">
        <f t="shared" si="3434"/>
        <v>0</v>
      </c>
      <c r="S996" s="801"/>
      <c r="T996" s="802">
        <f>SUM(T803)</f>
        <v>0</v>
      </c>
      <c r="U996" s="802">
        <f>SUM(U803)</f>
        <v>0</v>
      </c>
      <c r="V996" s="802">
        <f>SUM(V803)</f>
        <v>0</v>
      </c>
      <c r="W996" s="802">
        <f>SUM(W803)</f>
        <v>0</v>
      </c>
      <c r="X996" s="802">
        <f t="shared" ref="X996:AJ996" si="3435">SUM(X803)</f>
        <v>0</v>
      </c>
      <c r="Y996" s="802">
        <f t="shared" si="3435"/>
        <v>0</v>
      </c>
      <c r="Z996" s="802">
        <f t="shared" si="3435"/>
        <v>0</v>
      </c>
      <c r="AA996" s="802">
        <f t="shared" si="3435"/>
        <v>0</v>
      </c>
      <c r="AB996" s="802">
        <f t="shared" si="3435"/>
        <v>0</v>
      </c>
      <c r="AC996" s="802">
        <f t="shared" si="3435"/>
        <v>0</v>
      </c>
      <c r="AD996" s="802">
        <f t="shared" si="3435"/>
        <v>0</v>
      </c>
      <c r="AE996" s="802">
        <f t="shared" si="3435"/>
        <v>0</v>
      </c>
      <c r="AF996" s="802">
        <f t="shared" si="3435"/>
        <v>0</v>
      </c>
      <c r="AG996" s="802">
        <f t="shared" si="3435"/>
        <v>0</v>
      </c>
      <c r="AH996" s="802">
        <f t="shared" si="3435"/>
        <v>0</v>
      </c>
      <c r="AI996" s="802">
        <f t="shared" si="3435"/>
        <v>0</v>
      </c>
      <c r="AJ996" s="802">
        <f t="shared" si="3435"/>
        <v>0</v>
      </c>
      <c r="AK996" s="801"/>
      <c r="AL996" s="802">
        <f>SUM(AL803)</f>
        <v>0</v>
      </c>
      <c r="AM996" s="802">
        <f>SUM(AM803)</f>
        <v>0</v>
      </c>
      <c r="AN996" s="802">
        <f>SUM(AN803)</f>
        <v>0</v>
      </c>
      <c r="AO996" s="802">
        <f>SUM(AO803)</f>
        <v>0</v>
      </c>
      <c r="AP996" s="802">
        <f t="shared" ref="AP996:BB996" si="3436">SUM(AP803)</f>
        <v>0</v>
      </c>
      <c r="AQ996" s="802">
        <f t="shared" si="3436"/>
        <v>0</v>
      </c>
      <c r="AR996" s="802">
        <f t="shared" si="3436"/>
        <v>0</v>
      </c>
      <c r="AS996" s="802">
        <f t="shared" si="3436"/>
        <v>0</v>
      </c>
      <c r="AT996" s="802">
        <f t="shared" si="3436"/>
        <v>0</v>
      </c>
      <c r="AU996" s="802">
        <f t="shared" si="3436"/>
        <v>0</v>
      </c>
      <c r="AV996" s="802">
        <f t="shared" si="3436"/>
        <v>0</v>
      </c>
      <c r="AW996" s="802">
        <f t="shared" si="3436"/>
        <v>0</v>
      </c>
      <c r="AX996" s="802">
        <f t="shared" si="3436"/>
        <v>0</v>
      </c>
      <c r="AY996" s="802">
        <f t="shared" si="3436"/>
        <v>0</v>
      </c>
      <c r="AZ996" s="802">
        <f t="shared" si="3436"/>
        <v>0</v>
      </c>
      <c r="BA996" s="802">
        <f t="shared" si="3436"/>
        <v>0</v>
      </c>
      <c r="BB996" s="802">
        <f t="shared" si="3436"/>
        <v>0</v>
      </c>
      <c r="BC996" s="801"/>
      <c r="BD996" s="802">
        <f>SUM(BD803)</f>
        <v>0</v>
      </c>
      <c r="BE996" s="802">
        <f>SUM(BE803)</f>
        <v>0</v>
      </c>
      <c r="BF996" s="802">
        <f>SUM(BF803)</f>
        <v>0</v>
      </c>
      <c r="BG996" s="802">
        <f>SUM(BG803)</f>
        <v>0</v>
      </c>
      <c r="BH996" s="802">
        <f t="shared" ref="BH996:BT996" si="3437">SUM(BH803)</f>
        <v>0</v>
      </c>
      <c r="BI996" s="802">
        <f t="shared" si="3437"/>
        <v>0</v>
      </c>
      <c r="BJ996" s="802">
        <f t="shared" si="3437"/>
        <v>0</v>
      </c>
      <c r="BK996" s="802">
        <f t="shared" si="3437"/>
        <v>0</v>
      </c>
      <c r="BL996" s="802">
        <f t="shared" si="3437"/>
        <v>0</v>
      </c>
      <c r="BM996" s="802">
        <f t="shared" si="3437"/>
        <v>0</v>
      </c>
      <c r="BN996" s="802">
        <f t="shared" si="3437"/>
        <v>0</v>
      </c>
      <c r="BO996" s="802">
        <f t="shared" si="3437"/>
        <v>0</v>
      </c>
      <c r="BP996" s="802">
        <f t="shared" si="3437"/>
        <v>0</v>
      </c>
      <c r="BQ996" s="802">
        <f t="shared" si="3437"/>
        <v>0</v>
      </c>
      <c r="BR996" s="802">
        <f t="shared" si="3437"/>
        <v>0</v>
      </c>
      <c r="BS996" s="802">
        <f t="shared" si="3437"/>
        <v>0</v>
      </c>
      <c r="BT996" s="802">
        <f t="shared" si="3437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4"/>
        <v>0</v>
      </c>
      <c r="CA996" s="598">
        <f t="shared" si="3385"/>
        <v>0</v>
      </c>
      <c r="CB996" s="598">
        <f t="shared" si="3386"/>
        <v>0</v>
      </c>
      <c r="CC996" s="598">
        <f t="shared" si="3387"/>
        <v>0</v>
      </c>
      <c r="CD996" s="1339">
        <f t="shared" si="3388"/>
        <v>0</v>
      </c>
      <c r="CE996" s="1340">
        <f t="shared" si="3388"/>
        <v>0</v>
      </c>
      <c r="CF996" s="1341">
        <f t="shared" si="3388"/>
        <v>0</v>
      </c>
      <c r="CG996" s="1341">
        <f t="shared" si="3388"/>
        <v>0</v>
      </c>
      <c r="CH996" s="1341">
        <f t="shared" si="3388"/>
        <v>0</v>
      </c>
      <c r="CI996" s="1341">
        <f t="shared" si="3388"/>
        <v>0</v>
      </c>
      <c r="CJ996" s="1341">
        <f t="shared" si="3388"/>
        <v>0</v>
      </c>
      <c r="CK996" s="1342">
        <f t="shared" si="3388"/>
        <v>0</v>
      </c>
      <c r="CL996" s="1342">
        <f t="shared" si="3388"/>
        <v>0</v>
      </c>
      <c r="CM996" s="1342">
        <f t="shared" si="3388"/>
        <v>0</v>
      </c>
      <c r="CN996" s="1341">
        <f t="shared" si="3388"/>
        <v>0</v>
      </c>
      <c r="CO996" s="1341">
        <f t="shared" si="3388"/>
        <v>0</v>
      </c>
      <c r="CP996" s="1341">
        <f t="shared" si="3388"/>
        <v>0</v>
      </c>
      <c r="CQ996" s="1341">
        <f t="shared" si="3388"/>
        <v>0</v>
      </c>
      <c r="CR996" s="1341">
        <f t="shared" si="3388"/>
        <v>0</v>
      </c>
      <c r="CS996" s="1340">
        <f t="shared" si="3388"/>
        <v>0</v>
      </c>
      <c r="CT996" s="1343">
        <f t="shared" si="3389"/>
        <v>0</v>
      </c>
      <c r="CU996" s="1431">
        <f t="shared" si="3390"/>
        <v>0</v>
      </c>
      <c r="CV996" s="1371">
        <f t="shared" si="3390"/>
        <v>0</v>
      </c>
      <c r="CW996" s="1372">
        <f t="shared" si="3390"/>
        <v>0</v>
      </c>
      <c r="CX996" s="1372">
        <f t="shared" si="3390"/>
        <v>0</v>
      </c>
      <c r="CY996" s="1372">
        <f t="shared" si="3390"/>
        <v>0</v>
      </c>
      <c r="CZ996" s="1372">
        <f t="shared" si="3390"/>
        <v>0</v>
      </c>
      <c r="DA996" s="1372">
        <f t="shared" si="3390"/>
        <v>0</v>
      </c>
      <c r="DB996" s="1373">
        <f t="shared" si="3390"/>
        <v>0</v>
      </c>
      <c r="DC996" s="1373">
        <f t="shared" si="3390"/>
        <v>0</v>
      </c>
      <c r="DD996" s="1373">
        <f t="shared" si="3390"/>
        <v>0</v>
      </c>
      <c r="DE996" s="1372">
        <f t="shared" si="3390"/>
        <v>0</v>
      </c>
      <c r="DF996" s="1372">
        <f t="shared" si="3390"/>
        <v>0</v>
      </c>
      <c r="DG996" s="1372">
        <f t="shared" si="3390"/>
        <v>0</v>
      </c>
      <c r="DH996" s="1372">
        <f t="shared" si="3390"/>
        <v>0</v>
      </c>
      <c r="DI996" s="1372">
        <f t="shared" si="3390"/>
        <v>0</v>
      </c>
      <c r="DJ996" s="1371">
        <f t="shared" si="3390"/>
        <v>0</v>
      </c>
      <c r="DK996" s="1431">
        <f t="shared" si="3391"/>
        <v>0</v>
      </c>
      <c r="DL996" s="654">
        <f t="shared" si="3392"/>
        <v>17</v>
      </c>
      <c r="DM996" s="106">
        <f t="shared" si="3393"/>
        <v>17</v>
      </c>
      <c r="DN996" s="106">
        <f t="shared" si="3394"/>
        <v>17</v>
      </c>
      <c r="DO996" s="106">
        <f t="shared" si="3395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148</v>
      </c>
      <c r="B997" s="802">
        <f>SUM(B801,B802)</f>
        <v>0</v>
      </c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 t="shared" ref="F997:R997" si="3438">SUM(F801,F802)</f>
        <v>0</v>
      </c>
      <c r="G997" s="802">
        <f t="shared" si="3438"/>
        <v>0</v>
      </c>
      <c r="H997" s="802">
        <f t="shared" si="3438"/>
        <v>0</v>
      </c>
      <c r="I997" s="802">
        <f t="shared" si="3438"/>
        <v>0</v>
      </c>
      <c r="J997" s="802">
        <f t="shared" si="3438"/>
        <v>0</v>
      </c>
      <c r="K997" s="802">
        <f t="shared" si="3438"/>
        <v>0</v>
      </c>
      <c r="L997" s="802">
        <f t="shared" si="3438"/>
        <v>0</v>
      </c>
      <c r="M997" s="802">
        <f t="shared" si="3438"/>
        <v>0</v>
      </c>
      <c r="N997" s="802">
        <f t="shared" si="3438"/>
        <v>0</v>
      </c>
      <c r="O997" s="802">
        <f t="shared" si="3438"/>
        <v>0</v>
      </c>
      <c r="P997" s="802">
        <f t="shared" si="3438"/>
        <v>0</v>
      </c>
      <c r="Q997" s="802">
        <f t="shared" si="3438"/>
        <v>0</v>
      </c>
      <c r="R997" s="802">
        <f t="shared" si="3438"/>
        <v>0</v>
      </c>
      <c r="S997" s="801"/>
      <c r="T997" s="802">
        <f>SUM(T801,T802)</f>
        <v>0</v>
      </c>
      <c r="U997" s="802">
        <f>SUM(U801,U802)</f>
        <v>0</v>
      </c>
      <c r="V997" s="802">
        <f>SUM(V801,V802)</f>
        <v>0</v>
      </c>
      <c r="W997" s="802">
        <f>SUM(W801,W802)</f>
        <v>0</v>
      </c>
      <c r="X997" s="802">
        <f t="shared" ref="X997:AJ997" si="3439">SUM(X801,X802)</f>
        <v>0</v>
      </c>
      <c r="Y997" s="802">
        <f t="shared" si="3439"/>
        <v>0</v>
      </c>
      <c r="Z997" s="802">
        <f t="shared" si="3439"/>
        <v>0</v>
      </c>
      <c r="AA997" s="802">
        <f t="shared" si="3439"/>
        <v>0</v>
      </c>
      <c r="AB997" s="802">
        <f t="shared" si="3439"/>
        <v>228</v>
      </c>
      <c r="AC997" s="802">
        <f t="shared" si="3439"/>
        <v>0</v>
      </c>
      <c r="AD997" s="802">
        <f t="shared" si="3439"/>
        <v>0</v>
      </c>
      <c r="AE997" s="802">
        <f t="shared" si="3439"/>
        <v>0</v>
      </c>
      <c r="AF997" s="802">
        <f t="shared" si="3439"/>
        <v>0</v>
      </c>
      <c r="AG997" s="802">
        <f t="shared" si="3439"/>
        <v>0</v>
      </c>
      <c r="AH997" s="802">
        <f t="shared" si="3439"/>
        <v>0</v>
      </c>
      <c r="AI997" s="802">
        <f t="shared" si="3439"/>
        <v>0</v>
      </c>
      <c r="AJ997" s="802">
        <f t="shared" si="3439"/>
        <v>0</v>
      </c>
      <c r="AK997" s="801"/>
      <c r="AL997" s="802">
        <f>SUM(AL801,AL802)</f>
        <v>140</v>
      </c>
      <c r="AM997" s="802">
        <f>SUM(AM801,AM802)</f>
        <v>0</v>
      </c>
      <c r="AN997" s="802">
        <f>SUM(AN801,AN802)</f>
        <v>500</v>
      </c>
      <c r="AO997" s="802">
        <f>SUM(AO801,AO802)</f>
        <v>0</v>
      </c>
      <c r="AP997" s="802">
        <f t="shared" ref="AP997:BB997" si="3440">SUM(AP801,AP802)</f>
        <v>192</v>
      </c>
      <c r="AQ997" s="802">
        <f t="shared" si="3440"/>
        <v>500</v>
      </c>
      <c r="AR997" s="802">
        <f t="shared" si="3440"/>
        <v>0</v>
      </c>
      <c r="AS997" s="802">
        <f t="shared" si="3440"/>
        <v>0</v>
      </c>
      <c r="AT997" s="802">
        <f t="shared" si="3440"/>
        <v>0</v>
      </c>
      <c r="AU997" s="802">
        <f t="shared" si="3440"/>
        <v>0</v>
      </c>
      <c r="AV997" s="802">
        <f t="shared" si="3440"/>
        <v>0</v>
      </c>
      <c r="AW997" s="802">
        <f t="shared" si="3440"/>
        <v>0</v>
      </c>
      <c r="AX997" s="802">
        <f t="shared" si="3440"/>
        <v>0</v>
      </c>
      <c r="AY997" s="802">
        <f t="shared" si="3440"/>
        <v>0</v>
      </c>
      <c r="AZ997" s="802">
        <f t="shared" si="3440"/>
        <v>0</v>
      </c>
      <c r="BA997" s="802">
        <f t="shared" si="3440"/>
        <v>0</v>
      </c>
      <c r="BB997" s="802">
        <f t="shared" si="3440"/>
        <v>0</v>
      </c>
      <c r="BC997" s="801"/>
      <c r="BD997" s="802">
        <f>SUM(BD801,BD802)</f>
        <v>2167</v>
      </c>
      <c r="BE997" s="802">
        <f>SUM(BE801,BE802)</f>
        <v>900</v>
      </c>
      <c r="BF997" s="802">
        <f>SUM(BF801,BF802)</f>
        <v>1200</v>
      </c>
      <c r="BG997" s="802">
        <f>SUM(BG801,BG802)</f>
        <v>140</v>
      </c>
      <c r="BH997" s="802">
        <f t="shared" ref="BH997:BT997" si="3441">SUM(BH801,BH802)</f>
        <v>1620</v>
      </c>
      <c r="BI997" s="802">
        <f t="shared" si="3441"/>
        <v>30</v>
      </c>
      <c r="BJ997" s="802">
        <f t="shared" si="3441"/>
        <v>6330.8</v>
      </c>
      <c r="BK997" s="802">
        <f t="shared" si="3441"/>
        <v>2545</v>
      </c>
      <c r="BL997" s="802">
        <f t="shared" si="3441"/>
        <v>1500</v>
      </c>
      <c r="BM997" s="802">
        <f t="shared" si="3441"/>
        <v>0</v>
      </c>
      <c r="BN997" s="802">
        <f t="shared" si="3441"/>
        <v>0</v>
      </c>
      <c r="BO997" s="802">
        <f t="shared" si="3441"/>
        <v>0</v>
      </c>
      <c r="BP997" s="802">
        <f t="shared" si="3441"/>
        <v>0</v>
      </c>
      <c r="BQ997" s="802">
        <f t="shared" si="3441"/>
        <v>0</v>
      </c>
      <c r="BR997" s="802">
        <f t="shared" si="3441"/>
        <v>0</v>
      </c>
      <c r="BS997" s="802">
        <f t="shared" si="3441"/>
        <v>0</v>
      </c>
      <c r="BT997" s="802">
        <f t="shared" si="3441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4"/>
        <v>0</v>
      </c>
      <c r="CA997" s="598">
        <f t="shared" si="3385"/>
        <v>0</v>
      </c>
      <c r="CB997" s="598">
        <f t="shared" si="3386"/>
        <v>55.466666666666669</v>
      </c>
      <c r="CC997" s="598">
        <f t="shared" si="3387"/>
        <v>673.4666666666667</v>
      </c>
      <c r="CD997" s="1339">
        <f t="shared" si="3388"/>
        <v>0</v>
      </c>
      <c r="CE997" s="1340">
        <f t="shared" si="3388"/>
        <v>0</v>
      </c>
      <c r="CF997" s="1341">
        <f t="shared" si="3388"/>
        <v>0</v>
      </c>
      <c r="CG997" s="1341">
        <f t="shared" si="3388"/>
        <v>0</v>
      </c>
      <c r="CH997" s="1341">
        <f t="shared" si="3388"/>
        <v>0</v>
      </c>
      <c r="CI997" s="1341">
        <f t="shared" si="3388"/>
        <v>0</v>
      </c>
      <c r="CJ997" s="1341">
        <f t="shared" si="3388"/>
        <v>0</v>
      </c>
      <c r="CK997" s="1342">
        <f t="shared" si="3388"/>
        <v>0</v>
      </c>
      <c r="CL997" s="1342">
        <f t="shared" si="3388"/>
        <v>0</v>
      </c>
      <c r="CM997" s="1342">
        <f t="shared" si="3388"/>
        <v>0</v>
      </c>
      <c r="CN997" s="1341">
        <f t="shared" si="3388"/>
        <v>0</v>
      </c>
      <c r="CO997" s="1341">
        <f t="shared" si="3388"/>
        <v>0</v>
      </c>
      <c r="CP997" s="1341">
        <f t="shared" si="3388"/>
        <v>0</v>
      </c>
      <c r="CQ997" s="1341">
        <f t="shared" si="3388"/>
        <v>140</v>
      </c>
      <c r="CR997" s="1341">
        <f t="shared" si="3388"/>
        <v>192</v>
      </c>
      <c r="CS997" s="1340">
        <f t="shared" si="3388"/>
        <v>500</v>
      </c>
      <c r="CT997" s="1343">
        <f t="shared" si="3389"/>
        <v>500</v>
      </c>
      <c r="CU997" s="1431">
        <f t="shared" si="3390"/>
        <v>0</v>
      </c>
      <c r="CV997" s="1371">
        <f t="shared" si="3390"/>
        <v>0</v>
      </c>
      <c r="CW997" s="1372">
        <f t="shared" si="3390"/>
        <v>0</v>
      </c>
      <c r="CX997" s="1372">
        <f t="shared" si="3390"/>
        <v>0</v>
      </c>
      <c r="CY997" s="1372">
        <f t="shared" si="3390"/>
        <v>0</v>
      </c>
      <c r="CZ997" s="1372">
        <f t="shared" si="3390"/>
        <v>0</v>
      </c>
      <c r="DA997" s="1372">
        <f t="shared" si="3390"/>
        <v>0</v>
      </c>
      <c r="DB997" s="1373">
        <f t="shared" si="3390"/>
        <v>0</v>
      </c>
      <c r="DC997" s="1373">
        <f t="shared" si="3390"/>
        <v>30</v>
      </c>
      <c r="DD997" s="1373">
        <f t="shared" si="3390"/>
        <v>140</v>
      </c>
      <c r="DE997" s="1372">
        <f t="shared" si="3390"/>
        <v>900</v>
      </c>
      <c r="DF997" s="1372">
        <f t="shared" si="3390"/>
        <v>1200</v>
      </c>
      <c r="DG997" s="1372">
        <f t="shared" si="3390"/>
        <v>1500</v>
      </c>
      <c r="DH997" s="1372">
        <f t="shared" si="3390"/>
        <v>1620</v>
      </c>
      <c r="DI997" s="1372">
        <f t="shared" si="3390"/>
        <v>2167</v>
      </c>
      <c r="DJ997" s="1371">
        <f t="shared" si="3390"/>
        <v>2545</v>
      </c>
      <c r="DK997" s="1431">
        <f t="shared" si="3391"/>
        <v>6330.8</v>
      </c>
      <c r="DL997" s="654">
        <f t="shared" si="3392"/>
        <v>17</v>
      </c>
      <c r="DM997" s="106">
        <f t="shared" si="3393"/>
        <v>17</v>
      </c>
      <c r="DN997" s="106">
        <f t="shared" si="3394"/>
        <v>17</v>
      </c>
      <c r="DO997" s="106">
        <f t="shared" si="3395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400</v>
      </c>
      <c r="B998" s="802">
        <f>SUM(B795,B804:B805,B808:B809)</f>
        <v>0</v>
      </c>
      <c r="C998" s="802">
        <f t="shared" ref="C998:F998" si="3442">SUM(C795,C804:C805,C808:C809)</f>
        <v>0</v>
      </c>
      <c r="D998" s="802">
        <f t="shared" si="3442"/>
        <v>0</v>
      </c>
      <c r="E998" s="802">
        <f t="shared" si="3442"/>
        <v>0</v>
      </c>
      <c r="F998" s="802">
        <f t="shared" si="3442"/>
        <v>12</v>
      </c>
      <c r="G998" s="802">
        <f t="shared" ref="G998:R998" si="3443">SUM(G795,G804:G805,G808:G809)</f>
        <v>0</v>
      </c>
      <c r="H998" s="802">
        <f t="shared" si="3443"/>
        <v>0</v>
      </c>
      <c r="I998" s="802">
        <f t="shared" si="3443"/>
        <v>0</v>
      </c>
      <c r="J998" s="802">
        <f t="shared" si="3443"/>
        <v>0</v>
      </c>
      <c r="K998" s="802">
        <f t="shared" si="3443"/>
        <v>0</v>
      </c>
      <c r="L998" s="802">
        <f t="shared" si="3443"/>
        <v>0</v>
      </c>
      <c r="M998" s="802">
        <f t="shared" si="3443"/>
        <v>0</v>
      </c>
      <c r="N998" s="802">
        <f t="shared" si="3443"/>
        <v>0</v>
      </c>
      <c r="O998" s="802">
        <f t="shared" si="3443"/>
        <v>0</v>
      </c>
      <c r="P998" s="802">
        <f t="shared" si="3443"/>
        <v>0</v>
      </c>
      <c r="Q998" s="802">
        <f t="shared" si="3443"/>
        <v>0</v>
      </c>
      <c r="R998" s="802">
        <f t="shared" si="3443"/>
        <v>0</v>
      </c>
      <c r="S998" s="801"/>
      <c r="T998" s="802">
        <f>SUM(T795,T804:T805,T808:T809)</f>
        <v>0</v>
      </c>
      <c r="U998" s="802">
        <f t="shared" ref="U998:AJ998" si="3444">SUM(U795,U804:U805,U808:U809)</f>
        <v>18</v>
      </c>
      <c r="V998" s="802">
        <f t="shared" si="3444"/>
        <v>210</v>
      </c>
      <c r="W998" s="802">
        <f t="shared" si="3444"/>
        <v>0</v>
      </c>
      <c r="X998" s="802">
        <f t="shared" si="3444"/>
        <v>60</v>
      </c>
      <c r="Y998" s="802">
        <f t="shared" si="3444"/>
        <v>10</v>
      </c>
      <c r="Z998" s="802">
        <f t="shared" si="3444"/>
        <v>60</v>
      </c>
      <c r="AA998" s="802">
        <f t="shared" si="3444"/>
        <v>0</v>
      </c>
      <c r="AB998" s="802">
        <f t="shared" si="3444"/>
        <v>208</v>
      </c>
      <c r="AC998" s="802">
        <f t="shared" si="3444"/>
        <v>0</v>
      </c>
      <c r="AD998" s="802">
        <f t="shared" si="3444"/>
        <v>0</v>
      </c>
      <c r="AE998" s="802">
        <f t="shared" si="3444"/>
        <v>0</v>
      </c>
      <c r="AF998" s="802">
        <f t="shared" si="3444"/>
        <v>0</v>
      </c>
      <c r="AG998" s="802">
        <f t="shared" si="3444"/>
        <v>0</v>
      </c>
      <c r="AH998" s="802">
        <f t="shared" si="3444"/>
        <v>0</v>
      </c>
      <c r="AI998" s="802">
        <f t="shared" si="3444"/>
        <v>0</v>
      </c>
      <c r="AJ998" s="802">
        <f t="shared" si="3444"/>
        <v>0</v>
      </c>
      <c r="AK998" s="801"/>
      <c r="AL998" s="802">
        <f>SUM(AL795,AL804:AL805,AL808:AL809)</f>
        <v>1500</v>
      </c>
      <c r="AM998" s="802">
        <f t="shared" ref="AM998:BB998" si="3445">SUM(AM795,AM804:AM805,AM808:AM809)</f>
        <v>0</v>
      </c>
      <c r="AN998" s="802">
        <f t="shared" si="3445"/>
        <v>590</v>
      </c>
      <c r="AO998" s="802">
        <f t="shared" si="3445"/>
        <v>0</v>
      </c>
      <c r="AP998" s="802">
        <f t="shared" si="3445"/>
        <v>800</v>
      </c>
      <c r="AQ998" s="802">
        <f t="shared" si="3445"/>
        <v>84</v>
      </c>
      <c r="AR998" s="802">
        <f t="shared" si="3445"/>
        <v>8420</v>
      </c>
      <c r="AS998" s="802">
        <f t="shared" si="3445"/>
        <v>372</v>
      </c>
      <c r="AT998" s="802">
        <f t="shared" si="3445"/>
        <v>970</v>
      </c>
      <c r="AU998" s="802">
        <f t="shared" si="3445"/>
        <v>0</v>
      </c>
      <c r="AV998" s="802">
        <f t="shared" si="3445"/>
        <v>0</v>
      </c>
      <c r="AW998" s="802">
        <f t="shared" si="3445"/>
        <v>0</v>
      </c>
      <c r="AX998" s="802">
        <f t="shared" si="3445"/>
        <v>0</v>
      </c>
      <c r="AY998" s="802">
        <f t="shared" si="3445"/>
        <v>0</v>
      </c>
      <c r="AZ998" s="802">
        <f t="shared" si="3445"/>
        <v>0</v>
      </c>
      <c r="BA998" s="802">
        <f t="shared" si="3445"/>
        <v>0</v>
      </c>
      <c r="BB998" s="802">
        <f t="shared" si="3445"/>
        <v>0</v>
      </c>
      <c r="BC998" s="801"/>
      <c r="BD998" s="802">
        <f>SUM(BD795,BD804:BD805,BD808:BD809)</f>
        <v>3115.8</v>
      </c>
      <c r="BE998" s="802">
        <f t="shared" ref="BE998:BT998" si="3446">SUM(BE795,BE804:BE805,BE808:BE809)</f>
        <v>0</v>
      </c>
      <c r="BF998" s="802">
        <f t="shared" si="3446"/>
        <v>4010</v>
      </c>
      <c r="BG998" s="802">
        <f t="shared" si="3446"/>
        <v>225</v>
      </c>
      <c r="BH998" s="802">
        <f t="shared" si="3446"/>
        <v>460</v>
      </c>
      <c r="BI998" s="802">
        <f t="shared" si="3446"/>
        <v>300</v>
      </c>
      <c r="BJ998" s="802">
        <f t="shared" si="3446"/>
        <v>5580</v>
      </c>
      <c r="BK998" s="802">
        <f t="shared" si="3446"/>
        <v>10500</v>
      </c>
      <c r="BL998" s="802">
        <f t="shared" si="3446"/>
        <v>28115</v>
      </c>
      <c r="BM998" s="802">
        <f t="shared" si="3446"/>
        <v>0</v>
      </c>
      <c r="BN998" s="802">
        <f t="shared" si="3446"/>
        <v>0</v>
      </c>
      <c r="BO998" s="802">
        <f t="shared" si="3446"/>
        <v>0</v>
      </c>
      <c r="BP998" s="802">
        <f t="shared" si="3446"/>
        <v>0</v>
      </c>
      <c r="BQ998" s="802">
        <f t="shared" si="3446"/>
        <v>0</v>
      </c>
      <c r="BR998" s="802">
        <f t="shared" si="3446"/>
        <v>0</v>
      </c>
      <c r="BS998" s="802">
        <f t="shared" si="3446"/>
        <v>0</v>
      </c>
      <c r="BT998" s="802">
        <f t="shared" si="3446"/>
        <v>0</v>
      </c>
      <c r="BU998" s="801"/>
      <c r="BV998" s="802">
        <f>SUM(BV795,BV804:BV805,BV808:BV809)</f>
        <v>12</v>
      </c>
      <c r="BW998" s="802">
        <f t="shared" ref="BW998:BY998" si="3447">SUM(BW795,BW804:BW805,BW808:BW809)</f>
        <v>270</v>
      </c>
      <c r="BX998" s="802">
        <f t="shared" si="3447"/>
        <v>1222</v>
      </c>
      <c r="BY998" s="802">
        <f t="shared" si="3447"/>
        <v>2860</v>
      </c>
      <c r="BZ998" s="598">
        <f t="shared" si="3384"/>
        <v>0</v>
      </c>
      <c r="CA998" s="598">
        <f t="shared" si="3385"/>
        <v>23.733333333333334</v>
      </c>
      <c r="CB998" s="598">
        <f t="shared" si="3386"/>
        <v>287.73333333333335</v>
      </c>
      <c r="CC998" s="598">
        <f t="shared" si="3387"/>
        <v>1612.7200000000003</v>
      </c>
      <c r="CD998" s="1339">
        <f t="shared" si="3388"/>
        <v>0</v>
      </c>
      <c r="CE998" s="1340">
        <f t="shared" si="3388"/>
        <v>0</v>
      </c>
      <c r="CF998" s="1341">
        <f t="shared" si="3388"/>
        <v>0</v>
      </c>
      <c r="CG998" s="1341">
        <f t="shared" si="3388"/>
        <v>0</v>
      </c>
      <c r="CH998" s="1341">
        <f t="shared" si="3388"/>
        <v>0</v>
      </c>
      <c r="CI998" s="1341">
        <f t="shared" si="3388"/>
        <v>0</v>
      </c>
      <c r="CJ998" s="1341">
        <f t="shared" si="3388"/>
        <v>0</v>
      </c>
      <c r="CK998" s="1342">
        <f t="shared" si="3388"/>
        <v>0</v>
      </c>
      <c r="CL998" s="1342">
        <f t="shared" si="3388"/>
        <v>0</v>
      </c>
      <c r="CM998" s="1342">
        <f t="shared" si="3388"/>
        <v>0</v>
      </c>
      <c r="CN998" s="1341">
        <f t="shared" si="3388"/>
        <v>84</v>
      </c>
      <c r="CO998" s="1341">
        <f t="shared" si="3388"/>
        <v>372</v>
      </c>
      <c r="CP998" s="1341">
        <f t="shared" si="3388"/>
        <v>590</v>
      </c>
      <c r="CQ998" s="1341">
        <f t="shared" si="3388"/>
        <v>800</v>
      </c>
      <c r="CR998" s="1341">
        <f t="shared" si="3388"/>
        <v>970</v>
      </c>
      <c r="CS998" s="1340">
        <f t="shared" si="3388"/>
        <v>1500</v>
      </c>
      <c r="CT998" s="1343">
        <f t="shared" si="3389"/>
        <v>8420</v>
      </c>
      <c r="CU998" s="1431">
        <f t="shared" si="3390"/>
        <v>0</v>
      </c>
      <c r="CV998" s="1371">
        <f t="shared" si="3390"/>
        <v>0</v>
      </c>
      <c r="CW998" s="1372">
        <f t="shared" si="3390"/>
        <v>0</v>
      </c>
      <c r="CX998" s="1372">
        <f t="shared" si="3390"/>
        <v>0</v>
      </c>
      <c r="CY998" s="1372">
        <f t="shared" si="3390"/>
        <v>0</v>
      </c>
      <c r="CZ998" s="1372">
        <f t="shared" si="3390"/>
        <v>0</v>
      </c>
      <c r="DA998" s="1372">
        <f t="shared" si="3390"/>
        <v>0</v>
      </c>
      <c r="DB998" s="1373">
        <f t="shared" si="3390"/>
        <v>0</v>
      </c>
      <c r="DC998" s="1373">
        <f t="shared" si="3390"/>
        <v>0</v>
      </c>
      <c r="DD998" s="1373">
        <f t="shared" si="3390"/>
        <v>225</v>
      </c>
      <c r="DE998" s="1372">
        <f t="shared" si="3390"/>
        <v>300</v>
      </c>
      <c r="DF998" s="1372">
        <f t="shared" si="3390"/>
        <v>460</v>
      </c>
      <c r="DG998" s="1372">
        <f t="shared" si="3390"/>
        <v>3115.8</v>
      </c>
      <c r="DH998" s="1372">
        <f t="shared" si="3390"/>
        <v>4010</v>
      </c>
      <c r="DI998" s="1372">
        <f t="shared" si="3390"/>
        <v>5580</v>
      </c>
      <c r="DJ998" s="1371">
        <f t="shared" si="3390"/>
        <v>10500</v>
      </c>
      <c r="DK998" s="1431">
        <f t="shared" si="3391"/>
        <v>28115</v>
      </c>
      <c r="DL998" s="654">
        <f t="shared" si="3392"/>
        <v>17</v>
      </c>
      <c r="DM998" s="106">
        <f t="shared" si="3393"/>
        <v>17</v>
      </c>
      <c r="DN998" s="106">
        <f t="shared" si="3394"/>
        <v>17</v>
      </c>
      <c r="DO998" s="106">
        <f t="shared" si="3395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696</v>
      </c>
      <c r="B999" s="802">
        <f t="shared" ref="B999:E999" si="3448">SUM(B806)</f>
        <v>0</v>
      </c>
      <c r="C999" s="802">
        <f t="shared" si="3448"/>
        <v>0</v>
      </c>
      <c r="D999" s="802">
        <f t="shared" si="3448"/>
        <v>0</v>
      </c>
      <c r="E999" s="802">
        <f t="shared" si="3448"/>
        <v>0</v>
      </c>
      <c r="F999" s="802">
        <f t="shared" ref="F999:R999" si="3449">SUM(F806)</f>
        <v>0</v>
      </c>
      <c r="G999" s="802">
        <f t="shared" si="3449"/>
        <v>0</v>
      </c>
      <c r="H999" s="802">
        <f t="shared" si="3449"/>
        <v>0</v>
      </c>
      <c r="I999" s="802">
        <f t="shared" si="3449"/>
        <v>0</v>
      </c>
      <c r="J999" s="802">
        <f t="shared" si="3449"/>
        <v>0</v>
      </c>
      <c r="K999" s="802">
        <f t="shared" si="3449"/>
        <v>0</v>
      </c>
      <c r="L999" s="802">
        <f t="shared" si="3449"/>
        <v>0</v>
      </c>
      <c r="M999" s="802">
        <f t="shared" si="3449"/>
        <v>0</v>
      </c>
      <c r="N999" s="802">
        <f t="shared" si="3449"/>
        <v>0</v>
      </c>
      <c r="O999" s="802">
        <f t="shared" si="3449"/>
        <v>0</v>
      </c>
      <c r="P999" s="802">
        <f t="shared" si="3449"/>
        <v>0</v>
      </c>
      <c r="Q999" s="802">
        <f t="shared" si="3449"/>
        <v>0</v>
      </c>
      <c r="R999" s="802">
        <f t="shared" si="3449"/>
        <v>0</v>
      </c>
      <c r="S999" s="801"/>
      <c r="T999" s="802">
        <f t="shared" ref="T999:AJ999" si="3450">SUM(T806)</f>
        <v>0</v>
      </c>
      <c r="U999" s="802">
        <f t="shared" si="3450"/>
        <v>0</v>
      </c>
      <c r="V999" s="802">
        <f t="shared" si="3450"/>
        <v>0</v>
      </c>
      <c r="W999" s="802">
        <f t="shared" si="3450"/>
        <v>0</v>
      </c>
      <c r="X999" s="802">
        <f t="shared" si="3450"/>
        <v>0</v>
      </c>
      <c r="Y999" s="802">
        <f t="shared" si="3450"/>
        <v>0</v>
      </c>
      <c r="Z999" s="802">
        <f t="shared" si="3450"/>
        <v>0</v>
      </c>
      <c r="AA999" s="802">
        <f t="shared" si="3450"/>
        <v>0</v>
      </c>
      <c r="AB999" s="802">
        <f t="shared" si="3450"/>
        <v>0</v>
      </c>
      <c r="AC999" s="802">
        <f t="shared" si="3450"/>
        <v>0</v>
      </c>
      <c r="AD999" s="802">
        <f t="shared" si="3450"/>
        <v>0</v>
      </c>
      <c r="AE999" s="802">
        <f t="shared" si="3450"/>
        <v>0</v>
      </c>
      <c r="AF999" s="802">
        <f t="shared" si="3450"/>
        <v>0</v>
      </c>
      <c r="AG999" s="802">
        <f t="shared" si="3450"/>
        <v>0</v>
      </c>
      <c r="AH999" s="802">
        <f t="shared" si="3450"/>
        <v>0</v>
      </c>
      <c r="AI999" s="802">
        <f t="shared" si="3450"/>
        <v>0</v>
      </c>
      <c r="AJ999" s="802">
        <f t="shared" si="3450"/>
        <v>0</v>
      </c>
      <c r="AK999" s="801"/>
      <c r="AL999" s="802">
        <f t="shared" ref="AL999:BB999" si="3451">SUM(AL806)</f>
        <v>0</v>
      </c>
      <c r="AM999" s="802">
        <f t="shared" si="3451"/>
        <v>0</v>
      </c>
      <c r="AN999" s="802">
        <f t="shared" si="3451"/>
        <v>0</v>
      </c>
      <c r="AO999" s="802">
        <f t="shared" si="3451"/>
        <v>0</v>
      </c>
      <c r="AP999" s="802">
        <f t="shared" si="3451"/>
        <v>0</v>
      </c>
      <c r="AQ999" s="802">
        <f t="shared" si="3451"/>
        <v>0</v>
      </c>
      <c r="AR999" s="802">
        <f t="shared" si="3451"/>
        <v>0</v>
      </c>
      <c r="AS999" s="802">
        <f t="shared" si="3451"/>
        <v>0</v>
      </c>
      <c r="AT999" s="802">
        <f t="shared" si="3451"/>
        <v>0</v>
      </c>
      <c r="AU999" s="802">
        <f t="shared" si="3451"/>
        <v>0</v>
      </c>
      <c r="AV999" s="802">
        <f t="shared" si="3451"/>
        <v>0</v>
      </c>
      <c r="AW999" s="802">
        <f t="shared" si="3451"/>
        <v>0</v>
      </c>
      <c r="AX999" s="802">
        <f t="shared" si="3451"/>
        <v>0</v>
      </c>
      <c r="AY999" s="802">
        <f t="shared" si="3451"/>
        <v>0</v>
      </c>
      <c r="AZ999" s="802">
        <f t="shared" si="3451"/>
        <v>0</v>
      </c>
      <c r="BA999" s="802">
        <f t="shared" si="3451"/>
        <v>0</v>
      </c>
      <c r="BB999" s="802">
        <f t="shared" si="3451"/>
        <v>0</v>
      </c>
      <c r="BC999" s="801"/>
      <c r="BD999" s="802">
        <f t="shared" ref="BD999:BT999" si="3452">SUM(BD806)</f>
        <v>0</v>
      </c>
      <c r="BE999" s="802">
        <f t="shared" si="3452"/>
        <v>0</v>
      </c>
      <c r="BF999" s="802">
        <f t="shared" si="3452"/>
        <v>0</v>
      </c>
      <c r="BG999" s="802">
        <f t="shared" si="3452"/>
        <v>0</v>
      </c>
      <c r="BH999" s="802">
        <f t="shared" si="3452"/>
        <v>0</v>
      </c>
      <c r="BI999" s="802">
        <f t="shared" si="3452"/>
        <v>0</v>
      </c>
      <c r="BJ999" s="802">
        <f t="shared" si="3452"/>
        <v>0</v>
      </c>
      <c r="BK999" s="802">
        <f t="shared" si="3452"/>
        <v>0</v>
      </c>
      <c r="BL999" s="802">
        <f t="shared" si="3452"/>
        <v>0</v>
      </c>
      <c r="BM999" s="802">
        <f t="shared" si="3452"/>
        <v>0</v>
      </c>
      <c r="BN999" s="802">
        <f t="shared" si="3452"/>
        <v>0</v>
      </c>
      <c r="BO999" s="802">
        <f t="shared" si="3452"/>
        <v>0</v>
      </c>
      <c r="BP999" s="802">
        <f t="shared" si="3452"/>
        <v>0</v>
      </c>
      <c r="BQ999" s="802">
        <f t="shared" si="3452"/>
        <v>0</v>
      </c>
      <c r="BR999" s="802">
        <f t="shared" si="3452"/>
        <v>0</v>
      </c>
      <c r="BS999" s="802">
        <f t="shared" si="3452"/>
        <v>0</v>
      </c>
      <c r="BT999" s="802">
        <f t="shared" si="3452"/>
        <v>0</v>
      </c>
      <c r="BU999" s="801"/>
      <c r="BV999" s="802">
        <f t="shared" ref="BV999:BY1000" si="3453">SUM(BV806)</f>
        <v>0</v>
      </c>
      <c r="BW999" s="802">
        <f t="shared" si="3453"/>
        <v>0</v>
      </c>
      <c r="BX999" s="802">
        <f t="shared" si="3453"/>
        <v>0</v>
      </c>
      <c r="BY999" s="802">
        <f t="shared" si="3453"/>
        <v>0</v>
      </c>
      <c r="BZ999" s="598">
        <f t="shared" si="3384"/>
        <v>0</v>
      </c>
      <c r="CA999" s="598">
        <f t="shared" si="3385"/>
        <v>0</v>
      </c>
      <c r="CB999" s="598">
        <f t="shared" si="3386"/>
        <v>0</v>
      </c>
      <c r="CC999" s="598">
        <f t="shared" si="3387"/>
        <v>0</v>
      </c>
      <c r="CD999" s="1339">
        <f t="shared" si="3388"/>
        <v>0</v>
      </c>
      <c r="CE999" s="1340">
        <f t="shared" si="3388"/>
        <v>0</v>
      </c>
      <c r="CF999" s="1341">
        <f t="shared" si="3388"/>
        <v>0</v>
      </c>
      <c r="CG999" s="1341">
        <f t="shared" si="3388"/>
        <v>0</v>
      </c>
      <c r="CH999" s="1341">
        <f t="shared" si="3388"/>
        <v>0</v>
      </c>
      <c r="CI999" s="1341">
        <f t="shared" si="3388"/>
        <v>0</v>
      </c>
      <c r="CJ999" s="1341">
        <f t="shared" si="3388"/>
        <v>0</v>
      </c>
      <c r="CK999" s="1342">
        <f t="shared" si="3388"/>
        <v>0</v>
      </c>
      <c r="CL999" s="1342">
        <f t="shared" si="3388"/>
        <v>0</v>
      </c>
      <c r="CM999" s="1342">
        <f t="shared" si="3388"/>
        <v>0</v>
      </c>
      <c r="CN999" s="1341">
        <f t="shared" si="3388"/>
        <v>0</v>
      </c>
      <c r="CO999" s="1341">
        <f t="shared" si="3388"/>
        <v>0</v>
      </c>
      <c r="CP999" s="1341">
        <f t="shared" si="3388"/>
        <v>0</v>
      </c>
      <c r="CQ999" s="1341">
        <f t="shared" si="3388"/>
        <v>0</v>
      </c>
      <c r="CR999" s="1341">
        <f t="shared" si="3388"/>
        <v>0</v>
      </c>
      <c r="CS999" s="1340">
        <f t="shared" si="3388"/>
        <v>0</v>
      </c>
      <c r="CT999" s="1343">
        <f t="shared" si="3389"/>
        <v>0</v>
      </c>
      <c r="CU999" s="1431">
        <f t="shared" si="3390"/>
        <v>0</v>
      </c>
      <c r="CV999" s="1371">
        <f t="shared" si="3390"/>
        <v>0</v>
      </c>
      <c r="CW999" s="1372">
        <f t="shared" si="3390"/>
        <v>0</v>
      </c>
      <c r="CX999" s="1372">
        <f t="shared" si="3390"/>
        <v>0</v>
      </c>
      <c r="CY999" s="1372">
        <f t="shared" si="3390"/>
        <v>0</v>
      </c>
      <c r="CZ999" s="1372">
        <f t="shared" si="3390"/>
        <v>0</v>
      </c>
      <c r="DA999" s="1372">
        <f t="shared" si="3390"/>
        <v>0</v>
      </c>
      <c r="DB999" s="1373">
        <f t="shared" si="3390"/>
        <v>0</v>
      </c>
      <c r="DC999" s="1373">
        <f t="shared" si="3390"/>
        <v>0</v>
      </c>
      <c r="DD999" s="1373">
        <f t="shared" si="3390"/>
        <v>0</v>
      </c>
      <c r="DE999" s="1372">
        <f t="shared" si="3390"/>
        <v>0</v>
      </c>
      <c r="DF999" s="1372">
        <f t="shared" si="3390"/>
        <v>0</v>
      </c>
      <c r="DG999" s="1372">
        <f t="shared" si="3390"/>
        <v>0</v>
      </c>
      <c r="DH999" s="1372">
        <f t="shared" si="3390"/>
        <v>0</v>
      </c>
      <c r="DI999" s="1372">
        <f t="shared" si="3390"/>
        <v>0</v>
      </c>
      <c r="DJ999" s="1371">
        <f t="shared" si="3390"/>
        <v>0</v>
      </c>
      <c r="DK999" s="1431">
        <f t="shared" si="3391"/>
        <v>0</v>
      </c>
      <c r="DL999" s="654">
        <f t="shared" si="3392"/>
        <v>17</v>
      </c>
      <c r="DM999" s="106">
        <f t="shared" si="3393"/>
        <v>17</v>
      </c>
      <c r="DN999" s="106">
        <f t="shared" si="3394"/>
        <v>17</v>
      </c>
      <c r="DO999" s="106">
        <f t="shared" si="3395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697</v>
      </c>
      <c r="B1000" s="802">
        <f t="shared" ref="B1000:E1000" si="3454">SUM(B807)</f>
        <v>0</v>
      </c>
      <c r="C1000" s="802">
        <f t="shared" si="3454"/>
        <v>0</v>
      </c>
      <c r="D1000" s="802">
        <f t="shared" si="3454"/>
        <v>0</v>
      </c>
      <c r="E1000" s="802">
        <f t="shared" si="3454"/>
        <v>0</v>
      </c>
      <c r="F1000" s="802">
        <f t="shared" ref="F1000:R1000" si="3455">SUM(F807)</f>
        <v>0</v>
      </c>
      <c r="G1000" s="802">
        <f t="shared" si="3455"/>
        <v>0</v>
      </c>
      <c r="H1000" s="802">
        <f t="shared" si="3455"/>
        <v>0</v>
      </c>
      <c r="I1000" s="802">
        <f t="shared" si="3455"/>
        <v>0</v>
      </c>
      <c r="J1000" s="802">
        <f t="shared" si="3455"/>
        <v>0</v>
      </c>
      <c r="K1000" s="802">
        <f t="shared" si="3455"/>
        <v>0</v>
      </c>
      <c r="L1000" s="802">
        <f t="shared" si="3455"/>
        <v>0</v>
      </c>
      <c r="M1000" s="802">
        <f t="shared" si="3455"/>
        <v>0</v>
      </c>
      <c r="N1000" s="802">
        <f t="shared" si="3455"/>
        <v>0</v>
      </c>
      <c r="O1000" s="802">
        <f t="shared" si="3455"/>
        <v>0</v>
      </c>
      <c r="P1000" s="802">
        <f t="shared" si="3455"/>
        <v>0</v>
      </c>
      <c r="Q1000" s="802">
        <f t="shared" si="3455"/>
        <v>0</v>
      </c>
      <c r="R1000" s="802">
        <f t="shared" si="3455"/>
        <v>0</v>
      </c>
      <c r="S1000" s="801"/>
      <c r="T1000" s="802">
        <f t="shared" ref="T1000:AJ1000" si="3456">SUM(T807)</f>
        <v>0</v>
      </c>
      <c r="U1000" s="802">
        <f t="shared" si="3456"/>
        <v>0</v>
      </c>
      <c r="V1000" s="802">
        <f t="shared" si="3456"/>
        <v>0</v>
      </c>
      <c r="W1000" s="802">
        <f t="shared" si="3456"/>
        <v>0</v>
      </c>
      <c r="X1000" s="802">
        <f t="shared" si="3456"/>
        <v>0</v>
      </c>
      <c r="Y1000" s="802">
        <f t="shared" si="3456"/>
        <v>0</v>
      </c>
      <c r="Z1000" s="802">
        <f t="shared" si="3456"/>
        <v>0</v>
      </c>
      <c r="AA1000" s="802">
        <f t="shared" si="3456"/>
        <v>0</v>
      </c>
      <c r="AB1000" s="802">
        <f t="shared" si="3456"/>
        <v>0</v>
      </c>
      <c r="AC1000" s="802">
        <f t="shared" si="3456"/>
        <v>0</v>
      </c>
      <c r="AD1000" s="802">
        <f t="shared" si="3456"/>
        <v>0</v>
      </c>
      <c r="AE1000" s="802">
        <f t="shared" si="3456"/>
        <v>0</v>
      </c>
      <c r="AF1000" s="802">
        <f t="shared" si="3456"/>
        <v>0</v>
      </c>
      <c r="AG1000" s="802">
        <f t="shared" si="3456"/>
        <v>0</v>
      </c>
      <c r="AH1000" s="802">
        <f t="shared" si="3456"/>
        <v>0</v>
      </c>
      <c r="AI1000" s="802">
        <f t="shared" si="3456"/>
        <v>0</v>
      </c>
      <c r="AJ1000" s="802">
        <f t="shared" si="3456"/>
        <v>0</v>
      </c>
      <c r="AK1000" s="801"/>
      <c r="AL1000" s="802">
        <f t="shared" ref="AL1000:BB1000" si="3457">SUM(AL807)</f>
        <v>0</v>
      </c>
      <c r="AM1000" s="802">
        <f t="shared" si="3457"/>
        <v>0</v>
      </c>
      <c r="AN1000" s="802">
        <f t="shared" si="3457"/>
        <v>0</v>
      </c>
      <c r="AO1000" s="802">
        <f t="shared" si="3457"/>
        <v>0</v>
      </c>
      <c r="AP1000" s="802">
        <f t="shared" si="3457"/>
        <v>0</v>
      </c>
      <c r="AQ1000" s="802">
        <f t="shared" si="3457"/>
        <v>0</v>
      </c>
      <c r="AR1000" s="802">
        <f t="shared" si="3457"/>
        <v>0</v>
      </c>
      <c r="AS1000" s="802">
        <f t="shared" si="3457"/>
        <v>0</v>
      </c>
      <c r="AT1000" s="802">
        <f t="shared" si="3457"/>
        <v>0</v>
      </c>
      <c r="AU1000" s="802">
        <f t="shared" si="3457"/>
        <v>0</v>
      </c>
      <c r="AV1000" s="802">
        <f t="shared" si="3457"/>
        <v>0</v>
      </c>
      <c r="AW1000" s="802">
        <f t="shared" si="3457"/>
        <v>0</v>
      </c>
      <c r="AX1000" s="802">
        <f t="shared" si="3457"/>
        <v>0</v>
      </c>
      <c r="AY1000" s="802">
        <f t="shared" si="3457"/>
        <v>0</v>
      </c>
      <c r="AZ1000" s="802">
        <f t="shared" si="3457"/>
        <v>0</v>
      </c>
      <c r="BA1000" s="802">
        <f t="shared" si="3457"/>
        <v>0</v>
      </c>
      <c r="BB1000" s="802">
        <f t="shared" si="3457"/>
        <v>0</v>
      </c>
      <c r="BC1000" s="801"/>
      <c r="BD1000" s="802">
        <f t="shared" ref="BD1000:BT1000" si="3458">SUM(BD807)</f>
        <v>0</v>
      </c>
      <c r="BE1000" s="802">
        <f t="shared" si="3458"/>
        <v>0</v>
      </c>
      <c r="BF1000" s="802">
        <f t="shared" si="3458"/>
        <v>0</v>
      </c>
      <c r="BG1000" s="802">
        <f t="shared" si="3458"/>
        <v>0</v>
      </c>
      <c r="BH1000" s="802">
        <f t="shared" si="3458"/>
        <v>0</v>
      </c>
      <c r="BI1000" s="802">
        <f t="shared" si="3458"/>
        <v>0</v>
      </c>
      <c r="BJ1000" s="802">
        <f t="shared" si="3458"/>
        <v>0</v>
      </c>
      <c r="BK1000" s="802">
        <f t="shared" si="3458"/>
        <v>0</v>
      </c>
      <c r="BL1000" s="802">
        <f t="shared" si="3458"/>
        <v>0</v>
      </c>
      <c r="BM1000" s="802">
        <f t="shared" si="3458"/>
        <v>0</v>
      </c>
      <c r="BN1000" s="802">
        <f t="shared" si="3458"/>
        <v>0</v>
      </c>
      <c r="BO1000" s="802">
        <f t="shared" si="3458"/>
        <v>0</v>
      </c>
      <c r="BP1000" s="802">
        <f t="shared" si="3458"/>
        <v>0</v>
      </c>
      <c r="BQ1000" s="802">
        <f t="shared" si="3458"/>
        <v>0</v>
      </c>
      <c r="BR1000" s="802">
        <f t="shared" si="3458"/>
        <v>0</v>
      </c>
      <c r="BS1000" s="802">
        <f t="shared" si="3458"/>
        <v>0</v>
      </c>
      <c r="BT1000" s="802">
        <f t="shared" si="3458"/>
        <v>0</v>
      </c>
      <c r="BU1000" s="801"/>
      <c r="BV1000" s="802">
        <f t="shared" si="3453"/>
        <v>0</v>
      </c>
      <c r="BW1000" s="802">
        <f t="shared" si="3453"/>
        <v>0</v>
      </c>
      <c r="BX1000" s="802">
        <f t="shared" si="3453"/>
        <v>0</v>
      </c>
      <c r="BY1000" s="802">
        <f t="shared" si="3453"/>
        <v>0</v>
      </c>
      <c r="BZ1000" s="598">
        <f t="shared" si="3384"/>
        <v>0</v>
      </c>
      <c r="CA1000" s="598">
        <f t="shared" si="3385"/>
        <v>0</v>
      </c>
      <c r="CB1000" s="598">
        <f t="shared" si="3386"/>
        <v>0</v>
      </c>
      <c r="CC1000" s="598">
        <f t="shared" si="3387"/>
        <v>0</v>
      </c>
      <c r="CD1000" s="1339">
        <f t="shared" si="3388"/>
        <v>0</v>
      </c>
      <c r="CE1000" s="1340">
        <f t="shared" si="3388"/>
        <v>0</v>
      </c>
      <c r="CF1000" s="1341">
        <f t="shared" si="3388"/>
        <v>0</v>
      </c>
      <c r="CG1000" s="1341">
        <f t="shared" si="3388"/>
        <v>0</v>
      </c>
      <c r="CH1000" s="1341">
        <f t="shared" si="3388"/>
        <v>0</v>
      </c>
      <c r="CI1000" s="1341">
        <f t="shared" si="3388"/>
        <v>0</v>
      </c>
      <c r="CJ1000" s="1341">
        <f t="shared" si="3388"/>
        <v>0</v>
      </c>
      <c r="CK1000" s="1342">
        <f t="shared" si="3388"/>
        <v>0</v>
      </c>
      <c r="CL1000" s="1342">
        <f t="shared" si="3388"/>
        <v>0</v>
      </c>
      <c r="CM1000" s="1342">
        <f t="shared" si="3388"/>
        <v>0</v>
      </c>
      <c r="CN1000" s="1341">
        <f t="shared" si="3388"/>
        <v>0</v>
      </c>
      <c r="CO1000" s="1341">
        <f t="shared" si="3388"/>
        <v>0</v>
      </c>
      <c r="CP1000" s="1341">
        <f t="shared" si="3388"/>
        <v>0</v>
      </c>
      <c r="CQ1000" s="1341">
        <f t="shared" si="3388"/>
        <v>0</v>
      </c>
      <c r="CR1000" s="1341">
        <f t="shared" si="3388"/>
        <v>0</v>
      </c>
      <c r="CS1000" s="1340">
        <f t="shared" si="3388"/>
        <v>0</v>
      </c>
      <c r="CT1000" s="1343">
        <f t="shared" si="3389"/>
        <v>0</v>
      </c>
      <c r="CU1000" s="1431">
        <f t="shared" si="3390"/>
        <v>0</v>
      </c>
      <c r="CV1000" s="1371">
        <f t="shared" si="3390"/>
        <v>0</v>
      </c>
      <c r="CW1000" s="1372">
        <f t="shared" si="3390"/>
        <v>0</v>
      </c>
      <c r="CX1000" s="1372">
        <f t="shared" si="3390"/>
        <v>0</v>
      </c>
      <c r="CY1000" s="1372">
        <f t="shared" si="3390"/>
        <v>0</v>
      </c>
      <c r="CZ1000" s="1372">
        <f t="shared" si="3390"/>
        <v>0</v>
      </c>
      <c r="DA1000" s="1372">
        <f t="shared" si="3390"/>
        <v>0</v>
      </c>
      <c r="DB1000" s="1373">
        <f t="shared" si="3390"/>
        <v>0</v>
      </c>
      <c r="DC1000" s="1373">
        <f t="shared" si="3390"/>
        <v>0</v>
      </c>
      <c r="DD1000" s="1373">
        <f t="shared" si="3390"/>
        <v>0</v>
      </c>
      <c r="DE1000" s="1372">
        <f t="shared" si="3390"/>
        <v>0</v>
      </c>
      <c r="DF1000" s="1372">
        <f t="shared" si="3390"/>
        <v>0</v>
      </c>
      <c r="DG1000" s="1372">
        <f t="shared" si="3390"/>
        <v>0</v>
      </c>
      <c r="DH1000" s="1372">
        <f t="shared" si="3390"/>
        <v>0</v>
      </c>
      <c r="DI1000" s="1372">
        <f t="shared" si="3390"/>
        <v>0</v>
      </c>
      <c r="DJ1000" s="1371">
        <f t="shared" si="3390"/>
        <v>0</v>
      </c>
      <c r="DK1000" s="1431">
        <f t="shared" si="3391"/>
        <v>0</v>
      </c>
      <c r="DL1000" s="654">
        <f t="shared" si="3392"/>
        <v>17</v>
      </c>
      <c r="DM1000" s="106">
        <f t="shared" si="3393"/>
        <v>17</v>
      </c>
      <c r="DN1000" s="106">
        <f t="shared" si="3394"/>
        <v>17</v>
      </c>
      <c r="DO1000" s="106">
        <f t="shared" si="3395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401</v>
      </c>
      <c r="B1001" s="802">
        <f>B984-SUM(B987:B1000)</f>
        <v>6</v>
      </c>
      <c r="C1001" s="802">
        <f t="shared" ref="C1001:F1001" si="3459">C984-SUM(C987:C1000)</f>
        <v>29</v>
      </c>
      <c r="D1001" s="802">
        <f t="shared" si="3459"/>
        <v>10</v>
      </c>
      <c r="E1001" s="802">
        <f t="shared" si="3459"/>
        <v>306</v>
      </c>
      <c r="F1001" s="802">
        <f t="shared" si="3459"/>
        <v>21</v>
      </c>
      <c r="G1001" s="802">
        <f t="shared" ref="G1001:R1001" si="3460">G984-SUM(G987:G1000)</f>
        <v>5</v>
      </c>
      <c r="H1001" s="802">
        <f t="shared" si="3460"/>
        <v>31.025000000000006</v>
      </c>
      <c r="I1001" s="802">
        <f t="shared" si="3460"/>
        <v>3</v>
      </c>
      <c r="J1001" s="802">
        <f t="shared" si="3460"/>
        <v>113</v>
      </c>
      <c r="K1001" s="802">
        <f t="shared" si="3460"/>
        <v>0</v>
      </c>
      <c r="L1001" s="802">
        <f t="shared" si="3460"/>
        <v>0</v>
      </c>
      <c r="M1001" s="802">
        <f t="shared" si="3460"/>
        <v>0</v>
      </c>
      <c r="N1001" s="802">
        <f t="shared" si="3460"/>
        <v>0</v>
      </c>
      <c r="O1001" s="802">
        <f t="shared" si="3460"/>
        <v>0</v>
      </c>
      <c r="P1001" s="802">
        <f t="shared" si="3460"/>
        <v>0</v>
      </c>
      <c r="Q1001" s="802">
        <f t="shared" si="3460"/>
        <v>0</v>
      </c>
      <c r="R1001" s="802">
        <f t="shared" si="3460"/>
        <v>0</v>
      </c>
      <c r="S1001" s="801"/>
      <c r="T1001" s="802">
        <f>T984-SUM(T987:T1000)</f>
        <v>21</v>
      </c>
      <c r="U1001" s="802">
        <f t="shared" ref="U1001:AJ1001" si="3461">U984-SUM(U987:U1000)</f>
        <v>47</v>
      </c>
      <c r="V1001" s="802">
        <f t="shared" si="3461"/>
        <v>61.879999999999995</v>
      </c>
      <c r="W1001" s="802">
        <f t="shared" si="3461"/>
        <v>8</v>
      </c>
      <c r="X1001" s="802">
        <f t="shared" si="3461"/>
        <v>2</v>
      </c>
      <c r="Y1001" s="802">
        <f t="shared" si="3461"/>
        <v>2</v>
      </c>
      <c r="Z1001" s="802">
        <f t="shared" si="3461"/>
        <v>10</v>
      </c>
      <c r="AA1001" s="802">
        <f t="shared" si="3461"/>
        <v>8.5</v>
      </c>
      <c r="AB1001" s="802">
        <f t="shared" si="3461"/>
        <v>153</v>
      </c>
      <c r="AC1001" s="802">
        <f t="shared" si="3461"/>
        <v>0</v>
      </c>
      <c r="AD1001" s="802">
        <f t="shared" si="3461"/>
        <v>0</v>
      </c>
      <c r="AE1001" s="802">
        <f t="shared" si="3461"/>
        <v>0</v>
      </c>
      <c r="AF1001" s="802">
        <f t="shared" si="3461"/>
        <v>0</v>
      </c>
      <c r="AG1001" s="802">
        <f t="shared" si="3461"/>
        <v>0</v>
      </c>
      <c r="AH1001" s="802">
        <f t="shared" si="3461"/>
        <v>0</v>
      </c>
      <c r="AI1001" s="802">
        <f t="shared" si="3461"/>
        <v>0</v>
      </c>
      <c r="AJ1001" s="802">
        <f t="shared" si="3461"/>
        <v>0</v>
      </c>
      <c r="AK1001" s="801"/>
      <c r="AL1001" s="802">
        <f>AL984-SUM(AL987:AL1000)</f>
        <v>762.75</v>
      </c>
      <c r="AM1001" s="802">
        <f t="shared" ref="AM1001:BB1001" si="3462">AM984-SUM(AM987:AM1000)</f>
        <v>36</v>
      </c>
      <c r="AN1001" s="802">
        <f t="shared" si="3462"/>
        <v>1715.75</v>
      </c>
      <c r="AO1001" s="802">
        <f t="shared" si="3462"/>
        <v>30</v>
      </c>
      <c r="AP1001" s="802">
        <f t="shared" si="3462"/>
        <v>17</v>
      </c>
      <c r="AQ1001" s="802">
        <f t="shared" si="3462"/>
        <v>126</v>
      </c>
      <c r="AR1001" s="802">
        <f t="shared" si="3462"/>
        <v>820.89999999999964</v>
      </c>
      <c r="AS1001" s="802">
        <f t="shared" si="3462"/>
        <v>7</v>
      </c>
      <c r="AT1001" s="802">
        <f t="shared" si="3462"/>
        <v>-132.40000000000009</v>
      </c>
      <c r="AU1001" s="802">
        <f t="shared" si="3462"/>
        <v>0</v>
      </c>
      <c r="AV1001" s="802">
        <f t="shared" si="3462"/>
        <v>0</v>
      </c>
      <c r="AW1001" s="802">
        <f t="shared" si="3462"/>
        <v>0</v>
      </c>
      <c r="AX1001" s="802">
        <f t="shared" si="3462"/>
        <v>0</v>
      </c>
      <c r="AY1001" s="802">
        <f t="shared" si="3462"/>
        <v>0</v>
      </c>
      <c r="AZ1001" s="802">
        <f t="shared" si="3462"/>
        <v>0</v>
      </c>
      <c r="BA1001" s="802">
        <f t="shared" si="3462"/>
        <v>0</v>
      </c>
      <c r="BB1001" s="802">
        <f t="shared" si="3462"/>
        <v>0</v>
      </c>
      <c r="BC1001" s="801"/>
      <c r="BD1001" s="802">
        <f>BD984-SUM(BD987:BD1000)</f>
        <v>2878.2000000000007</v>
      </c>
      <c r="BE1001" s="802">
        <f t="shared" ref="BE1001:BT1001" si="3463">BE984-SUM(BE987:BE1000)</f>
        <v>1535</v>
      </c>
      <c r="BF1001" s="802">
        <f t="shared" si="3463"/>
        <v>760</v>
      </c>
      <c r="BG1001" s="802">
        <f t="shared" si="3463"/>
        <v>0</v>
      </c>
      <c r="BH1001" s="802">
        <f t="shared" si="3463"/>
        <v>861.60000000000036</v>
      </c>
      <c r="BI1001" s="802">
        <f t="shared" si="3463"/>
        <v>1920</v>
      </c>
      <c r="BJ1001" s="802">
        <f t="shared" si="3463"/>
        <v>1100.2000000000007</v>
      </c>
      <c r="BK1001" s="802">
        <f t="shared" si="3463"/>
        <v>271.5</v>
      </c>
      <c r="BL1001" s="802">
        <f t="shared" si="3463"/>
        <v>17.900000000001455</v>
      </c>
      <c r="BM1001" s="802">
        <f t="shared" si="3463"/>
        <v>0</v>
      </c>
      <c r="BN1001" s="802">
        <f t="shared" si="3463"/>
        <v>0</v>
      </c>
      <c r="BO1001" s="802">
        <f t="shared" si="3463"/>
        <v>0</v>
      </c>
      <c r="BP1001" s="802">
        <f t="shared" si="3463"/>
        <v>0</v>
      </c>
      <c r="BQ1001" s="802">
        <f t="shared" si="3463"/>
        <v>0</v>
      </c>
      <c r="BR1001" s="802">
        <f t="shared" si="3463"/>
        <v>0</v>
      </c>
      <c r="BS1001" s="802">
        <f t="shared" si="3463"/>
        <v>0</v>
      </c>
      <c r="BT1001" s="802">
        <f t="shared" si="3463"/>
        <v>0</v>
      </c>
      <c r="BU1001" s="801"/>
      <c r="BV1001" s="802">
        <f>BV984-SUM(BV987:BV1000)</f>
        <v>370</v>
      </c>
      <c r="BW1001" s="802">
        <f t="shared" ref="BW1001:BY1001" si="3464">BW984-SUM(BW987:BW1000)</f>
        <v>53</v>
      </c>
      <c r="BX1001" s="802">
        <f t="shared" si="3464"/>
        <v>744</v>
      </c>
      <c r="BY1001" s="802">
        <f t="shared" si="3464"/>
        <v>12081</v>
      </c>
      <c r="BZ1001" s="598">
        <f t="shared" si="3384"/>
        <v>14.534999999999998</v>
      </c>
      <c r="CA1001" s="598">
        <f t="shared" si="3385"/>
        <v>10.692</v>
      </c>
      <c r="CB1001" s="598">
        <f t="shared" si="3386"/>
        <v>119.97666666666665</v>
      </c>
      <c r="CC1001" s="598">
        <f t="shared" si="3387"/>
        <v>431.08000000000015</v>
      </c>
      <c r="CD1001" s="1339">
        <f t="shared" si="3388"/>
        <v>-132.40000000000009</v>
      </c>
      <c r="CE1001" s="1340">
        <f t="shared" si="3388"/>
        <v>0</v>
      </c>
      <c r="CF1001" s="1341">
        <f t="shared" si="3388"/>
        <v>0</v>
      </c>
      <c r="CG1001" s="1341">
        <f t="shared" si="3388"/>
        <v>0</v>
      </c>
      <c r="CH1001" s="1341">
        <f t="shared" si="3388"/>
        <v>0</v>
      </c>
      <c r="CI1001" s="1341">
        <f t="shared" si="3388"/>
        <v>0</v>
      </c>
      <c r="CJ1001" s="1341">
        <f t="shared" si="3388"/>
        <v>0</v>
      </c>
      <c r="CK1001" s="1342">
        <f t="shared" si="3388"/>
        <v>0</v>
      </c>
      <c r="CL1001" s="1342">
        <f t="shared" si="3388"/>
        <v>0</v>
      </c>
      <c r="CM1001" s="1342">
        <f t="shared" si="3388"/>
        <v>7</v>
      </c>
      <c r="CN1001" s="1341">
        <f t="shared" si="3388"/>
        <v>17</v>
      </c>
      <c r="CO1001" s="1341">
        <f t="shared" si="3388"/>
        <v>30</v>
      </c>
      <c r="CP1001" s="1341">
        <f t="shared" si="3388"/>
        <v>36</v>
      </c>
      <c r="CQ1001" s="1341">
        <f t="shared" si="3388"/>
        <v>126</v>
      </c>
      <c r="CR1001" s="1341">
        <f t="shared" si="3388"/>
        <v>762.75</v>
      </c>
      <c r="CS1001" s="1340">
        <f t="shared" si="3388"/>
        <v>820.89999999999964</v>
      </c>
      <c r="CT1001" s="1343">
        <f t="shared" si="3389"/>
        <v>1715.75</v>
      </c>
      <c r="CU1001" s="1431">
        <f t="shared" si="3390"/>
        <v>0</v>
      </c>
      <c r="CV1001" s="1371">
        <f t="shared" si="3390"/>
        <v>0</v>
      </c>
      <c r="CW1001" s="1372">
        <f t="shared" si="3390"/>
        <v>0</v>
      </c>
      <c r="CX1001" s="1372">
        <f t="shared" si="3390"/>
        <v>0</v>
      </c>
      <c r="CY1001" s="1372">
        <f t="shared" si="3390"/>
        <v>0</v>
      </c>
      <c r="CZ1001" s="1372">
        <f t="shared" si="3390"/>
        <v>0</v>
      </c>
      <c r="DA1001" s="1372">
        <f t="shared" si="3390"/>
        <v>0</v>
      </c>
      <c r="DB1001" s="1373">
        <f t="shared" si="3390"/>
        <v>0</v>
      </c>
      <c r="DC1001" s="1373">
        <f t="shared" si="3390"/>
        <v>0</v>
      </c>
      <c r="DD1001" s="1373">
        <f t="shared" si="3390"/>
        <v>17.900000000001455</v>
      </c>
      <c r="DE1001" s="1372">
        <f t="shared" si="3390"/>
        <v>271.5</v>
      </c>
      <c r="DF1001" s="1372">
        <f t="shared" si="3390"/>
        <v>760</v>
      </c>
      <c r="DG1001" s="1372">
        <f t="shared" si="3390"/>
        <v>861.60000000000036</v>
      </c>
      <c r="DH1001" s="1372">
        <f t="shared" si="3390"/>
        <v>1100.2000000000007</v>
      </c>
      <c r="DI1001" s="1372">
        <f t="shared" si="3390"/>
        <v>1535</v>
      </c>
      <c r="DJ1001" s="1371">
        <f t="shared" si="3390"/>
        <v>1920</v>
      </c>
      <c r="DK1001" s="1431">
        <f t="shared" si="3391"/>
        <v>2878.2000000000007</v>
      </c>
      <c r="DL1001" s="654">
        <f t="shared" si="3392"/>
        <v>17</v>
      </c>
      <c r="DM1001" s="106">
        <f t="shared" si="3393"/>
        <v>17</v>
      </c>
      <c r="DN1001" s="106">
        <f t="shared" si="3394"/>
        <v>17</v>
      </c>
      <c r="DO1001" s="106">
        <f t="shared" si="3395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6"/>
      <c r="CE1002" s="1386"/>
      <c r="CF1002" s="1386"/>
      <c r="CG1002" s="1386"/>
      <c r="CH1002" s="1386"/>
      <c r="CI1002" s="1386"/>
      <c r="CJ1002" s="1386"/>
      <c r="CK1002" s="1386"/>
      <c r="CL1002" s="1386"/>
      <c r="CM1002" s="1386"/>
      <c r="CN1002" s="1386"/>
      <c r="CO1002" s="1386"/>
      <c r="CP1002" s="1386"/>
      <c r="CQ1002" s="1386"/>
      <c r="CR1002" s="1386"/>
      <c r="CS1002" s="1386"/>
      <c r="CT1002" s="1386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65">SUM(B987:B1002)</f>
        <v>96</v>
      </c>
      <c r="C1003" s="802">
        <f t="shared" si="3465"/>
        <v>120</v>
      </c>
      <c r="D1003" s="802">
        <f t="shared" si="3465"/>
        <v>144</v>
      </c>
      <c r="E1003" s="802">
        <f t="shared" si="3465"/>
        <v>480</v>
      </c>
      <c r="F1003" s="802">
        <f t="shared" si="3465"/>
        <v>150</v>
      </c>
      <c r="G1003" s="802">
        <f t="shared" si="3465"/>
        <v>202</v>
      </c>
      <c r="H1003" s="802">
        <f t="shared" si="3465"/>
        <v>240</v>
      </c>
      <c r="I1003" s="802">
        <f t="shared" si="3465"/>
        <v>240</v>
      </c>
      <c r="J1003" s="802">
        <f t="shared" si="3465"/>
        <v>420</v>
      </c>
      <c r="K1003" s="802">
        <f t="shared" si="3465"/>
        <v>0</v>
      </c>
      <c r="L1003" s="802">
        <f t="shared" si="3465"/>
        <v>0</v>
      </c>
      <c r="M1003" s="802">
        <f t="shared" si="3465"/>
        <v>0</v>
      </c>
      <c r="N1003" s="802">
        <f t="shared" si="3465"/>
        <v>0</v>
      </c>
      <c r="O1003" s="802">
        <f t="shared" si="3465"/>
        <v>0</v>
      </c>
      <c r="P1003" s="802">
        <f t="shared" si="3465"/>
        <v>0</v>
      </c>
      <c r="Q1003" s="802">
        <f t="shared" si="3465"/>
        <v>0</v>
      </c>
      <c r="R1003" s="802">
        <f t="shared" si="3465"/>
        <v>0</v>
      </c>
      <c r="S1003" s="801"/>
      <c r="T1003" s="802">
        <f t="shared" ref="T1003:AJ1003" si="3466">SUM(T987:T1002)</f>
        <v>200</v>
      </c>
      <c r="U1003" s="802">
        <f t="shared" si="3466"/>
        <v>320</v>
      </c>
      <c r="V1003" s="802">
        <f t="shared" si="3466"/>
        <v>413.88</v>
      </c>
      <c r="W1003" s="802">
        <f t="shared" si="3466"/>
        <v>1100</v>
      </c>
      <c r="X1003" s="802">
        <f t="shared" si="3466"/>
        <v>480</v>
      </c>
      <c r="Y1003" s="802">
        <f t="shared" si="3466"/>
        <v>212</v>
      </c>
      <c r="Z1003" s="802">
        <f t="shared" si="3466"/>
        <v>550</v>
      </c>
      <c r="AA1003" s="802">
        <f t="shared" si="3466"/>
        <v>350</v>
      </c>
      <c r="AB1003" s="802">
        <f t="shared" si="3466"/>
        <v>1400</v>
      </c>
      <c r="AC1003" s="802">
        <f t="shared" si="3466"/>
        <v>0</v>
      </c>
      <c r="AD1003" s="802">
        <f t="shared" si="3466"/>
        <v>0</v>
      </c>
      <c r="AE1003" s="802">
        <f t="shared" si="3466"/>
        <v>0</v>
      </c>
      <c r="AF1003" s="802">
        <f t="shared" si="3466"/>
        <v>0</v>
      </c>
      <c r="AG1003" s="802">
        <f t="shared" si="3466"/>
        <v>0</v>
      </c>
      <c r="AH1003" s="802">
        <f t="shared" si="3466"/>
        <v>0</v>
      </c>
      <c r="AI1003" s="802">
        <f t="shared" si="3466"/>
        <v>0</v>
      </c>
      <c r="AJ1003" s="802">
        <f t="shared" si="3466"/>
        <v>0</v>
      </c>
      <c r="AK1003" s="801"/>
      <c r="AL1003" s="802">
        <f t="shared" ref="AL1003:BB1003" si="3467">SUM(AL987:AL1002)</f>
        <v>4010</v>
      </c>
      <c r="AM1003" s="802">
        <f t="shared" si="3467"/>
        <v>1930</v>
      </c>
      <c r="AN1003" s="802">
        <f t="shared" si="3467"/>
        <v>9343.75</v>
      </c>
      <c r="AO1003" s="802">
        <f t="shared" si="3467"/>
        <v>3070</v>
      </c>
      <c r="AP1003" s="802">
        <f t="shared" si="3467"/>
        <v>2370</v>
      </c>
      <c r="AQ1003" s="802">
        <f t="shared" si="3467"/>
        <v>1880</v>
      </c>
      <c r="AR1003" s="802">
        <f t="shared" si="3467"/>
        <v>11260</v>
      </c>
      <c r="AS1003" s="802">
        <f t="shared" si="3467"/>
        <v>5830</v>
      </c>
      <c r="AT1003" s="802">
        <f t="shared" si="3467"/>
        <v>1929.6</v>
      </c>
      <c r="AU1003" s="802">
        <f t="shared" si="3467"/>
        <v>0</v>
      </c>
      <c r="AV1003" s="802">
        <f t="shared" si="3467"/>
        <v>0</v>
      </c>
      <c r="AW1003" s="802">
        <f t="shared" si="3467"/>
        <v>0</v>
      </c>
      <c r="AX1003" s="802">
        <f t="shared" si="3467"/>
        <v>0</v>
      </c>
      <c r="AY1003" s="802">
        <f t="shared" si="3467"/>
        <v>0</v>
      </c>
      <c r="AZ1003" s="802">
        <f t="shared" si="3467"/>
        <v>0</v>
      </c>
      <c r="BA1003" s="802">
        <f t="shared" si="3467"/>
        <v>0</v>
      </c>
      <c r="BB1003" s="802">
        <f t="shared" si="3467"/>
        <v>0</v>
      </c>
      <c r="BC1003" s="801"/>
      <c r="BD1003" s="802">
        <f t="shared" ref="BD1003:BT1003" si="3468">SUM(BD987:BD1002)</f>
        <v>21890</v>
      </c>
      <c r="BE1003" s="802">
        <f t="shared" si="3468"/>
        <v>14725</v>
      </c>
      <c r="BF1003" s="802">
        <f t="shared" si="3468"/>
        <v>23340</v>
      </c>
      <c r="BG1003" s="802">
        <f t="shared" si="3468"/>
        <v>10600</v>
      </c>
      <c r="BH1003" s="802">
        <f t="shared" si="3468"/>
        <v>7245</v>
      </c>
      <c r="BI1003" s="802">
        <f t="shared" si="3468"/>
        <v>8120</v>
      </c>
      <c r="BJ1003" s="802">
        <f t="shared" si="3468"/>
        <v>22110</v>
      </c>
      <c r="BK1003" s="802">
        <f t="shared" si="3468"/>
        <v>26872.5</v>
      </c>
      <c r="BL1003" s="802">
        <f t="shared" si="3468"/>
        <v>41627.5</v>
      </c>
      <c r="BM1003" s="802">
        <f t="shared" si="3468"/>
        <v>0</v>
      </c>
      <c r="BN1003" s="802">
        <f t="shared" si="3468"/>
        <v>0</v>
      </c>
      <c r="BO1003" s="802">
        <f t="shared" si="3468"/>
        <v>0</v>
      </c>
      <c r="BP1003" s="802">
        <f t="shared" si="3468"/>
        <v>0</v>
      </c>
      <c r="BQ1003" s="802">
        <f t="shared" si="3468"/>
        <v>0</v>
      </c>
      <c r="BR1003" s="802">
        <f t="shared" si="3468"/>
        <v>0</v>
      </c>
      <c r="BS1003" s="802">
        <f t="shared" si="3468"/>
        <v>0</v>
      </c>
      <c r="BT1003" s="802">
        <f t="shared" si="3468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6"/>
      <c r="CE1003" s="1386"/>
      <c r="CF1003" s="1386"/>
      <c r="CG1003" s="1386"/>
      <c r="CH1003" s="1386"/>
      <c r="CI1003" s="1386"/>
      <c r="CJ1003" s="1386"/>
      <c r="CK1003" s="1386"/>
      <c r="CL1003" s="1386"/>
      <c r="CM1003" s="1386"/>
      <c r="CN1003" s="1386"/>
      <c r="CO1003" s="1386"/>
      <c r="CP1003" s="1386"/>
      <c r="CQ1003" s="1386"/>
      <c r="CR1003" s="1386"/>
      <c r="CS1003" s="1386"/>
      <c r="CT1003" s="1386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6"/>
      <c r="CE1004" s="1386"/>
      <c r="CF1004" s="1386"/>
      <c r="CG1004" s="1386"/>
      <c r="CH1004" s="1386"/>
      <c r="CI1004" s="1386"/>
      <c r="CJ1004" s="1386"/>
      <c r="CK1004" s="1386"/>
      <c r="CL1004" s="1386"/>
      <c r="CM1004" s="1386"/>
      <c r="CN1004" s="1386"/>
      <c r="CO1004" s="1386"/>
      <c r="CP1004" s="1386"/>
      <c r="CQ1004" s="1386"/>
      <c r="CR1004" s="1386"/>
      <c r="CS1004" s="1386"/>
      <c r="CT1004" s="1386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6"/>
      <c r="CE1005" s="1386"/>
      <c r="CF1005" s="1386"/>
      <c r="CG1005" s="1386"/>
      <c r="CH1005" s="1386"/>
      <c r="CI1005" s="1386"/>
      <c r="CJ1005" s="1386"/>
      <c r="CK1005" s="1386"/>
      <c r="CL1005" s="1386"/>
      <c r="CM1005" s="1386"/>
      <c r="CN1005" s="1386"/>
      <c r="CO1005" s="1386"/>
      <c r="CP1005" s="1386"/>
      <c r="CQ1005" s="1386"/>
      <c r="CR1005" s="1386"/>
      <c r="CS1005" s="1386"/>
      <c r="CT1005" s="1386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6"/>
      <c r="CE1006" s="1386"/>
      <c r="CF1006" s="1386"/>
      <c r="CG1006" s="1386"/>
      <c r="CH1006" s="1386"/>
      <c r="CI1006" s="1386"/>
      <c r="CJ1006" s="1386"/>
      <c r="CK1006" s="1386"/>
      <c r="CL1006" s="1386"/>
      <c r="CM1006" s="1386"/>
      <c r="CN1006" s="1386"/>
      <c r="CO1006" s="1386"/>
      <c r="CP1006" s="1386"/>
      <c r="CQ1006" s="1386"/>
      <c r="CR1006" s="1386"/>
      <c r="CS1006" s="1386"/>
      <c r="CT1006" s="1386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6"/>
      <c r="CE1007" s="1386"/>
      <c r="CF1007" s="1386"/>
      <c r="CG1007" s="1386"/>
      <c r="CH1007" s="1386"/>
      <c r="CI1007" s="1386"/>
      <c r="CJ1007" s="1386"/>
      <c r="CK1007" s="1386"/>
      <c r="CL1007" s="1386"/>
      <c r="CM1007" s="1386"/>
      <c r="CN1007" s="1386"/>
      <c r="CO1007" s="1386"/>
      <c r="CP1007" s="1386"/>
      <c r="CQ1007" s="1386"/>
      <c r="CR1007" s="1386"/>
      <c r="CS1007" s="1386"/>
      <c r="CT1007" s="1386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402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6"/>
      <c r="CE1008" s="1386"/>
      <c r="CF1008" s="1386"/>
      <c r="CG1008" s="1386"/>
      <c r="CH1008" s="1386"/>
      <c r="CI1008" s="1386"/>
      <c r="CJ1008" s="1386"/>
      <c r="CK1008" s="1386"/>
      <c r="CL1008" s="1386"/>
      <c r="CM1008" s="1386"/>
      <c r="CN1008" s="1386"/>
      <c r="CO1008" s="1386"/>
      <c r="CP1008" s="1386"/>
      <c r="CQ1008" s="1386"/>
      <c r="CR1008" s="1386"/>
      <c r="CS1008" s="1386"/>
      <c r="CT1008" s="1386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403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6"/>
      <c r="CE1009" s="1386"/>
      <c r="CF1009" s="1386"/>
      <c r="CG1009" s="1386"/>
      <c r="CH1009" s="1386"/>
      <c r="CI1009" s="1386"/>
      <c r="CJ1009" s="1386"/>
      <c r="CK1009" s="1386"/>
      <c r="CL1009" s="1386"/>
      <c r="CM1009" s="1386"/>
      <c r="CN1009" s="1386"/>
      <c r="CO1009" s="1386"/>
      <c r="CP1009" s="1386"/>
      <c r="CQ1009" s="1386"/>
      <c r="CR1009" s="1386"/>
      <c r="CS1009" s="1386"/>
      <c r="CT1009" s="1386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404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6"/>
      <c r="CE1010" s="1386"/>
      <c r="CF1010" s="1386"/>
      <c r="CG1010" s="1386"/>
      <c r="CH1010" s="1386"/>
      <c r="CI1010" s="1386"/>
      <c r="CJ1010" s="1386"/>
      <c r="CK1010" s="1386"/>
      <c r="CL1010" s="1386"/>
      <c r="CM1010" s="1386"/>
      <c r="CN1010" s="1386"/>
      <c r="CO1010" s="1386"/>
      <c r="CP1010" s="1386"/>
      <c r="CQ1010" s="1386"/>
      <c r="CR1010" s="1386"/>
      <c r="CS1010" s="1386"/>
      <c r="CT1010" s="1386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405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6"/>
      <c r="CE1011" s="1386"/>
      <c r="CF1011" s="1386"/>
      <c r="CG1011" s="1386"/>
      <c r="CH1011" s="1386"/>
      <c r="CI1011" s="1386"/>
      <c r="CJ1011" s="1386"/>
      <c r="CK1011" s="1386"/>
      <c r="CL1011" s="1386"/>
      <c r="CM1011" s="1386"/>
      <c r="CN1011" s="1386"/>
      <c r="CO1011" s="1386"/>
      <c r="CP1011" s="1386"/>
      <c r="CQ1011" s="1386"/>
      <c r="CR1011" s="1386"/>
      <c r="CS1011" s="1386"/>
      <c r="CT1011" s="1386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406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6"/>
      <c r="CE1012" s="1386"/>
      <c r="CF1012" s="1386"/>
      <c r="CG1012" s="1386"/>
      <c r="CH1012" s="1386"/>
      <c r="CI1012" s="1386"/>
      <c r="CJ1012" s="1386"/>
      <c r="CK1012" s="1386"/>
      <c r="CL1012" s="1386"/>
      <c r="CM1012" s="1386"/>
      <c r="CN1012" s="1386"/>
      <c r="CO1012" s="1386"/>
      <c r="CP1012" s="1386"/>
      <c r="CQ1012" s="1386"/>
      <c r="CR1012" s="1386"/>
      <c r="CS1012" s="1386"/>
      <c r="CT1012" s="1386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407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6"/>
      <c r="CE1013" s="1386"/>
      <c r="CF1013" s="1386"/>
      <c r="CG1013" s="1386"/>
      <c r="CH1013" s="1386"/>
      <c r="CI1013" s="1386"/>
      <c r="CJ1013" s="1386"/>
      <c r="CK1013" s="1386"/>
      <c r="CL1013" s="1386"/>
      <c r="CM1013" s="1386"/>
      <c r="CN1013" s="1386"/>
      <c r="CO1013" s="1386"/>
      <c r="CP1013" s="1386"/>
      <c r="CQ1013" s="1386"/>
      <c r="CR1013" s="1386"/>
      <c r="CS1013" s="1386"/>
      <c r="CT1013" s="1386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408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6"/>
      <c r="CE1014" s="1386"/>
      <c r="CF1014" s="1386"/>
      <c r="CG1014" s="1386"/>
      <c r="CH1014" s="1386"/>
      <c r="CI1014" s="1386"/>
      <c r="CJ1014" s="1386"/>
      <c r="CK1014" s="1386"/>
      <c r="CL1014" s="1386"/>
      <c r="CM1014" s="1386"/>
      <c r="CN1014" s="1386"/>
      <c r="CO1014" s="1386"/>
      <c r="CP1014" s="1386"/>
      <c r="CQ1014" s="1386"/>
      <c r="CR1014" s="1386"/>
      <c r="CS1014" s="1386"/>
      <c r="CT1014" s="1386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409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6"/>
      <c r="CE1015" s="1386"/>
      <c r="CF1015" s="1386"/>
      <c r="CG1015" s="1386"/>
      <c r="CH1015" s="1386"/>
      <c r="CI1015" s="1386"/>
      <c r="CJ1015" s="1386"/>
      <c r="CK1015" s="1386"/>
      <c r="CL1015" s="1386"/>
      <c r="CM1015" s="1386"/>
      <c r="CN1015" s="1386"/>
      <c r="CO1015" s="1386"/>
      <c r="CP1015" s="1386"/>
      <c r="CQ1015" s="1386"/>
      <c r="CR1015" s="1386"/>
      <c r="CS1015" s="1386"/>
      <c r="CT1015" s="1386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410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6"/>
      <c r="CE1016" s="1386"/>
      <c r="CF1016" s="1386"/>
      <c r="CG1016" s="1386"/>
      <c r="CH1016" s="1386"/>
      <c r="CI1016" s="1386"/>
      <c r="CJ1016" s="1386"/>
      <c r="CK1016" s="1386"/>
      <c r="CL1016" s="1386"/>
      <c r="CM1016" s="1386"/>
      <c r="CN1016" s="1386"/>
      <c r="CO1016" s="1386"/>
      <c r="CP1016" s="1386"/>
      <c r="CQ1016" s="1386"/>
      <c r="CR1016" s="1386"/>
      <c r="CS1016" s="1386"/>
      <c r="CT1016" s="1386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6"/>
      <c r="CE1017" s="1386"/>
      <c r="CF1017" s="1386"/>
      <c r="CG1017" s="1386"/>
      <c r="CH1017" s="1386"/>
      <c r="CI1017" s="1386"/>
      <c r="CJ1017" s="1386"/>
      <c r="CK1017" s="1386"/>
      <c r="CL1017" s="1386"/>
      <c r="CM1017" s="1386"/>
      <c r="CN1017" s="1386"/>
      <c r="CO1017" s="1386"/>
      <c r="CP1017" s="1386"/>
      <c r="CQ1017" s="1386"/>
      <c r="CR1017" s="1386"/>
      <c r="CS1017" s="1386"/>
      <c r="CT1017" s="1386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411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6"/>
      <c r="CE1018" s="1386"/>
      <c r="CF1018" s="1386"/>
      <c r="CG1018" s="1386"/>
      <c r="CH1018" s="1386"/>
      <c r="CI1018" s="1386"/>
      <c r="CJ1018" s="1386"/>
      <c r="CK1018" s="1386"/>
      <c r="CL1018" s="1386"/>
      <c r="CM1018" s="1386"/>
      <c r="CN1018" s="1386"/>
      <c r="CO1018" s="1386"/>
      <c r="CP1018" s="1386"/>
      <c r="CQ1018" s="1386"/>
      <c r="CR1018" s="1386"/>
      <c r="CS1018" s="1386"/>
      <c r="CT1018" s="1386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6"/>
      <c r="CE1019" s="1386"/>
      <c r="CF1019" s="1386"/>
      <c r="CG1019" s="1386"/>
      <c r="CH1019" s="1386"/>
      <c r="CI1019" s="1386"/>
      <c r="CJ1019" s="1386"/>
      <c r="CK1019" s="1386"/>
      <c r="CL1019" s="1386"/>
      <c r="CM1019" s="1386"/>
      <c r="CN1019" s="1386"/>
      <c r="CO1019" s="1386"/>
      <c r="CP1019" s="1386"/>
      <c r="CQ1019" s="1386"/>
      <c r="CR1019" s="1386"/>
      <c r="CS1019" s="1386"/>
      <c r="CT1019" s="1386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412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6"/>
      <c r="CE1020" s="1386"/>
      <c r="CF1020" s="1386"/>
      <c r="CG1020" s="1386"/>
      <c r="CH1020" s="1386"/>
      <c r="CI1020" s="1386"/>
      <c r="CJ1020" s="1386"/>
      <c r="CK1020" s="1386"/>
      <c r="CL1020" s="1386"/>
      <c r="CM1020" s="1386"/>
      <c r="CN1020" s="1386"/>
      <c r="CO1020" s="1386"/>
      <c r="CP1020" s="1386"/>
      <c r="CQ1020" s="1386"/>
      <c r="CR1020" s="1386"/>
      <c r="CS1020" s="1386"/>
      <c r="CT1020" s="1386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6"/>
      <c r="CE1021" s="1386"/>
      <c r="CF1021" s="1386"/>
      <c r="CG1021" s="1386"/>
      <c r="CH1021" s="1386"/>
      <c r="CI1021" s="1386"/>
      <c r="CJ1021" s="1386"/>
      <c r="CK1021" s="1386"/>
      <c r="CL1021" s="1386"/>
      <c r="CM1021" s="1386"/>
      <c r="CN1021" s="1386"/>
      <c r="CO1021" s="1386"/>
      <c r="CP1021" s="1386"/>
      <c r="CQ1021" s="1386"/>
      <c r="CR1021" s="1386"/>
      <c r="CS1021" s="1386"/>
      <c r="CT1021" s="1386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6"/>
      <c r="CE1022" s="1386"/>
      <c r="CF1022" s="1386"/>
      <c r="CG1022" s="1386"/>
      <c r="CH1022" s="1386"/>
      <c r="CI1022" s="1386"/>
      <c r="CJ1022" s="1386"/>
      <c r="CK1022" s="1386"/>
      <c r="CL1022" s="1386"/>
      <c r="CM1022" s="1386"/>
      <c r="CN1022" s="1386"/>
      <c r="CO1022" s="1386"/>
      <c r="CP1022" s="1386"/>
      <c r="CQ1022" s="1386"/>
      <c r="CR1022" s="1386"/>
      <c r="CS1022" s="1386"/>
      <c r="CT1022" s="1386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6"/>
      <c r="CE1023" s="1386"/>
      <c r="CF1023" s="1386"/>
      <c r="CG1023" s="1386"/>
      <c r="CH1023" s="1386"/>
      <c r="CI1023" s="1386"/>
      <c r="CJ1023" s="1386"/>
      <c r="CK1023" s="1386"/>
      <c r="CL1023" s="1386"/>
      <c r="CM1023" s="1386"/>
      <c r="CN1023" s="1386"/>
      <c r="CO1023" s="1386"/>
      <c r="CP1023" s="1386"/>
      <c r="CQ1023" s="1386"/>
      <c r="CR1023" s="1386"/>
      <c r="CS1023" s="1386"/>
      <c r="CT1023" s="1386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6"/>
      <c r="CE1024" s="1386"/>
      <c r="CF1024" s="1386"/>
      <c r="CG1024" s="1386"/>
      <c r="CH1024" s="1386"/>
      <c r="CI1024" s="1386"/>
      <c r="CJ1024" s="1386"/>
      <c r="CK1024" s="1386"/>
      <c r="CL1024" s="1386"/>
      <c r="CM1024" s="1386"/>
      <c r="CN1024" s="1386"/>
      <c r="CO1024" s="1386"/>
      <c r="CP1024" s="1386"/>
      <c r="CQ1024" s="1386"/>
      <c r="CR1024" s="1386"/>
      <c r="CS1024" s="1386"/>
      <c r="CT1024" s="1386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6"/>
      <c r="CE1025" s="1386"/>
      <c r="CF1025" s="1386"/>
      <c r="CG1025" s="1386"/>
      <c r="CH1025" s="1386"/>
      <c r="CI1025" s="1386"/>
      <c r="CJ1025" s="1386"/>
      <c r="CK1025" s="1386"/>
      <c r="CL1025" s="1386"/>
      <c r="CM1025" s="1386"/>
      <c r="CN1025" s="1386"/>
      <c r="CO1025" s="1386"/>
      <c r="CP1025" s="1386"/>
      <c r="CQ1025" s="1386"/>
      <c r="CR1025" s="1386"/>
      <c r="CS1025" s="1386"/>
      <c r="CT1025" s="1386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413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6"/>
      <c r="CE1026" s="1386"/>
      <c r="CF1026" s="1386"/>
      <c r="CG1026" s="1386"/>
      <c r="CH1026" s="1386"/>
      <c r="CI1026" s="1386"/>
      <c r="CJ1026" s="1386"/>
      <c r="CK1026" s="1386"/>
      <c r="CL1026" s="1386"/>
      <c r="CM1026" s="1386"/>
      <c r="CN1026" s="1386"/>
      <c r="CO1026" s="1386"/>
      <c r="CP1026" s="1386"/>
      <c r="CQ1026" s="1386"/>
      <c r="CR1026" s="1386"/>
      <c r="CS1026" s="1386"/>
      <c r="CT1026" s="1386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414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6"/>
      <c r="CE1027" s="1386"/>
      <c r="CF1027" s="1386"/>
      <c r="CG1027" s="1386"/>
      <c r="CH1027" s="1386"/>
      <c r="CI1027" s="1386"/>
      <c r="CJ1027" s="1386"/>
      <c r="CK1027" s="1386"/>
      <c r="CL1027" s="1386"/>
      <c r="CM1027" s="1386"/>
      <c r="CN1027" s="1386"/>
      <c r="CO1027" s="1386"/>
      <c r="CP1027" s="1386"/>
      <c r="CQ1027" s="1386"/>
      <c r="CR1027" s="1386"/>
      <c r="CS1027" s="1386"/>
      <c r="CT1027" s="1386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415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6"/>
      <c r="CE1028" s="1386"/>
      <c r="CF1028" s="1386"/>
      <c r="CG1028" s="1386"/>
      <c r="CH1028" s="1386"/>
      <c r="CI1028" s="1386"/>
      <c r="CJ1028" s="1386"/>
      <c r="CK1028" s="1386"/>
      <c r="CL1028" s="1386"/>
      <c r="CM1028" s="1386"/>
      <c r="CN1028" s="1386"/>
      <c r="CO1028" s="1386"/>
      <c r="CP1028" s="1386"/>
      <c r="CQ1028" s="1386"/>
      <c r="CR1028" s="1386"/>
      <c r="CS1028" s="1386"/>
      <c r="CT1028" s="1386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6"/>
      <c r="CE1029" s="1386"/>
      <c r="CF1029" s="1386"/>
      <c r="CG1029" s="1386"/>
      <c r="CH1029" s="1386"/>
      <c r="CI1029" s="1386"/>
      <c r="CJ1029" s="1386"/>
      <c r="CK1029" s="1386"/>
      <c r="CL1029" s="1386"/>
      <c r="CM1029" s="1386"/>
      <c r="CN1029" s="1386"/>
      <c r="CO1029" s="1386"/>
      <c r="CP1029" s="1386"/>
      <c r="CQ1029" s="1386"/>
      <c r="CR1029" s="1386"/>
      <c r="CS1029" s="1386"/>
      <c r="CT1029" s="1386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7"/>
      <c r="CE1031" s="1327"/>
      <c r="CF1031" s="1327"/>
      <c r="CG1031" s="1327"/>
      <c r="CH1031" s="1327"/>
      <c r="CI1031" s="1327"/>
      <c r="CJ1031" s="1327"/>
      <c r="CK1031" s="1327"/>
      <c r="CL1031" s="1327"/>
      <c r="CM1031" s="1327"/>
      <c r="CN1031" s="1327"/>
      <c r="CO1031" s="1327"/>
      <c r="CP1031" s="1327"/>
      <c r="CQ1031" s="1327"/>
      <c r="CR1031" s="1327"/>
      <c r="CS1031" s="1327"/>
      <c r="CT1031" s="132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7"/>
      <c r="CE1032" s="1327"/>
      <c r="CF1032" s="1327"/>
      <c r="CG1032" s="1327"/>
      <c r="CH1032" s="1327"/>
      <c r="CI1032" s="1327"/>
      <c r="CJ1032" s="1327"/>
      <c r="CK1032" s="1327"/>
      <c r="CL1032" s="1327"/>
      <c r="CM1032" s="1327"/>
      <c r="CN1032" s="1327"/>
      <c r="CO1032" s="1327"/>
      <c r="CP1032" s="1327"/>
      <c r="CQ1032" s="1327"/>
      <c r="CR1032" s="1327"/>
      <c r="CS1032" s="1327"/>
      <c r="CT1032" s="132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7"/>
      <c r="CE1033" s="1327"/>
      <c r="CF1033" s="1327"/>
      <c r="CG1033" s="1327"/>
      <c r="CH1033" s="1327"/>
      <c r="CI1033" s="1327"/>
      <c r="CJ1033" s="1327"/>
      <c r="CK1033" s="1327"/>
      <c r="CL1033" s="1327"/>
      <c r="CM1033" s="1327"/>
      <c r="CN1033" s="1327"/>
      <c r="CO1033" s="1327"/>
      <c r="CP1033" s="1327"/>
      <c r="CQ1033" s="1327"/>
      <c r="CR1033" s="1327"/>
      <c r="CS1033" s="1327"/>
      <c r="CT1033" s="132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7"/>
      <c r="CE1034" s="1327"/>
      <c r="CF1034" s="1327"/>
      <c r="CG1034" s="1327"/>
      <c r="CH1034" s="1327"/>
      <c r="CI1034" s="1327"/>
      <c r="CJ1034" s="1327"/>
      <c r="CK1034" s="1327"/>
      <c r="CL1034" s="1327"/>
      <c r="CM1034" s="1327"/>
      <c r="CN1034" s="1327"/>
      <c r="CO1034" s="1327"/>
      <c r="CP1034" s="1327"/>
      <c r="CQ1034" s="1327"/>
      <c r="CR1034" s="1327"/>
      <c r="CS1034" s="1327"/>
      <c r="CT1034" s="132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7"/>
      <c r="CE1035" s="1327"/>
      <c r="CF1035" s="1327"/>
      <c r="CG1035" s="1327"/>
      <c r="CH1035" s="1327"/>
      <c r="CI1035" s="1327"/>
      <c r="CJ1035" s="1327"/>
      <c r="CK1035" s="1327"/>
      <c r="CL1035" s="1327"/>
      <c r="CM1035" s="1327"/>
      <c r="CN1035" s="1327"/>
      <c r="CO1035" s="1327"/>
      <c r="CP1035" s="1327"/>
      <c r="CQ1035" s="1327"/>
      <c r="CR1035" s="1327"/>
      <c r="CS1035" s="1327"/>
      <c r="CT1035" s="132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7"/>
      <c r="CE1036" s="1327"/>
      <c r="CF1036" s="1327"/>
      <c r="CG1036" s="1327"/>
      <c r="CH1036" s="1327"/>
      <c r="CI1036" s="1327"/>
      <c r="CJ1036" s="1327"/>
      <c r="CK1036" s="1327"/>
      <c r="CL1036" s="1327"/>
      <c r="CM1036" s="1327"/>
      <c r="CN1036" s="1327"/>
      <c r="CO1036" s="1327"/>
      <c r="CP1036" s="1327"/>
      <c r="CQ1036" s="1327"/>
      <c r="CR1036" s="1327"/>
      <c r="CS1036" s="1327"/>
      <c r="CT1036" s="132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7"/>
      <c r="CE1037" s="1327"/>
      <c r="CF1037" s="1327"/>
      <c r="CG1037" s="1327"/>
      <c r="CH1037" s="1327"/>
      <c r="CI1037" s="1327"/>
      <c r="CJ1037" s="1327"/>
      <c r="CK1037" s="1327"/>
      <c r="CL1037" s="1327"/>
      <c r="CM1037" s="1327"/>
      <c r="CN1037" s="1327"/>
      <c r="CO1037" s="1327"/>
      <c r="CP1037" s="1327"/>
      <c r="CQ1037" s="1327"/>
      <c r="CR1037" s="1327"/>
      <c r="CS1037" s="1327"/>
      <c r="CT1037" s="132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7"/>
      <c r="CE1038" s="1327"/>
      <c r="CF1038" s="1327"/>
      <c r="CG1038" s="1327"/>
      <c r="CH1038" s="1327"/>
      <c r="CI1038" s="1327"/>
      <c r="CJ1038" s="1327"/>
      <c r="CK1038" s="1327"/>
      <c r="CL1038" s="1327"/>
      <c r="CM1038" s="1327"/>
      <c r="CN1038" s="1327"/>
      <c r="CO1038" s="1327"/>
      <c r="CP1038" s="1327"/>
      <c r="CQ1038" s="1327"/>
      <c r="CR1038" s="1327"/>
      <c r="CS1038" s="1327"/>
      <c r="CT1038" s="132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7"/>
      <c r="CE1039" s="1327"/>
      <c r="CF1039" s="1327"/>
      <c r="CG1039" s="1327"/>
      <c r="CH1039" s="1327"/>
      <c r="CI1039" s="1327"/>
      <c r="CJ1039" s="1327"/>
      <c r="CK1039" s="1327"/>
      <c r="CL1039" s="1327"/>
      <c r="CM1039" s="1327"/>
      <c r="CN1039" s="1327"/>
      <c r="CO1039" s="1327"/>
      <c r="CP1039" s="1327"/>
      <c r="CQ1039" s="1327"/>
      <c r="CR1039" s="1327"/>
      <c r="CS1039" s="1327"/>
      <c r="CT1039" s="132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7"/>
      <c r="CE1040" s="1327"/>
      <c r="CF1040" s="1327"/>
      <c r="CG1040" s="1327"/>
      <c r="CH1040" s="1327"/>
      <c r="CI1040" s="1327"/>
      <c r="CJ1040" s="1327"/>
      <c r="CK1040" s="1327"/>
      <c r="CL1040" s="1327"/>
      <c r="CM1040" s="1327"/>
      <c r="CN1040" s="1327"/>
      <c r="CO1040" s="1327"/>
      <c r="CP1040" s="1327"/>
      <c r="CQ1040" s="1327"/>
      <c r="CR1040" s="1327"/>
      <c r="CS1040" s="1327"/>
      <c r="CT1040" s="132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7"/>
      <c r="CE1041" s="1327"/>
      <c r="CF1041" s="1327"/>
      <c r="CG1041" s="1327"/>
      <c r="CH1041" s="1327"/>
      <c r="CI1041" s="1327"/>
      <c r="CJ1041" s="1327"/>
      <c r="CK1041" s="1327"/>
      <c r="CL1041" s="1327"/>
      <c r="CM1041" s="1327"/>
      <c r="CN1041" s="1327"/>
      <c r="CO1041" s="1327"/>
      <c r="CP1041" s="1327"/>
      <c r="CQ1041" s="1327"/>
      <c r="CR1041" s="1327"/>
      <c r="CS1041" s="1327"/>
      <c r="CT1041" s="132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7"/>
      <c r="CE1042" s="1327"/>
      <c r="CF1042" s="1327"/>
      <c r="CG1042" s="1327"/>
      <c r="CH1042" s="1327"/>
      <c r="CI1042" s="1327"/>
      <c r="CJ1042" s="1327"/>
      <c r="CK1042" s="1327"/>
      <c r="CL1042" s="1327"/>
      <c r="CM1042" s="1327"/>
      <c r="CN1042" s="1327"/>
      <c r="CO1042" s="1327"/>
      <c r="CP1042" s="1327"/>
      <c r="CQ1042" s="1327"/>
      <c r="CR1042" s="1327"/>
      <c r="CS1042" s="1327"/>
      <c r="CT1042" s="132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7"/>
      <c r="CE1043" s="1327"/>
      <c r="CF1043" s="1327"/>
      <c r="CG1043" s="1327"/>
      <c r="CH1043" s="1327"/>
      <c r="CI1043" s="1327"/>
      <c r="CJ1043" s="1327"/>
      <c r="CK1043" s="1327"/>
      <c r="CL1043" s="1327"/>
      <c r="CM1043" s="1327"/>
      <c r="CN1043" s="1327"/>
      <c r="CO1043" s="1327"/>
      <c r="CP1043" s="1327"/>
      <c r="CQ1043" s="1327"/>
      <c r="CR1043" s="1327"/>
      <c r="CS1043" s="1327"/>
      <c r="CT1043" s="132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9" t="s">
        <v>47</v>
      </c>
      <c r="CE5" s="156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0" t="s">
        <v>48</v>
      </c>
      <c r="CT5" s="1570"/>
      <c r="CU5" s="1566" t="s">
        <v>47</v>
      </c>
      <c r="CV5" s="156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7" t="s">
        <v>48</v>
      </c>
      <c r="DK5" s="156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666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417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418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284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285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272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302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303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419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284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285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272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302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303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420</v>
      </c>
      <c r="B21" s="670" t="s">
        <v>811</v>
      </c>
      <c r="C21" s="670" t="s">
        <v>811</v>
      </c>
      <c r="D21" s="670">
        <v>12</v>
      </c>
      <c r="E21" s="670"/>
      <c r="F21" s="670"/>
      <c r="G21" s="670" t="s">
        <v>975</v>
      </c>
      <c r="H21" s="670" t="s">
        <v>979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813</v>
      </c>
      <c r="U21" s="670" t="s">
        <v>813</v>
      </c>
      <c r="V21" s="670" t="s">
        <v>811</v>
      </c>
      <c r="W21" s="670"/>
      <c r="X21" s="670" t="s">
        <v>808</v>
      </c>
      <c r="Y21" s="670" t="s">
        <v>811</v>
      </c>
      <c r="Z21" s="670"/>
      <c r="AA21" s="670"/>
      <c r="AB21" s="670" t="s">
        <v>808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811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284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285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272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302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303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421</v>
      </c>
      <c r="B27" s="670"/>
      <c r="C27" s="670"/>
      <c r="D27" s="670" t="s">
        <v>811</v>
      </c>
      <c r="E27" s="670"/>
      <c r="F27" s="670"/>
      <c r="G27" s="670"/>
      <c r="H27" s="670" t="s">
        <v>980</v>
      </c>
      <c r="I27" s="670" t="s">
        <v>815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284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285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272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302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303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285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272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302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303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333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285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272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302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303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423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284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285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272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302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303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424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284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285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272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302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303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425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285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272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302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303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426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427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428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284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285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272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302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303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284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285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272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302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303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430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285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272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302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303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431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284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285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272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302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303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432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284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285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272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302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303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433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284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285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272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302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303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434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284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285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272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302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303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435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284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285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272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302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303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284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285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272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302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303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436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275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437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438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284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285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272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302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303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439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284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285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272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302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303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440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284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285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272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302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303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441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284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285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272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302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303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425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284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285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272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302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303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442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443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444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284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285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272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302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303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445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970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820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284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285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272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302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303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446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284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285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272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302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303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425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284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285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272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302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303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284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285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272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302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303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447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284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285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272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302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303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425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284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285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272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302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303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425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284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285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272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302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303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448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818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819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822</v>
      </c>
      <c r="AQ204" s="670" t="s">
        <v>822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817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284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285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272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302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303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449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450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451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284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285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272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302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303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452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284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285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272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316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303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453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284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285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272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302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303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454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821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284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285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272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302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303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455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284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285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272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302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303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425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284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285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272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302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303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456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678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284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12"/>
      <c r="BW253" s="1412"/>
      <c r="BX253" s="1412"/>
      <c r="BY253" s="1412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285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272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302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303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679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284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4"/>
      <c r="BW259" s="1414"/>
      <c r="BX259" s="1414"/>
      <c r="BY259" s="1414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285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272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302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303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459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284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285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272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302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303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680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284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13"/>
      <c r="BW271" s="1413"/>
      <c r="BX271" s="1413"/>
      <c r="BY271" s="1413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285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272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302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303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681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284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4"/>
      <c r="BW277" s="1414"/>
      <c r="BX277" s="1414"/>
      <c r="BY277" s="1414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285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272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302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303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682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284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285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272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302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303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683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284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285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272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302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303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425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284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285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272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302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303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460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462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284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285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272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302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303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463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284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285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272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302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303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425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284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285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272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302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303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425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284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285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272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302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303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464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465</v>
      </c>
      <c r="B1" s="61"/>
      <c r="C1" s="61"/>
      <c r="D1" s="1434" t="s">
        <v>705</v>
      </c>
      <c r="E1" s="1435"/>
      <c r="F1" s="1435"/>
      <c r="G1" s="1432">
        <f>Data!$F$1</f>
        <v>2100</v>
      </c>
      <c r="H1" s="1433" t="str">
        <f>Data!$G$1</f>
        <v>kcal</v>
      </c>
      <c r="I1" s="458"/>
      <c r="J1" s="1453" t="s">
        <v>710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241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178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180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242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80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80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80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80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968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241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178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180</v>
      </c>
      <c r="B21" s="762">
        <f t="shared" ref="B21:I21" si="35">IF(B19="","",B19*B20)</f>
        <v>0</v>
      </c>
      <c r="C21" s="762">
        <f t="shared" si="35"/>
        <v>0</v>
      </c>
      <c r="D21" s="762">
        <f t="shared" si="35"/>
        <v>0</v>
      </c>
      <c r="E21" s="762">
        <f t="shared" si="35"/>
        <v>0</v>
      </c>
      <c r="F21" s="762">
        <f t="shared" si="35"/>
        <v>0</v>
      </c>
      <c r="G21" s="762">
        <f t="shared" si="35"/>
        <v>0</v>
      </c>
      <c r="H21" s="762">
        <f t="shared" si="35"/>
        <v>0</v>
      </c>
      <c r="I21" s="762">
        <f t="shared" si="35"/>
        <v>0</v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>
        <f t="shared" ref="T21:AJ21" si="37">IF(T19="","",T19*T20)</f>
        <v>0</v>
      </c>
      <c r="U21" s="762">
        <f t="shared" si="37"/>
        <v>0</v>
      </c>
      <c r="V21" s="762">
        <f t="shared" si="37"/>
        <v>0</v>
      </c>
      <c r="W21" s="762">
        <f t="shared" si="37"/>
        <v>0</v>
      </c>
      <c r="X21" s="762">
        <f t="shared" si="37"/>
        <v>0</v>
      </c>
      <c r="Y21" s="762">
        <f t="shared" si="37"/>
        <v>0</v>
      </c>
      <c r="Z21" s="762">
        <f t="shared" si="37"/>
        <v>0</v>
      </c>
      <c r="AA21" s="762">
        <f t="shared" si="37"/>
        <v>0</v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>
        <f t="shared" si="38"/>
        <v>0</v>
      </c>
      <c r="AR21" s="762" t="str">
        <f t="shared" si="38"/>
        <v/>
      </c>
      <c r="AS21" s="762">
        <f t="shared" si="38"/>
        <v>0</v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>
        <f t="shared" si="39"/>
        <v>0</v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242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7">
        <f t="shared" ref="B23:I23" si="40">IF(B17="","",(B17-B19-B22)*B18/B$7/365/$G$1)</f>
        <v>1.4350945857795173E-4</v>
      </c>
      <c r="C23" s="767">
        <f t="shared" si="40"/>
        <v>6.1317677756033924E-2</v>
      </c>
      <c r="D23" s="767">
        <f t="shared" si="40"/>
        <v>4.9054142204827136E-2</v>
      </c>
      <c r="E23" s="767">
        <f t="shared" si="40"/>
        <v>1.0511601901034385E-2</v>
      </c>
      <c r="F23" s="767">
        <f t="shared" si="40"/>
        <v>4.0878451837355945E-2</v>
      </c>
      <c r="G23" s="767">
        <f t="shared" si="40"/>
        <v>3.0658838878016962E-2</v>
      </c>
      <c r="H23" s="767">
        <f t="shared" si="40"/>
        <v>3.5038673003447957E-2</v>
      </c>
      <c r="I23" s="767">
        <f t="shared" si="40"/>
        <v>3.5038673003447957E-2</v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80"/>
      <c r="T23" s="767">
        <f t="shared" ref="T23:AJ23" si="42">IF(T17="","",(T17-T19-T22)*T18/T$7/365/$G$1)</f>
        <v>1.4015469201379183E-2</v>
      </c>
      <c r="U23" s="767">
        <f t="shared" si="42"/>
        <v>3.5038673003447957E-2</v>
      </c>
      <c r="V23" s="767">
        <f t="shared" si="42"/>
        <v>4.9054142204827136E-2</v>
      </c>
      <c r="W23" s="767">
        <f t="shared" si="42"/>
        <v>1.471624266144814E-2</v>
      </c>
      <c r="X23" s="767">
        <f t="shared" si="42"/>
        <v>7.0077346006895917E-3</v>
      </c>
      <c r="Y23" s="767">
        <f t="shared" si="42"/>
        <v>7.0077346006895913E-2</v>
      </c>
      <c r="Z23" s="767">
        <f t="shared" si="42"/>
        <v>3.5038673003447957E-2</v>
      </c>
      <c r="AA23" s="767">
        <f t="shared" si="42"/>
        <v>3.5038673003447957E-2</v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80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>
        <f t="shared" si="43"/>
        <v>1.2263535551206784E-2</v>
      </c>
      <c r="AR23" s="767" t="str">
        <f t="shared" si="43"/>
        <v/>
      </c>
      <c r="AS23" s="767">
        <f t="shared" si="43"/>
        <v>1.2263535551206785E-3</v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80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>
        <f t="shared" si="44"/>
        <v>0.13139502376292983</v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80"/>
      <c r="BV23" s="767">
        <f>IF(BV17="","",(BV17-BV19-BV22)*BV18/BV$7/365/$G$1)</f>
        <v>3.5038673003447957E-2</v>
      </c>
      <c r="BW23" s="767">
        <f>IF(BW17="","",(BW17-BW19-BW22)*BW18/BW$7/365/$G$1)</f>
        <v>3.5038673003447957E-2</v>
      </c>
      <c r="BX23" s="767">
        <f>IF(BX17="","",(BX17-BX19-BX22)*BX18/BX$7/365/$G$1)</f>
        <v>1.8395303326810178E-2</v>
      </c>
      <c r="BY23" s="767" t="str">
        <f>IF(BY17="","",(BY17-BY19-BY22)*BY18/BY$7/365/$G$1)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IF(DP17="","",(DP17+SUM(BV17)*(DP17="")-SUM(DP19)-DP22-SUM(BV22)*(DP22=""))*BV18/DP$7/365/$G$1)</f>
        <v>4.3798341254309946E-2</v>
      </c>
      <c r="DQ23" s="767">
        <f>IF(DQ17="","",(DQ17+SUM(BW17)*(DQ17="")-SUM(DQ19)-DQ22-SUM(BW22)*(DQ22=""))*BW18/DQ$7/365/$G$1)</f>
        <v>4.3798341254309946E-2</v>
      </c>
      <c r="DR23" s="767">
        <f>IF(DR17="","",(DR17+SUM(BX17)*(DR17="")-SUM(DR19)-DR22-SUM(BX22)*(DR22=""))*BX18/DR$7/365/$G$1)</f>
        <v>2.2994129158512719E-2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967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241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178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180</v>
      </c>
      <c r="B28" s="762" t="str">
        <f t="shared" ref="B28:R28" si="46">IF(B26="","",B26*B27)</f>
        <v/>
      </c>
      <c r="C28" s="762">
        <f t="shared" si="46"/>
        <v>0</v>
      </c>
      <c r="D28" s="762" t="str">
        <f t="shared" si="46"/>
        <v/>
      </c>
      <c r="E28" s="762">
        <f t="shared" si="46"/>
        <v>0</v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>
        <f t="shared" si="47"/>
        <v>0</v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242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7" t="str">
        <f t="shared" ref="B30:R30" si="50">IF(B24="","",(B24-B26-B29)*B25/B$7/365/$G$1)</f>
        <v/>
      </c>
      <c r="C30" s="767">
        <f t="shared" si="50"/>
        <v>6.1317677756033924E-2</v>
      </c>
      <c r="D30" s="767" t="str">
        <f t="shared" si="50"/>
        <v/>
      </c>
      <c r="E30" s="767">
        <f t="shared" si="50"/>
        <v>7.0077346006895917E-3</v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80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>
        <f t="shared" si="51"/>
        <v>9.810828440965428E-3</v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80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80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80"/>
      <c r="BV30" s="767">
        <f>IF(BV24="","",(BV24-BV26-BV29)*BV25/BV$7/365/$G$1)</f>
        <v>7.0077346006895917E-3</v>
      </c>
      <c r="BW30" s="767">
        <f>IF(BW24="","",(BW24-BW26-BW29)*BW25/BW$7/365/$G$1)</f>
        <v>7.0077346006895917E-3</v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5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IF(DP24="","",(DP24+SUM(BV24)*(DP24="")-SUM(DP26)-DP29-SUM(BV29)*(DP29=""))*BV25/DP$7/365/$G$1)</f>
        <v>8.7596682508619891E-3</v>
      </c>
      <c r="DQ30" s="767">
        <f>IF(DQ24="","",(DQ24+SUM(BW24)*(DQ24="")-SUM(DQ26)-DQ29-SUM(BW29)*(DQ29=""))*BW25/DQ$7/365/$G$1)</f>
        <v>8.7596682508619891E-3</v>
      </c>
      <c r="DR30" s="767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469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241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178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180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242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80"/>
      <c r="T37" s="767" t="str">
        <f t="shared" ref="T37:AJ37" si="59">IF(T31="","",(T31-T33-T36)*T32/T$7/365/$G$1)</f>
        <v/>
      </c>
      <c r="U37" s="767" t="str">
        <f t="shared" si="59"/>
        <v/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80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80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80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5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470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241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178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180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242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80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80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80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80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5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471</v>
      </c>
      <c r="B45" s="905">
        <f t="shared" ref="B45:R45" si="72">SUM(B14,B21,B28,B35,B42)</f>
        <v>0</v>
      </c>
      <c r="C45" s="905">
        <f t="shared" si="72"/>
        <v>0</v>
      </c>
      <c r="D45" s="905">
        <f t="shared" si="72"/>
        <v>0</v>
      </c>
      <c r="E45" s="905">
        <f t="shared" si="72"/>
        <v>0</v>
      </c>
      <c r="F45" s="905">
        <f t="shared" si="72"/>
        <v>0</v>
      </c>
      <c r="G45" s="905">
        <f t="shared" si="72"/>
        <v>0</v>
      </c>
      <c r="H45" s="905">
        <f t="shared" si="72"/>
        <v>0</v>
      </c>
      <c r="I45" s="905">
        <f t="shared" si="72"/>
        <v>0</v>
      </c>
      <c r="J45" s="905">
        <f t="shared" si="72"/>
        <v>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0</v>
      </c>
      <c r="U45" s="905">
        <f t="shared" si="73"/>
        <v>0</v>
      </c>
      <c r="V45" s="905">
        <f t="shared" si="73"/>
        <v>0</v>
      </c>
      <c r="W45" s="905">
        <f t="shared" si="73"/>
        <v>0</v>
      </c>
      <c r="X45" s="905">
        <f t="shared" si="73"/>
        <v>0</v>
      </c>
      <c r="Y45" s="905">
        <f t="shared" si="73"/>
        <v>0</v>
      </c>
      <c r="Z45" s="905">
        <f t="shared" si="73"/>
        <v>0</v>
      </c>
      <c r="AA45" s="905">
        <f t="shared" si="73"/>
        <v>0</v>
      </c>
      <c r="AB45" s="905">
        <f t="shared" si="73"/>
        <v>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0</v>
      </c>
      <c r="AM45" s="905">
        <f t="shared" si="74"/>
        <v>0</v>
      </c>
      <c r="AN45" s="905">
        <f t="shared" si="74"/>
        <v>0</v>
      </c>
      <c r="AO45" s="905">
        <f t="shared" si="74"/>
        <v>0</v>
      </c>
      <c r="AP45" s="905">
        <f t="shared" si="74"/>
        <v>0</v>
      </c>
      <c r="AQ45" s="905">
        <f t="shared" si="74"/>
        <v>0</v>
      </c>
      <c r="AR45" s="905">
        <f t="shared" si="74"/>
        <v>0</v>
      </c>
      <c r="AS45" s="905">
        <f t="shared" si="74"/>
        <v>0</v>
      </c>
      <c r="AT45" s="905">
        <f t="shared" si="74"/>
        <v>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1.4350945857795173E-4</v>
      </c>
      <c r="C46" s="991">
        <f t="shared" si="77"/>
        <v>0.12263535551206785</v>
      </c>
      <c r="D46" s="991">
        <f t="shared" si="77"/>
        <v>4.9054142204827136E-2</v>
      </c>
      <c r="E46" s="991">
        <f t="shared" si="77"/>
        <v>1.7519336501723978E-2</v>
      </c>
      <c r="F46" s="991">
        <f t="shared" si="77"/>
        <v>4.0878451837355945E-2</v>
      </c>
      <c r="G46" s="991">
        <f t="shared" si="77"/>
        <v>3.0658838878016962E-2</v>
      </c>
      <c r="H46" s="991">
        <f t="shared" si="77"/>
        <v>3.5038673003447957E-2</v>
      </c>
      <c r="I46" s="991">
        <f t="shared" si="77"/>
        <v>3.5038673003447957E-2</v>
      </c>
      <c r="J46" s="991">
        <f t="shared" si="77"/>
        <v>0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1.4015469201379183E-2</v>
      </c>
      <c r="U46" s="991">
        <f t="shared" si="78"/>
        <v>3.5038673003447957E-2</v>
      </c>
      <c r="V46" s="991">
        <f t="shared" si="78"/>
        <v>4.9054142204827136E-2</v>
      </c>
      <c r="W46" s="991">
        <f t="shared" si="78"/>
        <v>2.4527071102413568E-2</v>
      </c>
      <c r="X46" s="991">
        <f t="shared" si="78"/>
        <v>7.0077346006895917E-3</v>
      </c>
      <c r="Y46" s="991">
        <f t="shared" si="78"/>
        <v>7.0077346006895913E-2</v>
      </c>
      <c r="Z46" s="991">
        <f t="shared" si="78"/>
        <v>3.5038673003447957E-2</v>
      </c>
      <c r="AA46" s="991">
        <f t="shared" si="78"/>
        <v>3.5038673003447957E-2</v>
      </c>
      <c r="AB46" s="991">
        <f t="shared" si="78"/>
        <v>0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</v>
      </c>
      <c r="AN46" s="991">
        <f t="shared" si="79"/>
        <v>0</v>
      </c>
      <c r="AO46" s="991">
        <f t="shared" si="79"/>
        <v>0</v>
      </c>
      <c r="AP46" s="991">
        <f t="shared" si="79"/>
        <v>0</v>
      </c>
      <c r="AQ46" s="991">
        <f t="shared" si="79"/>
        <v>1.2263535551206784E-2</v>
      </c>
      <c r="AR46" s="991">
        <f t="shared" si="79"/>
        <v>0</v>
      </c>
      <c r="AS46" s="991">
        <f t="shared" si="79"/>
        <v>1.2263535551206785E-3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</v>
      </c>
      <c r="BE46" s="991">
        <f t="shared" si="80"/>
        <v>0</v>
      </c>
      <c r="BF46" s="991">
        <f t="shared" si="80"/>
        <v>0</v>
      </c>
      <c r="BG46" s="991">
        <f t="shared" si="80"/>
        <v>0.13139502376292983</v>
      </c>
      <c r="BH46" s="991">
        <f t="shared" si="80"/>
        <v>0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5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472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473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0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241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0</v>
      </c>
      <c r="DM51" s="849">
        <f t="shared" si="105"/>
        <v>1</v>
      </c>
      <c r="DN51" s="849">
        <f t="shared" si="106"/>
        <v>0</v>
      </c>
      <c r="DO51" s="849">
        <f t="shared" si="107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178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0</v>
      </c>
      <c r="DM52" s="849">
        <f t="shared" si="105"/>
        <v>0</v>
      </c>
      <c r="DN52" s="849">
        <f t="shared" si="106"/>
        <v>0</v>
      </c>
      <c r="DO52" s="849">
        <f t="shared" si="107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180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>
        <f t="shared" ref="T53:AJ53" si="113">IF(T51="","",T51*T52)</f>
        <v>0</v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>
        <f t="shared" si="115"/>
        <v>105</v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0</v>
      </c>
      <c r="DM53" s="849">
        <f t="shared" si="105"/>
        <v>1</v>
      </c>
      <c r="DN53" s="849">
        <f t="shared" si="106"/>
        <v>0</v>
      </c>
      <c r="DO53" s="849">
        <f t="shared" si="107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242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0</v>
      </c>
      <c r="DM54" s="849">
        <f t="shared" si="105"/>
        <v>0</v>
      </c>
      <c r="DN54" s="849">
        <f t="shared" si="106"/>
        <v>0</v>
      </c>
      <c r="DO54" s="849">
        <f t="shared" si="107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80"/>
      <c r="T55" s="767">
        <f t="shared" ref="T55:AJ55" si="117">IF(T49="","",(T49-T51-T54)*T50/T$7/365/$G$1)</f>
        <v>2.1246854906346101E-3</v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80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80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>
        <f t="shared" si="119"/>
        <v>1.5774180157741801E-3</v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80"/>
      <c r="BV55" s="767" t="str">
        <f>IF(BV49="","",(BV49-BV51-BV54)*BV50/BV$7/365/$G$1)</f>
        <v/>
      </c>
      <c r="BW55" s="767">
        <f>IF(BW49="","",(BW49-BW51-BW54)*BW50/BW$7/365/$G$1)</f>
        <v>2.1246854906346101E-3</v>
      </c>
      <c r="BX55" s="767" t="str">
        <f>IF(BX49="","",(BX49-BX51-BX54)*BX50/BX$7/365/$G$1)</f>
        <v/>
      </c>
      <c r="BY55" s="767">
        <f>IF(BY49="","",(BY49-BY51-BY54)*BY50/BY$7/365/$G$1)</f>
        <v>1.9279553526128869E-3</v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4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5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0</v>
      </c>
      <c r="DM55" s="849">
        <f t="shared" si="105"/>
        <v>1</v>
      </c>
      <c r="DN55" s="849">
        <f t="shared" si="106"/>
        <v>0</v>
      </c>
      <c r="DO55" s="849">
        <f t="shared" si="107"/>
        <v>1</v>
      </c>
      <c r="DP55" s="983" t="str">
        <f>IF(DP49="","",(DP49+SUM(BV49)*(DP49="")-SUM(DP51)-DP54-SUM(BV54)*(DP54=""))*BV50/DP$7/365/$G$1)</f>
        <v/>
      </c>
      <c r="DQ55" s="767">
        <f>IF(DQ49="","",(DQ49+SUM(BW49)*(DQ49="")-SUM(DQ51)-DQ54-SUM(BW54)*(DQ54=""))*BW50/DQ$7/365/$G$1)</f>
        <v>2.6558568632932627E-3</v>
      </c>
      <c r="DR55" s="767" t="str">
        <f>IF(DR49="","",(DR49+SUM(BX49)*(DR49="")-SUM(DR51)-DR54-SUM(BX54)*(DR54=""))*BX50/DR$7/365/$G$1)</f>
        <v/>
      </c>
      <c r="DS55" s="984">
        <f>IF(DS49="","",(DS49+SUM(BY49)*(DS49="")-SUM(DS51)-DS54-SUM(BY54)*(DS54=""))*BY50/DS$7/365/$G$1)</f>
        <v>1.2049720953830542E-3</v>
      </c>
      <c r="DT55" s="969"/>
      <c r="DU55" s="61"/>
    </row>
    <row r="56" spans="1:125" ht="12.75" customHeight="1">
      <c r="A56" s="890" t="s">
        <v>474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0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241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0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178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180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0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242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80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80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80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80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4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5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0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475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241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178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180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242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80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80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80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80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4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5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476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241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178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180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242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80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80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80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80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4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5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477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241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178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180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242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80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80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80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80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4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5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478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0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105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0</v>
      </c>
      <c r="I85" s="991">
        <f t="shared" si="163"/>
        <v>0</v>
      </c>
      <c r="J85" s="991">
        <f t="shared" si="163"/>
        <v>0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2.1246854906346101E-3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1.5774180157741801E-3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81"/>
        <v>0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5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0" customWidth="1"/>
    <col min="21" max="21" width="12.83203125" style="1520" customWidth="1"/>
    <col min="22" max="22" width="12.5" style="1520" customWidth="1"/>
    <col min="23" max="23" width="14.6640625" style="1520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0" customWidth="1"/>
    <col min="39" max="39" width="13.6640625" style="1520" customWidth="1"/>
    <col min="40" max="40" width="14.33203125" style="1520" customWidth="1"/>
    <col min="41" max="41" width="14.6640625" style="1520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479</v>
      </c>
      <c r="B1" s="61"/>
      <c r="C1" s="61"/>
      <c r="D1" s="1434" t="s">
        <v>705</v>
      </c>
      <c r="E1" s="1435"/>
      <c r="F1" s="1435"/>
      <c r="G1" s="1432">
        <f>Data!$F$1</f>
        <v>2100</v>
      </c>
      <c r="H1" s="1433" t="str">
        <f>Data!$G$1</f>
        <v>kcal</v>
      </c>
      <c r="I1" s="458"/>
      <c r="J1" s="1453" t="s">
        <v>710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1519"/>
      <c r="U1" s="1519"/>
      <c r="V1" s="1519"/>
      <c r="W1" s="151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9"/>
      <c r="AM1" s="1519"/>
      <c r="AN1" s="1519"/>
      <c r="AO1" s="151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9"/>
      <c r="U2" s="1519"/>
      <c r="V2" s="1519"/>
      <c r="W2" s="151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9"/>
      <c r="AM2" s="1519"/>
      <c r="AN2" s="1519"/>
      <c r="AO2" s="151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480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6" t="s">
        <v>736</v>
      </c>
      <c r="B10" s="679" t="s">
        <v>741</v>
      </c>
      <c r="C10" s="679" t="s">
        <v>741</v>
      </c>
      <c r="D10" s="679" t="s">
        <v>741</v>
      </c>
      <c r="E10" s="679" t="s">
        <v>741</v>
      </c>
      <c r="F10" s="679" t="s">
        <v>741</v>
      </c>
      <c r="G10" s="679" t="s">
        <v>741</v>
      </c>
      <c r="H10" s="679" t="s">
        <v>741</v>
      </c>
      <c r="I10" s="679" t="s">
        <v>741</v>
      </c>
      <c r="J10" s="679" t="s">
        <v>741</v>
      </c>
      <c r="K10" s="679" t="s">
        <v>741</v>
      </c>
      <c r="L10" s="679" t="s">
        <v>741</v>
      </c>
      <c r="M10" s="679" t="s">
        <v>741</v>
      </c>
      <c r="N10" s="679" t="s">
        <v>741</v>
      </c>
      <c r="O10" s="679" t="s">
        <v>741</v>
      </c>
      <c r="P10" s="679" t="s">
        <v>741</v>
      </c>
      <c r="Q10" s="679" t="s">
        <v>741</v>
      </c>
      <c r="R10" s="679" t="s">
        <v>741</v>
      </c>
      <c r="S10" s="1011"/>
      <c r="T10" s="679" t="s">
        <v>741</v>
      </c>
      <c r="U10" s="679" t="s">
        <v>741</v>
      </c>
      <c r="V10" s="679" t="s">
        <v>741</v>
      </c>
      <c r="W10" s="679" t="s">
        <v>741</v>
      </c>
      <c r="X10" s="679" t="s">
        <v>741</v>
      </c>
      <c r="Y10" s="679" t="s">
        <v>741</v>
      </c>
      <c r="Z10" s="679" t="s">
        <v>741</v>
      </c>
      <c r="AA10" s="679" t="s">
        <v>741</v>
      </c>
      <c r="AB10" s="679" t="s">
        <v>741</v>
      </c>
      <c r="AC10" s="679" t="s">
        <v>741</v>
      </c>
      <c r="AD10" s="679" t="s">
        <v>741</v>
      </c>
      <c r="AE10" s="679" t="s">
        <v>741</v>
      </c>
      <c r="AF10" s="679" t="s">
        <v>741</v>
      </c>
      <c r="AG10" s="679" t="s">
        <v>741</v>
      </c>
      <c r="AH10" s="679" t="s">
        <v>741</v>
      </c>
      <c r="AI10" s="679" t="s">
        <v>741</v>
      </c>
      <c r="AJ10" s="679" t="s">
        <v>741</v>
      </c>
      <c r="AK10" s="1011"/>
      <c r="AL10" s="679" t="s">
        <v>741</v>
      </c>
      <c r="AM10" s="679" t="s">
        <v>741</v>
      </c>
      <c r="AN10" s="679" t="s">
        <v>741</v>
      </c>
      <c r="AO10" s="679" t="s">
        <v>741</v>
      </c>
      <c r="AP10" s="679" t="s">
        <v>741</v>
      </c>
      <c r="AQ10" s="679" t="s">
        <v>741</v>
      </c>
      <c r="AR10" s="679" t="s">
        <v>741</v>
      </c>
      <c r="AS10" s="679" t="s">
        <v>741</v>
      </c>
      <c r="AT10" s="679" t="s">
        <v>741</v>
      </c>
      <c r="AU10" s="679" t="s">
        <v>741</v>
      </c>
      <c r="AV10" s="679" t="s">
        <v>741</v>
      </c>
      <c r="AW10" s="679" t="s">
        <v>741</v>
      </c>
      <c r="AX10" s="679" t="s">
        <v>741</v>
      </c>
      <c r="AY10" s="679" t="s">
        <v>741</v>
      </c>
      <c r="AZ10" s="679" t="s">
        <v>741</v>
      </c>
      <c r="BA10" s="679" t="s">
        <v>741</v>
      </c>
      <c r="BB10" s="679" t="s">
        <v>741</v>
      </c>
      <c r="BC10" s="1011"/>
      <c r="BD10" s="679" t="s">
        <v>741</v>
      </c>
      <c r="BE10" s="679" t="s">
        <v>741</v>
      </c>
      <c r="BF10" s="679" t="s">
        <v>741</v>
      </c>
      <c r="BG10" s="679" t="s">
        <v>741</v>
      </c>
      <c r="BH10" s="679" t="s">
        <v>741</v>
      </c>
      <c r="BI10" s="679" t="s">
        <v>741</v>
      </c>
      <c r="BJ10" s="679" t="s">
        <v>741</v>
      </c>
      <c r="BK10" s="679" t="s">
        <v>741</v>
      </c>
      <c r="BL10" s="679" t="s">
        <v>741</v>
      </c>
      <c r="BM10" s="679" t="s">
        <v>741</v>
      </c>
      <c r="BN10" s="679" t="s">
        <v>741</v>
      </c>
      <c r="BO10" s="679" t="s">
        <v>741</v>
      </c>
      <c r="BP10" s="679" t="s">
        <v>741</v>
      </c>
      <c r="BQ10" s="679" t="s">
        <v>741</v>
      </c>
      <c r="BR10" s="679" t="s">
        <v>741</v>
      </c>
      <c r="BS10" s="679" t="s">
        <v>741</v>
      </c>
      <c r="BT10" s="679" t="s">
        <v>741</v>
      </c>
      <c r="BU10" s="1011"/>
      <c r="BV10" s="679" t="s">
        <v>741</v>
      </c>
      <c r="BW10" s="679" t="s">
        <v>741</v>
      </c>
      <c r="BX10" s="679" t="s">
        <v>741</v>
      </c>
      <c r="BY10" s="679" t="s">
        <v>741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251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271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272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252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80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80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80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80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276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274</v>
      </c>
      <c r="B18" s="1016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5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3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3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3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3"/>
      <c r="BV19" s="277" t="s">
        <v>740</v>
      </c>
      <c r="BW19" s="277" t="s">
        <v>740</v>
      </c>
      <c r="BX19" s="277" t="s">
        <v>740</v>
      </c>
      <c r="BY19" s="277" t="s">
        <v>740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271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252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5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274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5" t="s">
        <v>738</v>
      </c>
      <c r="B28" s="277" t="s">
        <v>254</v>
      </c>
      <c r="C28" s="277" t="s">
        <v>254</v>
      </c>
      <c r="D28" s="277" t="s">
        <v>254</v>
      </c>
      <c r="E28" s="277" t="s">
        <v>254</v>
      </c>
      <c r="F28" s="277" t="s">
        <v>254</v>
      </c>
      <c r="G28" s="277" t="s">
        <v>254</v>
      </c>
      <c r="H28" s="277" t="s">
        <v>254</v>
      </c>
      <c r="I28" s="277" t="s">
        <v>254</v>
      </c>
      <c r="J28" s="277" t="s">
        <v>254</v>
      </c>
      <c r="K28" s="277" t="s">
        <v>254</v>
      </c>
      <c r="L28" s="277" t="s">
        <v>254</v>
      </c>
      <c r="M28" s="277" t="s">
        <v>254</v>
      </c>
      <c r="N28" s="277" t="s">
        <v>254</v>
      </c>
      <c r="O28" s="277" t="s">
        <v>254</v>
      </c>
      <c r="P28" s="277" t="s">
        <v>254</v>
      </c>
      <c r="Q28" s="277" t="s">
        <v>254</v>
      </c>
      <c r="R28" s="277" t="s">
        <v>254</v>
      </c>
      <c r="S28" s="603"/>
      <c r="T28" s="277" t="s">
        <v>254</v>
      </c>
      <c r="U28" s="277" t="s">
        <v>254</v>
      </c>
      <c r="V28" s="277" t="s">
        <v>254</v>
      </c>
      <c r="W28" s="277" t="s">
        <v>254</v>
      </c>
      <c r="X28" s="277" t="s">
        <v>254</v>
      </c>
      <c r="Y28" s="277" t="s">
        <v>254</v>
      </c>
      <c r="Z28" s="277" t="s">
        <v>254</v>
      </c>
      <c r="AA28" s="277" t="s">
        <v>254</v>
      </c>
      <c r="AB28" s="277" t="s">
        <v>254</v>
      </c>
      <c r="AC28" s="277" t="s">
        <v>254</v>
      </c>
      <c r="AD28" s="277" t="s">
        <v>254</v>
      </c>
      <c r="AE28" s="277" t="s">
        <v>254</v>
      </c>
      <c r="AF28" s="277" t="s">
        <v>254</v>
      </c>
      <c r="AG28" s="277" t="s">
        <v>254</v>
      </c>
      <c r="AH28" s="277" t="s">
        <v>254</v>
      </c>
      <c r="AI28" s="277" t="s">
        <v>254</v>
      </c>
      <c r="AJ28" s="277" t="s">
        <v>254</v>
      </c>
      <c r="AK28" s="603"/>
      <c r="AL28" s="277" t="s">
        <v>254</v>
      </c>
      <c r="AM28" s="277" t="s">
        <v>254</v>
      </c>
      <c r="AN28" s="277" t="s">
        <v>254</v>
      </c>
      <c r="AO28" s="277" t="s">
        <v>254</v>
      </c>
      <c r="AP28" s="277" t="s">
        <v>254</v>
      </c>
      <c r="AQ28" s="277" t="s">
        <v>254</v>
      </c>
      <c r="AR28" s="277" t="s">
        <v>254</v>
      </c>
      <c r="AS28" s="277" t="s">
        <v>254</v>
      </c>
      <c r="AT28" s="277" t="s">
        <v>254</v>
      </c>
      <c r="AU28" s="277" t="s">
        <v>254</v>
      </c>
      <c r="AV28" s="277" t="s">
        <v>254</v>
      </c>
      <c r="AW28" s="277" t="s">
        <v>254</v>
      </c>
      <c r="AX28" s="277" t="s">
        <v>254</v>
      </c>
      <c r="AY28" s="277" t="s">
        <v>254</v>
      </c>
      <c r="AZ28" s="277" t="s">
        <v>254</v>
      </c>
      <c r="BA28" s="277" t="s">
        <v>254</v>
      </c>
      <c r="BB28" s="277" t="s">
        <v>254</v>
      </c>
      <c r="BC28" s="603"/>
      <c r="BD28" s="277" t="s">
        <v>254</v>
      </c>
      <c r="BE28" s="277" t="s">
        <v>254</v>
      </c>
      <c r="BF28" s="277" t="s">
        <v>254</v>
      </c>
      <c r="BG28" s="277" t="s">
        <v>254</v>
      </c>
      <c r="BH28" s="277" t="s">
        <v>254</v>
      </c>
      <c r="BI28" s="277" t="s">
        <v>254</v>
      </c>
      <c r="BJ28" s="277" t="s">
        <v>254</v>
      </c>
      <c r="BK28" s="277" t="s">
        <v>254</v>
      </c>
      <c r="BL28" s="277" t="s">
        <v>254</v>
      </c>
      <c r="BM28" s="277" t="s">
        <v>254</v>
      </c>
      <c r="BN28" s="277" t="s">
        <v>254</v>
      </c>
      <c r="BO28" s="277" t="s">
        <v>254</v>
      </c>
      <c r="BP28" s="277" t="s">
        <v>254</v>
      </c>
      <c r="BQ28" s="277" t="s">
        <v>254</v>
      </c>
      <c r="BR28" s="277" t="s">
        <v>254</v>
      </c>
      <c r="BS28" s="277" t="s">
        <v>254</v>
      </c>
      <c r="BT28" s="277" t="s">
        <v>254</v>
      </c>
      <c r="BU28" s="603"/>
      <c r="BV28" s="277" t="s">
        <v>254</v>
      </c>
      <c r="BW28" s="277" t="s">
        <v>254</v>
      </c>
      <c r="BX28" s="277" t="s">
        <v>254</v>
      </c>
      <c r="BY28" s="277" t="s">
        <v>254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6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252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5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274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5" t="s">
        <v>739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251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271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272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252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 t="str">
        <f t="shared" si="145"/>
        <v/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 t="str">
        <f t="shared" si="153"/>
        <v/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5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274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 t="str">
        <f t="shared" si="157"/>
        <v/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270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270</v>
      </c>
      <c r="BG46" s="959" t="s">
        <v>270</v>
      </c>
      <c r="BH46" s="299"/>
      <c r="BI46" s="959"/>
      <c r="BJ46" s="299"/>
      <c r="BK46" s="959" t="s">
        <v>270</v>
      </c>
      <c r="BL46" s="299" t="s">
        <v>823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251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0</v>
      </c>
      <c r="DM47" s="849">
        <f t="shared" ref="DM47:DM54" si="180">COUNT(T47:AJ47)</f>
        <v>0</v>
      </c>
      <c r="DN47" s="849">
        <f t="shared" ref="DN47:DN54" si="181">COUNT(AL47:BB47)</f>
        <v>1</v>
      </c>
      <c r="DO47" s="849">
        <f t="shared" ref="DO47:DO54" si="182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271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0</v>
      </c>
      <c r="DM48" s="849">
        <f t="shared" si="180"/>
        <v>0</v>
      </c>
      <c r="DN48" s="849">
        <f t="shared" si="181"/>
        <v>1</v>
      </c>
      <c r="DO48" s="849">
        <f t="shared" si="182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272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0</v>
      </c>
      <c r="DM49" s="849">
        <f t="shared" si="180"/>
        <v>0</v>
      </c>
      <c r="DN49" s="849">
        <f t="shared" si="181"/>
        <v>1</v>
      </c>
      <c r="DO49" s="849">
        <f t="shared" si="182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252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>
        <f t="shared" si="186"/>
        <v>20</v>
      </c>
      <c r="AT50" s="762" t="str">
        <f t="shared" si="186"/>
        <v/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 t="str">
        <f t="shared" ref="BD50:BT50" si="187">IF(BD48="","",BD47*BD48*BD49)</f>
        <v/>
      </c>
      <c r="BE50" s="762" t="str">
        <f t="shared" si="187"/>
        <v/>
      </c>
      <c r="BF50" s="762">
        <f t="shared" si="187"/>
        <v>30</v>
      </c>
      <c r="BG50" s="762">
        <f t="shared" si="187"/>
        <v>25</v>
      </c>
      <c r="BH50" s="762" t="str">
        <f t="shared" si="187"/>
        <v/>
      </c>
      <c r="BI50" s="762" t="str">
        <f t="shared" si="187"/>
        <v/>
      </c>
      <c r="BJ50" s="762" t="str">
        <f t="shared" si="187"/>
        <v/>
      </c>
      <c r="BK50" s="762">
        <f t="shared" si="187"/>
        <v>40</v>
      </c>
      <c r="BL50" s="762">
        <f t="shared" si="187"/>
        <v>48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0</v>
      </c>
      <c r="DM50" s="849">
        <f t="shared" si="180"/>
        <v>0</v>
      </c>
      <c r="DN50" s="849">
        <f t="shared" si="181"/>
        <v>1</v>
      </c>
      <c r="DO50" s="849">
        <f t="shared" si="182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0</v>
      </c>
      <c r="DM51" s="849">
        <f t="shared" si="180"/>
        <v>0</v>
      </c>
      <c r="DN51" s="849">
        <f t="shared" si="181"/>
        <v>1</v>
      </c>
      <c r="DO51" s="849">
        <f t="shared" si="182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80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80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>
        <f t="shared" si="190"/>
        <v>1.1350293542074364E-2</v>
      </c>
      <c r="AT52" s="767" t="str">
        <f t="shared" si="190"/>
        <v/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80"/>
      <c r="BD52" s="767" t="str">
        <f t="shared" ref="BD52:BT52" si="191">IF(BD50="","",BD50*BD51/BD$7/365/$G$1)</f>
        <v/>
      </c>
      <c r="BE52" s="767" t="str">
        <f t="shared" si="191"/>
        <v/>
      </c>
      <c r="BF52" s="767">
        <f t="shared" si="191"/>
        <v>1.5133724722765819E-2</v>
      </c>
      <c r="BG52" s="767">
        <f t="shared" si="191"/>
        <v>1.6214705060106235E-2</v>
      </c>
      <c r="BH52" s="767" t="str">
        <f t="shared" si="191"/>
        <v/>
      </c>
      <c r="BI52" s="767" t="str">
        <f t="shared" si="191"/>
        <v/>
      </c>
      <c r="BJ52" s="767" t="str">
        <f t="shared" si="191"/>
        <v/>
      </c>
      <c r="BK52" s="767">
        <f t="shared" si="191"/>
        <v>1.8160469667318983E-2</v>
      </c>
      <c r="BL52" s="767">
        <f t="shared" si="191"/>
        <v>3.1132233715403964E-2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80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5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0</v>
      </c>
      <c r="DM52" s="849">
        <f t="shared" si="180"/>
        <v>0</v>
      </c>
      <c r="DN52" s="849">
        <f t="shared" si="181"/>
        <v>1</v>
      </c>
      <c r="DO52" s="849">
        <f t="shared" si="182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276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0</v>
      </c>
      <c r="DM53" s="849">
        <f t="shared" si="180"/>
        <v>0</v>
      </c>
      <c r="DN53" s="849">
        <f t="shared" si="181"/>
        <v>1</v>
      </c>
      <c r="DO53" s="849">
        <f t="shared" si="182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274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>
        <f t="shared" si="194"/>
        <v>80</v>
      </c>
      <c r="AT54" s="762" t="str">
        <f t="shared" si="194"/>
        <v/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 t="str">
        <f t="shared" ref="BD54:BT54" si="195">IF(BD53="","",BD50*BD53)</f>
        <v/>
      </c>
      <c r="BE54" s="762" t="str">
        <f t="shared" si="195"/>
        <v/>
      </c>
      <c r="BF54" s="762">
        <f t="shared" si="195"/>
        <v>150</v>
      </c>
      <c r="BG54" s="762">
        <f t="shared" si="195"/>
        <v>100</v>
      </c>
      <c r="BH54" s="762" t="str">
        <f t="shared" si="195"/>
        <v/>
      </c>
      <c r="BI54" s="762" t="str">
        <f t="shared" si="195"/>
        <v/>
      </c>
      <c r="BJ54" s="762" t="str">
        <f t="shared" si="195"/>
        <v/>
      </c>
      <c r="BK54" s="762">
        <f t="shared" si="195"/>
        <v>160</v>
      </c>
      <c r="BL54" s="762">
        <f t="shared" si="195"/>
        <v>360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0</v>
      </c>
      <c r="DM54" s="849">
        <f t="shared" si="180"/>
        <v>0</v>
      </c>
      <c r="DN54" s="849">
        <f t="shared" si="181"/>
        <v>1</v>
      </c>
      <c r="DO54" s="849">
        <f t="shared" si="182"/>
        <v>4</v>
      </c>
      <c r="DP54" s="983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481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251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0</v>
      </c>
      <c r="DO56" s="849">
        <f t="shared" ref="DO56:DO63" si="21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271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0</v>
      </c>
      <c r="DO57" s="849">
        <f t="shared" si="21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272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0</v>
      </c>
      <c r="DO58" s="849">
        <f t="shared" si="21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252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 t="str">
        <f t="shared" si="220"/>
        <v/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 t="str">
        <f t="shared" si="221"/>
        <v/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 t="str">
        <f t="shared" si="222"/>
        <v/>
      </c>
      <c r="AR59" s="762" t="str">
        <f t="shared" si="222"/>
        <v/>
      </c>
      <c r="AS59" s="762" t="str">
        <f t="shared" si="222"/>
        <v/>
      </c>
      <c r="AT59" s="762" t="str">
        <f t="shared" si="222"/>
        <v/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 t="str">
        <f t="shared" si="223"/>
        <v/>
      </c>
      <c r="BJ59" s="762" t="str">
        <f t="shared" si="223"/>
        <v/>
      </c>
      <c r="BK59" s="762" t="str">
        <f t="shared" si="223"/>
        <v/>
      </c>
      <c r="BL59" s="762" t="str">
        <f t="shared" si="223"/>
        <v/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0</v>
      </c>
      <c r="DO59" s="849">
        <f t="shared" si="21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0</v>
      </c>
      <c r="DO60" s="849">
        <f t="shared" si="21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 t="str">
        <f t="shared" si="224"/>
        <v/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80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 t="str">
        <f t="shared" si="225"/>
        <v/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80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 t="str">
        <f t="shared" si="226"/>
        <v/>
      </c>
      <c r="AR61" s="767" t="str">
        <f t="shared" si="226"/>
        <v/>
      </c>
      <c r="AS61" s="767" t="str">
        <f t="shared" si="226"/>
        <v/>
      </c>
      <c r="AT61" s="767" t="str">
        <f t="shared" si="226"/>
        <v/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80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 t="str">
        <f t="shared" si="227"/>
        <v/>
      </c>
      <c r="BJ61" s="767" t="str">
        <f t="shared" si="227"/>
        <v/>
      </c>
      <c r="BK61" s="767" t="str">
        <f t="shared" si="227"/>
        <v/>
      </c>
      <c r="BL61" s="767" t="str">
        <f t="shared" si="227"/>
        <v/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80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5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0</v>
      </c>
      <c r="DO61" s="849">
        <f t="shared" si="21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276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0</v>
      </c>
      <c r="DO62" s="849">
        <f t="shared" si="21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274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 t="str">
        <f t="shared" si="228"/>
        <v/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 t="str">
        <f t="shared" si="229"/>
        <v/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 t="str">
        <f t="shared" si="230"/>
        <v/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 t="str">
        <f t="shared" si="231"/>
        <v/>
      </c>
      <c r="BJ63" s="762" t="str">
        <f t="shared" si="231"/>
        <v/>
      </c>
      <c r="BK63" s="762" t="str">
        <f t="shared" si="231"/>
        <v/>
      </c>
      <c r="BL63" s="762" t="str">
        <f t="shared" si="231"/>
        <v/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0</v>
      </c>
      <c r="DO63" s="849">
        <f t="shared" si="218"/>
        <v>0</v>
      </c>
      <c r="DP63" s="983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481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251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0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271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0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272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0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252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 t="str">
        <f t="shared" si="256"/>
        <v/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0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0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 t="str">
        <f t="shared" si="264"/>
        <v/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80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80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80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80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5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0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276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0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274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 t="str">
        <f t="shared" si="268"/>
        <v/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0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</v>
      </c>
      <c r="F73" s="991">
        <f t="shared" si="272"/>
        <v>0</v>
      </c>
      <c r="G73" s="991">
        <f t="shared" si="272"/>
        <v>0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0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1.1350293542074364E-2</v>
      </c>
      <c r="AT73" s="991">
        <f t="shared" si="274"/>
        <v>0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1.5133724722765819E-2</v>
      </c>
      <c r="BG73" s="991">
        <f t="shared" si="275"/>
        <v>1.6214705060106235E-2</v>
      </c>
      <c r="BH73" s="991">
        <f t="shared" si="275"/>
        <v>0</v>
      </c>
      <c r="BI73" s="991">
        <f t="shared" si="275"/>
        <v>0</v>
      </c>
      <c r="BJ73" s="991">
        <f t="shared" si="275"/>
        <v>0</v>
      </c>
      <c r="BK73" s="991">
        <f t="shared" si="275"/>
        <v>1.8160469667318983E-2</v>
      </c>
      <c r="BL73" s="991">
        <f t="shared" si="275"/>
        <v>3.1132233715403964E-2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5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0</v>
      </c>
      <c r="F74" s="905">
        <f t="shared" si="277"/>
        <v>0</v>
      </c>
      <c r="G74" s="905">
        <f t="shared" si="277"/>
        <v>0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80</v>
      </c>
      <c r="AT74" s="905">
        <f t="shared" si="279"/>
        <v>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150</v>
      </c>
      <c r="BG74" s="905">
        <f t="shared" si="280"/>
        <v>100</v>
      </c>
      <c r="BH74" s="905">
        <f t="shared" si="280"/>
        <v>0</v>
      </c>
      <c r="BI74" s="905">
        <f t="shared" si="280"/>
        <v>0</v>
      </c>
      <c r="BJ74" s="905">
        <f t="shared" si="280"/>
        <v>0</v>
      </c>
      <c r="BK74" s="905">
        <f t="shared" si="280"/>
        <v>160</v>
      </c>
      <c r="BL74" s="905">
        <f t="shared" si="280"/>
        <v>360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9"/>
      <c r="U75" s="1519"/>
      <c r="V75" s="1519"/>
      <c r="W75" s="151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9"/>
      <c r="AM75" s="1519"/>
      <c r="AN75" s="1519"/>
      <c r="AO75" s="151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9"/>
      <c r="U76" s="1519"/>
      <c r="V76" s="1519"/>
      <c r="W76" s="151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9"/>
      <c r="AM76" s="1519"/>
      <c r="AN76" s="1519"/>
      <c r="AO76" s="151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9"/>
      <c r="U77" s="1519"/>
      <c r="V77" s="1519"/>
      <c r="W77" s="151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9"/>
      <c r="AM77" s="1519"/>
      <c r="AN77" s="1519"/>
      <c r="AO77" s="151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9"/>
      <c r="U78" s="1519"/>
      <c r="V78" s="1519"/>
      <c r="W78" s="151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9"/>
      <c r="AM78" s="1519"/>
      <c r="AN78" s="1519"/>
      <c r="AO78" s="151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9"/>
      <c r="U79" s="1519"/>
      <c r="V79" s="1519"/>
      <c r="W79" s="151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9"/>
      <c r="AM79" s="1519"/>
      <c r="AN79" s="1519"/>
      <c r="AO79" s="151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9"/>
      <c r="U80" s="1519"/>
      <c r="V80" s="1519"/>
      <c r="W80" s="151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9"/>
      <c r="AM80" s="1519"/>
      <c r="AN80" s="1519"/>
      <c r="AO80" s="151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9"/>
      <c r="U81" s="1519"/>
      <c r="V81" s="1519"/>
      <c r="W81" s="151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9"/>
      <c r="AM81" s="1519"/>
      <c r="AN81" s="1519"/>
      <c r="AO81" s="151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9"/>
      <c r="U82" s="1519"/>
      <c r="V82" s="1519"/>
      <c r="W82" s="151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9"/>
      <c r="AM82" s="1519"/>
      <c r="AN82" s="1519"/>
      <c r="AO82" s="151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9"/>
      <c r="U83" s="1519"/>
      <c r="V83" s="1519"/>
      <c r="W83" s="151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9"/>
      <c r="AM83" s="1519"/>
      <c r="AN83" s="1519"/>
      <c r="AO83" s="151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9"/>
      <c r="U84" s="1519"/>
      <c r="V84" s="1519"/>
      <c r="W84" s="151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9"/>
      <c r="AM84" s="1519"/>
      <c r="AN84" s="1519"/>
      <c r="AO84" s="151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9"/>
      <c r="U85" s="1519"/>
      <c r="V85" s="1519"/>
      <c r="W85" s="151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9"/>
      <c r="AM85" s="1519"/>
      <c r="AN85" s="1519"/>
      <c r="AO85" s="151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9"/>
      <c r="U86" s="1519"/>
      <c r="V86" s="1519"/>
      <c r="W86" s="151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9"/>
      <c r="AM86" s="1519"/>
      <c r="AN86" s="1519"/>
      <c r="AO86" s="151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9"/>
      <c r="U87" s="1519"/>
      <c r="V87" s="1519"/>
      <c r="W87" s="151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9"/>
      <c r="AM87" s="1519"/>
      <c r="AN87" s="1519"/>
      <c r="AO87" s="151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9"/>
      <c r="U88" s="1519"/>
      <c r="V88" s="1519"/>
      <c r="W88" s="151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9"/>
      <c r="AM88" s="1519"/>
      <c r="AN88" s="1519"/>
      <c r="AO88" s="151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9"/>
      <c r="U89" s="1519"/>
      <c r="V89" s="1519"/>
      <c r="W89" s="151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9"/>
      <c r="AM89" s="1519"/>
      <c r="AN89" s="1519"/>
      <c r="AO89" s="151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197" activePane="bottomRight" state="frozen"/>
      <selection pane="topRight" activeCell="B1" sqref="B1"/>
      <selection pane="bottomLeft" activeCell="A8" sqref="A8"/>
      <selection pane="bottomRight" activeCell="A184" sqref="A184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6" t="s">
        <v>705</v>
      </c>
      <c r="D1" s="1437"/>
      <c r="E1" s="1437"/>
      <c r="F1" s="1438">
        <f>Data!$F$1</f>
        <v>2100</v>
      </c>
      <c r="G1" s="1439" t="str">
        <f>Data!$G$1</f>
        <v>kcal</v>
      </c>
      <c r="H1" s="460" t="str">
        <f>IF(A2="","",A2)</f>
        <v>ZM04</v>
      </c>
      <c r="I1" s="458"/>
      <c r="J1" s="1453" t="s">
        <v>710</v>
      </c>
      <c r="K1" s="1454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466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467</v>
      </c>
      <c r="I3" s="1043"/>
      <c r="J3" s="1043"/>
      <c r="K3" s="1043"/>
      <c r="L3" s="1044"/>
      <c r="M3" s="1042" t="s">
        <v>483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484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1.3006042074363993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684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7" t="s">
        <v>485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685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7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-7.0450097847358124E-3</v>
      </c>
      <c r="P13" s="1064">
        <f>SUM(P819:P828)</f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0.10716466312552414</v>
      </c>
      <c r="N15" s="1066">
        <f>SUM(N853:N857)</f>
        <v>0.11690690522784447</v>
      </c>
      <c r="O15" s="1066">
        <f>SUM(O853:O857)</f>
        <v>0</v>
      </c>
      <c r="P15" s="1066">
        <f>SUM(P853:P857)</f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686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5"/>
      <c r="I16" s="1065"/>
      <c r="J16" s="1065"/>
      <c r="K16" s="1065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687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5"/>
      <c r="I17" s="1065"/>
      <c r="J17" s="1065"/>
      <c r="K17" s="1065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5"/>
      <c r="I19" s="1065"/>
      <c r="J19" s="1065"/>
      <c r="K19" s="1065"/>
      <c r="L19" s="41"/>
      <c r="M19" s="1066">
        <f>SUM(M895:M898)+SUM(M850:M851)</f>
        <v>-4.2046407604137546E-2</v>
      </c>
      <c r="N19" s="1066">
        <f>SUM(N895:N898)+SUM(N850:N851)</f>
        <v>-4.4171093094772157E-2</v>
      </c>
      <c r="O19" s="1066">
        <f>SUM(O895:O898)+SUM(O850:O851)</f>
        <v>-1.8395303326810178E-2</v>
      </c>
      <c r="P19" s="1066">
        <f>SUM(P895:P898)+SUM(P850:P851)</f>
        <v>-1.9279553526128869E-3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400" t="s">
        <v>131</v>
      </c>
      <c r="B20" s="1068"/>
      <c r="C20" s="1069">
        <f>SUM(C21:C30)</f>
        <v>636</v>
      </c>
      <c r="D20" s="1069">
        <f>SUM(D21:D30)</f>
        <v>1566</v>
      </c>
      <c r="E20" s="1069">
        <f>SUM(E21:E30)</f>
        <v>6331</v>
      </c>
      <c r="F20" s="1069">
        <f>SUM(F21:F30)</f>
        <v>27645</v>
      </c>
      <c r="G20" s="1068"/>
      <c r="H20" s="1070"/>
      <c r="I20" s="1070"/>
      <c r="J20" s="1070"/>
      <c r="K20" s="1070"/>
      <c r="L20" s="1068"/>
      <c r="M20" s="1069">
        <f>SUM(M21:M30)</f>
        <v>127.19999999999999</v>
      </c>
      <c r="N20" s="1069">
        <f>SUM(N21:N30)</f>
        <v>133.19999999999999</v>
      </c>
      <c r="O20" s="1069">
        <f>SUM(O21:O30)</f>
        <v>-2038.3000000000002</v>
      </c>
      <c r="P20" s="1069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3" customFormat="1" ht="15.75" customHeight="1">
      <c r="A21" s="555" t="s">
        <v>132</v>
      </c>
      <c r="B21" s="1068"/>
      <c r="C21" s="1071">
        <f>SUM(C930:C959)</f>
        <v>0</v>
      </c>
      <c r="D21" s="1071">
        <f>SUM(D930:D959)</f>
        <v>150</v>
      </c>
      <c r="E21" s="1071">
        <f>SUM(E930:E959)</f>
        <v>3410</v>
      </c>
      <c r="F21" s="1071">
        <f>SUM(F930:F959)</f>
        <v>18920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-150</v>
      </c>
      <c r="O21" s="1071">
        <f>SUM(O930:O959)</f>
        <v>-2450</v>
      </c>
      <c r="P21" s="1071">
        <f>SUM(P930:P959)</f>
        <v>-5380</v>
      </c>
      <c r="Q21" s="1072"/>
      <c r="R21" s="901"/>
      <c r="S21" s="1033"/>
      <c r="T21" s="1033"/>
      <c r="U21" s="1063">
        <v>21</v>
      </c>
      <c r="V21" s="1033"/>
    </row>
    <row r="22" spans="1:22" s="1073" customFormat="1" ht="15.75" customHeight="1">
      <c r="A22" s="555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810</v>
      </c>
      <c r="F22" s="1071">
        <f>SUM(F903:F918)</f>
        <v>4950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202.5</v>
      </c>
      <c r="P22" s="1074">
        <f>SUM(P903:P918)</f>
        <v>810</v>
      </c>
      <c r="Q22" s="1072"/>
      <c r="R22" s="901"/>
      <c r="S22" s="1033"/>
      <c r="T22" s="1033"/>
      <c r="U22" s="1063">
        <v>22</v>
      </c>
      <c r="V22" s="1033"/>
    </row>
    <row r="23" spans="1:22" s="1073" customFormat="1" ht="15.75" customHeight="1">
      <c r="A23" s="555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1065</v>
      </c>
      <c r="F23" s="1071">
        <f>SUM(F919:F929)</f>
        <v>2470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35</v>
      </c>
      <c r="Q23" s="895"/>
      <c r="R23" s="901"/>
      <c r="S23" s="1033"/>
      <c r="T23" s="1033"/>
      <c r="U23" s="1063">
        <v>23</v>
      </c>
      <c r="V23" s="1033"/>
    </row>
    <row r="24" spans="1:22" s="1073" customFormat="1" ht="15.75" customHeight="1">
      <c r="A24" s="555" t="s">
        <v>659</v>
      </c>
      <c r="B24" s="1068"/>
      <c r="C24" s="1071">
        <f>SUM(C964:C967)</f>
        <v>216</v>
      </c>
      <c r="D24" s="1071">
        <f>SUM(D964:D967)</f>
        <v>96</v>
      </c>
      <c r="E24" s="1071">
        <f>SUM(E964:E967)</f>
        <v>346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43.199999999999989</v>
      </c>
      <c r="N24" s="1071">
        <f>SUM(N964:N967)</f>
        <v>19.199999999999989</v>
      </c>
      <c r="O24" s="1071">
        <f>SUM(O964:O967)</f>
        <v>69.199999999999989</v>
      </c>
      <c r="P24" s="1071">
        <f>SUM(P964:P967)</f>
        <v>0</v>
      </c>
      <c r="Q24" s="1072"/>
      <c r="R24" s="901"/>
      <c r="S24" s="1033"/>
      <c r="T24" s="1033"/>
      <c r="U24" s="1063">
        <v>24</v>
      </c>
      <c r="V24" s="1033"/>
    </row>
    <row r="25" spans="1:22" s="1073" customFormat="1" ht="15.75" customHeight="1">
      <c r="A25" s="555" t="s">
        <v>660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1"/>
      <c r="R25" s="901"/>
      <c r="S25" s="1033"/>
      <c r="T25" s="1033"/>
      <c r="U25" s="1063">
        <v>25</v>
      </c>
      <c r="V25" s="1033"/>
    </row>
    <row r="26" spans="1:22" s="1073" customFormat="1" ht="15.75" customHeight="1">
      <c r="A26" s="555" t="s">
        <v>135</v>
      </c>
      <c r="B26" s="1068"/>
      <c r="C26" s="1071">
        <f>SUM(C971:C972)</f>
        <v>420</v>
      </c>
      <c r="D26" s="1071">
        <f>SUM(D971:D972)</f>
        <v>1320</v>
      </c>
      <c r="E26" s="1071">
        <f>SUM(E971:E972)</f>
        <v>700</v>
      </c>
      <c r="F26" s="1071">
        <f>SUM(F971:F972)</f>
        <v>1200</v>
      </c>
      <c r="G26" s="1068"/>
      <c r="H26" s="1070"/>
      <c r="I26" s="1070"/>
      <c r="J26" s="1070"/>
      <c r="K26" s="1070"/>
      <c r="L26" s="1068"/>
      <c r="M26" s="1071">
        <f>SUM(M971:M972)</f>
        <v>84</v>
      </c>
      <c r="N26" s="1071">
        <f>SUM(N971:N972)</f>
        <v>264</v>
      </c>
      <c r="O26" s="1071">
        <f>SUM(O971:O972)</f>
        <v>140</v>
      </c>
      <c r="P26" s="1071">
        <f>SUM(P971:P972)</f>
        <v>240</v>
      </c>
      <c r="Q26" s="1072"/>
      <c r="R26" s="901"/>
      <c r="S26" s="1033"/>
      <c r="T26" s="1033"/>
      <c r="U26" s="1063">
        <v>26</v>
      </c>
      <c r="V26" s="1033"/>
    </row>
    <row r="27" spans="1:22" s="1073" customFormat="1" ht="15.75" customHeight="1">
      <c r="A27" s="555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105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400" t="s">
        <v>140</v>
      </c>
      <c r="B31" s="1068"/>
      <c r="C31" s="1069">
        <f>SUM(C32:C41)</f>
        <v>266</v>
      </c>
      <c r="D31" s="1069">
        <f>SUM(D32:D41)</f>
        <v>1513</v>
      </c>
      <c r="E31" s="1069">
        <f>SUM(E32:E41)</f>
        <v>5587</v>
      </c>
      <c r="F31" s="1069">
        <f>SUM(F32:F41)</f>
        <v>15564</v>
      </c>
      <c r="G31" s="1068"/>
      <c r="H31" s="1070"/>
      <c r="I31" s="1070"/>
      <c r="J31" s="1070"/>
      <c r="K31" s="1070"/>
      <c r="L31" s="1068"/>
      <c r="M31" s="1069">
        <f>SUM(M32:M41)</f>
        <v>-72</v>
      </c>
      <c r="N31" s="1069">
        <f>SUM(N32:N41)</f>
        <v>-1196</v>
      </c>
      <c r="O31" s="1069">
        <f>SUM(O32:O41)</f>
        <v>-2920</v>
      </c>
      <c r="P31" s="1069">
        <f>SUM(P32:P41)</f>
        <v>-7497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5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5"/>
      <c r="H32" s="1077"/>
      <c r="I32" s="1077"/>
      <c r="J32" s="1077"/>
      <c r="K32" s="1077"/>
      <c r="L32" s="1075"/>
      <c r="M32" s="1078">
        <f>M987</f>
        <v>0</v>
      </c>
      <c r="N32" s="1078">
        <f>N987</f>
        <v>0</v>
      </c>
      <c r="O32" s="1078">
        <f>O987</f>
        <v>-100</v>
      </c>
      <c r="P32" s="1078">
        <f>P987</f>
        <v>-200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5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5"/>
      <c r="H33" s="1077"/>
      <c r="I33" s="1077"/>
      <c r="J33" s="1077"/>
      <c r="K33" s="1077"/>
      <c r="L33" s="1075"/>
      <c r="M33" s="1078">
        <f t="shared" ref="M33:P41" si="7">M990</f>
        <v>0</v>
      </c>
      <c r="N33" s="1078">
        <f t="shared" si="7"/>
        <v>0</v>
      </c>
      <c r="O33" s="1078">
        <f t="shared" si="7"/>
        <v>0</v>
      </c>
      <c r="P33" s="1078">
        <f t="shared" si="7"/>
        <v>-120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9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79"/>
      <c r="H34" s="1080"/>
      <c r="I34" s="1080"/>
      <c r="J34" s="1080"/>
      <c r="K34" s="1080"/>
      <c r="L34" s="1079"/>
      <c r="M34" s="1078">
        <f t="shared" si="7"/>
        <v>-30</v>
      </c>
      <c r="N34" s="1078">
        <f t="shared" si="7"/>
        <v>-48</v>
      </c>
      <c r="O34" s="1078">
        <f t="shared" si="7"/>
        <v>-168</v>
      </c>
      <c r="P34" s="1078">
        <f t="shared" si="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79"/>
      <c r="H35" s="1080"/>
      <c r="I35" s="1080"/>
      <c r="J35" s="1080"/>
      <c r="K35" s="1080"/>
      <c r="L35" s="1079"/>
      <c r="M35" s="1078">
        <f t="shared" si="7"/>
        <v>0</v>
      </c>
      <c r="N35" s="1078">
        <f t="shared" si="7"/>
        <v>0</v>
      </c>
      <c r="O35" s="1078">
        <f t="shared" si="7"/>
        <v>0</v>
      </c>
      <c r="P35" s="1078">
        <f t="shared" si="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81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79"/>
      <c r="H36" s="1080"/>
      <c r="I36" s="1080"/>
      <c r="J36" s="1080"/>
      <c r="K36" s="1080"/>
      <c r="L36" s="1079"/>
      <c r="M36" s="1078">
        <f t="shared" si="7"/>
        <v>0</v>
      </c>
      <c r="N36" s="1078">
        <f t="shared" si="7"/>
        <v>-210</v>
      </c>
      <c r="O36" s="1078">
        <f t="shared" si="7"/>
        <v>-850</v>
      </c>
      <c r="P36" s="1078">
        <f t="shared" si="7"/>
        <v>-2400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79"/>
      <c r="H37" s="1080"/>
      <c r="I37" s="1080"/>
      <c r="J37" s="1080"/>
      <c r="K37" s="1080"/>
      <c r="L37" s="1079"/>
      <c r="M37" s="1078">
        <f t="shared" si="7"/>
        <v>-30</v>
      </c>
      <c r="N37" s="1078">
        <f t="shared" si="7"/>
        <v>-300</v>
      </c>
      <c r="O37" s="1078">
        <f t="shared" si="7"/>
        <v>-440</v>
      </c>
      <c r="P37" s="1078">
        <f t="shared" si="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82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79"/>
      <c r="H38" s="1080"/>
      <c r="I38" s="1080"/>
      <c r="J38" s="1080"/>
      <c r="K38" s="1080"/>
      <c r="L38" s="1079"/>
      <c r="M38" s="1078">
        <f t="shared" si="7"/>
        <v>0</v>
      </c>
      <c r="N38" s="1078">
        <f t="shared" si="7"/>
        <v>-350</v>
      </c>
      <c r="O38" s="1078">
        <f t="shared" si="7"/>
        <v>-350</v>
      </c>
      <c r="P38" s="1078">
        <f t="shared" si="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82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79"/>
      <c r="H39" s="1080"/>
      <c r="I39" s="1080"/>
      <c r="J39" s="1080"/>
      <c r="K39" s="1080"/>
      <c r="L39" s="1079"/>
      <c r="M39" s="1076">
        <f t="shared" si="7"/>
        <v>0</v>
      </c>
      <c r="N39" s="1076">
        <f t="shared" si="7"/>
        <v>-228</v>
      </c>
      <c r="O39" s="1076">
        <f t="shared" si="7"/>
        <v>-500</v>
      </c>
      <c r="P39" s="1076">
        <f t="shared" si="7"/>
        <v>-650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82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79"/>
      <c r="H40" s="1080"/>
      <c r="I40" s="1080"/>
      <c r="J40" s="1080"/>
      <c r="K40" s="1080"/>
      <c r="L40" s="1079"/>
      <c r="M40" s="1076">
        <f t="shared" si="7"/>
        <v>0</v>
      </c>
      <c r="N40" s="1076">
        <f t="shared" si="7"/>
        <v>0</v>
      </c>
      <c r="O40" s="1076">
        <f t="shared" si="7"/>
        <v>-140</v>
      </c>
      <c r="P40" s="1076">
        <f t="shared" si="7"/>
        <v>-947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82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79"/>
      <c r="H41" s="1080"/>
      <c r="I41" s="1080"/>
      <c r="J41" s="1080"/>
      <c r="K41" s="1080"/>
      <c r="L41" s="1079"/>
      <c r="M41" s="1076">
        <f t="shared" si="7"/>
        <v>-12</v>
      </c>
      <c r="N41" s="1076">
        <f t="shared" si="7"/>
        <v>-60</v>
      </c>
      <c r="O41" s="1076">
        <f t="shared" si="7"/>
        <v>-372</v>
      </c>
      <c r="P41" s="1076">
        <f t="shared" si="7"/>
        <v>-460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149</v>
      </c>
      <c r="B42" s="1082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5"/>
      <c r="I42" s="1065"/>
      <c r="J42" s="1065"/>
      <c r="K42" s="1065"/>
      <c r="L42" s="41"/>
      <c r="M42" s="1083"/>
      <c r="N42" s="1083"/>
      <c r="O42" s="1083"/>
      <c r="P42" s="1083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150</v>
      </c>
      <c r="B43" s="946"/>
      <c r="C43" s="565">
        <f>C810</f>
        <v>370</v>
      </c>
      <c r="D43" s="565">
        <f>D20-D31</f>
        <v>53</v>
      </c>
      <c r="E43" s="565">
        <f>E20-E31</f>
        <v>744</v>
      </c>
      <c r="F43" s="565">
        <f>F20-F31</f>
        <v>12081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5"/>
      <c r="R43" s="884"/>
      <c r="S43" s="849"/>
      <c r="T43" s="849"/>
      <c r="U43" s="1063">
        <v>43</v>
      </c>
      <c r="V43" s="849"/>
    </row>
    <row r="44" spans="1:36" s="1089" customFormat="1" ht="15.75" customHeight="1">
      <c r="A44" s="1086" t="s">
        <v>58</v>
      </c>
      <c r="B44" s="946"/>
      <c r="C44" s="1059"/>
      <c r="D44" s="1059"/>
      <c r="E44" s="1059"/>
      <c r="F44" s="1059"/>
      <c r="G44" s="1058"/>
      <c r="H44" s="1087"/>
      <c r="I44" s="1087"/>
      <c r="J44" s="1087"/>
      <c r="K44" s="1087"/>
      <c r="L44" s="1058"/>
      <c r="M44" s="1059"/>
      <c r="N44" s="1059"/>
      <c r="O44" s="1059"/>
      <c r="P44" s="1059"/>
      <c r="Q44" s="1088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9" customFormat="1" ht="15.75" customHeight="1">
      <c r="A45" s="945" t="s">
        <v>486</v>
      </c>
      <c r="B45" s="946"/>
      <c r="C45" s="1090">
        <f>IF(WB!CK9="","",WB!CK9)</f>
        <v>0.45</v>
      </c>
      <c r="D45" s="1090">
        <f>IF(WB!CK10="","",WB!CK10)</f>
        <v>0.28000000000000003</v>
      </c>
      <c r="E45" s="1090">
        <f>IF(WB!CK11="","",WB!CK11)</f>
        <v>0.18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9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82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9</v>
      </c>
      <c r="L46" s="1082"/>
      <c r="M46" s="1092"/>
      <c r="N46" s="1092"/>
      <c r="O46" s="1092"/>
      <c r="P46" s="1092"/>
      <c r="Q46" s="1088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9" customFormat="1" ht="15.75" customHeight="1">
      <c r="A47" s="945" t="s">
        <v>487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9" customFormat="1" ht="15.75" customHeight="1">
      <c r="A48" s="945" t="s">
        <v>488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9" customFormat="1" ht="15.75" customHeight="1">
      <c r="A49" s="945" t="s">
        <v>489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9" customFormat="1" ht="15.75" customHeight="1">
      <c r="A50" s="945" t="s">
        <v>490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9" customFormat="1" ht="15.75" customHeight="1">
      <c r="A51" s="945" t="s">
        <v>156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2"/>
      <c r="H51" s="1093">
        <f t="shared" ref="H51:K52" si="9">SUM(C51)</f>
        <v>0</v>
      </c>
      <c r="I51" s="1093">
        <f t="shared" si="9"/>
        <v>0</v>
      </c>
      <c r="J51" s="1093">
        <f t="shared" si="9"/>
        <v>0</v>
      </c>
      <c r="K51" s="1093">
        <f t="shared" si="9"/>
        <v>0</v>
      </c>
      <c r="L51" s="1082"/>
      <c r="M51" s="1092"/>
      <c r="N51" s="1092"/>
      <c r="O51" s="1092"/>
      <c r="P51" s="1092"/>
      <c r="Q51" s="1088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9" customFormat="1" ht="15.75" customHeight="1">
      <c r="A52" s="1094" t="s">
        <v>157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3">
        <f t="shared" si="9"/>
        <v>0</v>
      </c>
      <c r="I52" s="1093">
        <f t="shared" si="9"/>
        <v>0</v>
      </c>
      <c r="J52" s="1093">
        <f t="shared" si="9"/>
        <v>3</v>
      </c>
      <c r="K52" s="1093">
        <f t="shared" si="9"/>
        <v>10</v>
      </c>
      <c r="L52" s="946"/>
      <c r="M52" s="967"/>
      <c r="N52" s="967"/>
      <c r="O52" s="967"/>
      <c r="P52" s="967"/>
      <c r="Q52" s="1088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9" customFormat="1" ht="15.75" customHeight="1">
      <c r="A53" s="945" t="s">
        <v>158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3"/>
      <c r="I53" s="1093"/>
      <c r="J53" s="1093"/>
      <c r="K53" s="1093"/>
      <c r="L53" s="946"/>
      <c r="M53" s="967"/>
      <c r="N53" s="967"/>
      <c r="O53" s="967"/>
      <c r="P53" s="967"/>
      <c r="Q53" s="1088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9" customFormat="1" ht="15.75" customHeight="1">
      <c r="A54" s="1094" t="s">
        <v>159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3">
        <f t="shared" ref="H54:K55" si="10">SUM(C54)</f>
        <v>0</v>
      </c>
      <c r="I54" s="1093">
        <f t="shared" si="10"/>
        <v>0</v>
      </c>
      <c r="J54" s="1093">
        <f t="shared" si="10"/>
        <v>2</v>
      </c>
      <c r="K54" s="1093">
        <f t="shared" si="10"/>
        <v>7</v>
      </c>
      <c r="L54" s="946"/>
      <c r="M54" s="967"/>
      <c r="N54" s="967"/>
      <c r="O54" s="967"/>
      <c r="P54" s="967"/>
      <c r="Q54" s="1088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9" customFormat="1" ht="15.75" customHeight="1">
      <c r="A55" s="1094" t="s">
        <v>160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3">
        <f t="shared" si="10"/>
        <v>0</v>
      </c>
      <c r="I55" s="1093">
        <f t="shared" si="10"/>
        <v>0</v>
      </c>
      <c r="J55" s="1093">
        <f t="shared" si="10"/>
        <v>0</v>
      </c>
      <c r="K55" s="1093">
        <f t="shared" si="10"/>
        <v>0</v>
      </c>
      <c r="L55" s="946"/>
      <c r="M55" s="967"/>
      <c r="N55" s="967"/>
      <c r="O55" s="967"/>
      <c r="P55" s="967"/>
      <c r="Q55" s="1088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9" customFormat="1" ht="15.75" customHeight="1">
      <c r="A56" s="1094" t="s">
        <v>161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3"/>
      <c r="I56" s="1093"/>
      <c r="J56" s="1093"/>
      <c r="K56" s="1093"/>
      <c r="L56" s="946"/>
      <c r="M56" s="967"/>
      <c r="N56" s="967"/>
      <c r="O56" s="967"/>
      <c r="P56" s="967"/>
      <c r="Q56" s="1088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9" customFormat="1" ht="15.75" customHeight="1">
      <c r="A57" s="1095" t="s">
        <v>162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3"/>
      <c r="I57" s="1093"/>
      <c r="J57" s="1093"/>
      <c r="K57" s="1093"/>
      <c r="L57" s="946"/>
      <c r="M57" s="967"/>
      <c r="N57" s="967"/>
      <c r="O57" s="967"/>
      <c r="P57" s="967"/>
      <c r="Q57" s="1088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9" customFormat="1" ht="15.75" customHeight="1">
      <c r="A58" s="1096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3"/>
      <c r="I58" s="1093"/>
      <c r="J58" s="1093"/>
      <c r="K58" s="1093"/>
      <c r="L58" s="946"/>
      <c r="M58" s="967"/>
      <c r="N58" s="967"/>
      <c r="O58" s="967"/>
      <c r="P58" s="967"/>
      <c r="Q58" s="1088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9" customFormat="1" ht="15.75" customHeight="1">
      <c r="A59" s="1094" t="str">
        <f>WB!A178</f>
        <v>Other: Donkey or Ox Carts</v>
      </c>
      <c r="B59" s="1097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3"/>
      <c r="I59" s="1093"/>
      <c r="J59" s="1093"/>
      <c r="K59" s="1093"/>
      <c r="L59" s="946"/>
      <c r="M59" s="967"/>
      <c r="N59" s="967"/>
      <c r="O59" s="967"/>
      <c r="P59" s="967"/>
      <c r="Q59" s="1088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9" customFormat="1" ht="15.75" customHeight="1">
      <c r="A60" s="1094" t="str">
        <f>WB!A182</f>
        <v>Other: Ploughs</v>
      </c>
      <c r="B60" s="1082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3"/>
      <c r="I60" s="1093"/>
      <c r="J60" s="1093"/>
      <c r="K60" s="1093"/>
      <c r="L60" s="946"/>
      <c r="M60" s="967"/>
      <c r="N60" s="967"/>
      <c r="O60" s="967"/>
      <c r="P60" s="967"/>
      <c r="Q60" s="1088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9" customFormat="1" ht="15.75" customHeight="1">
      <c r="A61" s="1094" t="str">
        <f>WB!A186</f>
        <v>Other: Vehicles</v>
      </c>
      <c r="B61" s="1098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3"/>
      <c r="I61" s="1093"/>
      <c r="J61" s="1093"/>
      <c r="K61" s="1093"/>
      <c r="L61" s="946"/>
      <c r="M61" s="967"/>
      <c r="N61" s="967"/>
      <c r="O61" s="967"/>
      <c r="P61" s="967"/>
      <c r="Q61" s="1088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9" customFormat="1" ht="15.75" customHeight="1">
      <c r="A62" s="1094" t="str">
        <f>WB!A190</f>
        <v>Other: Spaza Shop</v>
      </c>
      <c r="B62" s="1099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3"/>
      <c r="I62" s="1093"/>
      <c r="J62" s="1093"/>
      <c r="K62" s="1093"/>
      <c r="L62" s="946"/>
      <c r="M62" s="967"/>
      <c r="N62" s="967"/>
      <c r="O62" s="967"/>
      <c r="P62" s="967"/>
      <c r="Q62" s="1088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9" customFormat="1" ht="15.75" customHeight="1" thickBot="1">
      <c r="A63" s="1100" t="str">
        <f>WB!A194</f>
        <v xml:space="preserve">Other: </v>
      </c>
      <c r="B63" s="1101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2"/>
      <c r="I63" s="1102"/>
      <c r="J63" s="1102"/>
      <c r="K63" s="1102"/>
      <c r="L63" s="946"/>
      <c r="M63" s="1103"/>
      <c r="N63" s="1103"/>
      <c r="O63" s="1103"/>
      <c r="P63" s="1103"/>
      <c r="Q63" s="1088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9" customFormat="1" ht="15.75" hidden="1" customHeight="1">
      <c r="A65" s="1402" t="s">
        <v>164</v>
      </c>
      <c r="B65" s="1101"/>
      <c r="C65" s="1108"/>
      <c r="D65" s="1108"/>
      <c r="E65" s="1108"/>
      <c r="F65" s="1041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9" customFormat="1" ht="15.75" hidden="1" customHeight="1">
      <c r="A66" s="1094" t="s">
        <v>166</v>
      </c>
      <c r="B66" s="1110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8"/>
      <c r="H66" s="967"/>
      <c r="I66" s="967"/>
      <c r="J66" s="967"/>
      <c r="K66" s="967"/>
      <c r="L66" s="1098"/>
      <c r="M66" s="967"/>
      <c r="N66" s="967"/>
      <c r="O66" s="967"/>
      <c r="P66" s="967"/>
      <c r="Q66" s="1088"/>
      <c r="R66" s="1111"/>
      <c r="S66" s="1112"/>
      <c r="T66" s="1112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9" customFormat="1" ht="15.75" hidden="1" customHeight="1">
      <c r="A67" s="1113" t="s">
        <v>168</v>
      </c>
      <c r="B67" s="1098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8"/>
      <c r="H67" s="967"/>
      <c r="I67" s="967"/>
      <c r="J67" s="967"/>
      <c r="K67" s="967"/>
      <c r="L67" s="1098"/>
      <c r="M67" s="967"/>
      <c r="N67" s="967"/>
      <c r="O67" s="967"/>
      <c r="P67" s="967"/>
      <c r="Q67" s="1088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9" customFormat="1" ht="15.75" hidden="1" customHeight="1">
      <c r="A68" s="1095" t="s">
        <v>170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1"/>
      <c r="H68" s="967"/>
      <c r="I68" s="967"/>
      <c r="J68" s="967"/>
      <c r="K68" s="967"/>
      <c r="L68" s="1101"/>
      <c r="M68" s="1114"/>
      <c r="N68" s="1114"/>
      <c r="O68" s="1114"/>
      <c r="P68" s="1114"/>
      <c r="Q68" s="1088"/>
      <c r="R68" s="1111"/>
      <c r="S68" s="1112"/>
      <c r="T68" s="1112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7"/>
      <c r="I69" s="967"/>
      <c r="J69" s="967"/>
      <c r="K69" s="967"/>
      <c r="L69" s="1099"/>
      <c r="M69" s="1114"/>
      <c r="N69" s="1114"/>
      <c r="O69" s="1114"/>
      <c r="P69" s="1114"/>
      <c r="Q69" s="1088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9" customFormat="1" ht="15.75" hidden="1" customHeight="1">
      <c r="A70" s="1095" t="s">
        <v>176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1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1"/>
      <c r="S70" s="1033"/>
      <c r="T70" s="1033"/>
      <c r="U70" s="1063">
        <v>70</v>
      </c>
      <c r="V70" s="476"/>
    </row>
    <row r="71" spans="1:36" s="1089" customFormat="1" ht="15.75" hidden="1" customHeight="1">
      <c r="A71" s="1095" t="s">
        <v>178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1"/>
      <c r="H71" s="967"/>
      <c r="I71" s="967"/>
      <c r="J71" s="967"/>
      <c r="K71" s="967"/>
      <c r="L71" s="1101"/>
      <c r="M71" s="1114"/>
      <c r="N71" s="1114"/>
      <c r="O71" s="1114"/>
      <c r="P71" s="1114"/>
      <c r="Q71" s="1088"/>
      <c r="R71" s="1111"/>
      <c r="S71" s="1112"/>
      <c r="T71" s="1112"/>
      <c r="U71" s="1063">
        <v>71</v>
      </c>
      <c r="V71" s="476"/>
    </row>
    <row r="72" spans="1:36" s="1089" customFormat="1" ht="15.75" hidden="1" customHeight="1">
      <c r="A72" s="1095" t="s">
        <v>180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1"/>
      <c r="S72" s="1033"/>
      <c r="T72" s="1033"/>
      <c r="U72" s="1063">
        <v>72</v>
      </c>
      <c r="V72" s="476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7"/>
      <c r="I73" s="967"/>
      <c r="J73" s="967"/>
      <c r="K73" s="967"/>
      <c r="L73" s="1110"/>
      <c r="M73" s="967"/>
      <c r="N73" s="967"/>
      <c r="O73" s="967"/>
      <c r="P73" s="967"/>
      <c r="Q73" s="1088"/>
      <c r="R73" s="901"/>
      <c r="S73" s="1033"/>
      <c r="T73" s="1033"/>
      <c r="U73" s="1063">
        <v>73</v>
      </c>
      <c r="V73" s="476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7"/>
      <c r="N74" s="967"/>
      <c r="O74" s="967"/>
      <c r="P74" s="967"/>
      <c r="Q74" s="1088"/>
      <c r="R74" s="901"/>
      <c r="S74" s="1033"/>
      <c r="T74" s="1033"/>
      <c r="U74" s="1063">
        <v>74</v>
      </c>
      <c r="V74" s="476"/>
    </row>
    <row r="75" spans="1:36" s="1089" customFormat="1" ht="15.75" hidden="1" customHeight="1">
      <c r="A75" s="1113" t="s">
        <v>186</v>
      </c>
      <c r="B75" s="1122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8"/>
      <c r="H75" s="967"/>
      <c r="I75" s="967"/>
      <c r="J75" s="967"/>
      <c r="K75" s="967"/>
      <c r="L75" s="1098"/>
      <c r="M75" s="967"/>
      <c r="N75" s="967"/>
      <c r="O75" s="967"/>
      <c r="P75" s="967"/>
      <c r="Q75" s="1088"/>
      <c r="R75" s="901"/>
      <c r="S75" s="1033"/>
      <c r="T75" s="1033"/>
      <c r="U75" s="1063">
        <v>75</v>
      </c>
      <c r="V75" s="476"/>
    </row>
    <row r="76" spans="1:36" s="1089" customFormat="1" ht="15.75" hidden="1" customHeight="1">
      <c r="A76" s="1095" t="s">
        <v>170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1"/>
      <c r="H76" s="967"/>
      <c r="I76" s="967"/>
      <c r="J76" s="967"/>
      <c r="K76" s="967"/>
      <c r="L76" s="1101"/>
      <c r="M76" s="1114"/>
      <c r="N76" s="1114"/>
      <c r="O76" s="1114"/>
      <c r="P76" s="1114"/>
      <c r="Q76" s="1088"/>
      <c r="R76" s="1111"/>
      <c r="S76" s="1112"/>
      <c r="T76" s="1112"/>
      <c r="U76" s="1063">
        <v>76</v>
      </c>
      <c r="V76" s="476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7"/>
      <c r="I77" s="967"/>
      <c r="J77" s="967"/>
      <c r="K77" s="967"/>
      <c r="L77" s="1101"/>
      <c r="M77" s="1114"/>
      <c r="N77" s="1114"/>
      <c r="O77" s="1114"/>
      <c r="P77" s="1114"/>
      <c r="Q77" s="1088"/>
      <c r="R77" s="901"/>
      <c r="S77" s="1033"/>
      <c r="T77" s="1033"/>
      <c r="U77" s="1063">
        <v>77</v>
      </c>
      <c r="V77" s="476"/>
    </row>
    <row r="78" spans="1:36" s="1089" customFormat="1" ht="15.75" hidden="1" customHeight="1">
      <c r="A78" s="1095" t="s">
        <v>176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1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1"/>
      <c r="S78" s="1033"/>
      <c r="T78" s="1033"/>
      <c r="U78" s="1063">
        <v>78</v>
      </c>
      <c r="V78" s="476"/>
    </row>
    <row r="79" spans="1:36" s="1089" customFormat="1" ht="15.75" hidden="1" customHeight="1">
      <c r="A79" s="1095" t="s">
        <v>178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1"/>
      <c r="H79" s="967"/>
      <c r="I79" s="967"/>
      <c r="J79" s="967"/>
      <c r="K79" s="967"/>
      <c r="L79" s="1101"/>
      <c r="M79" s="1114"/>
      <c r="N79" s="1114"/>
      <c r="O79" s="1114"/>
      <c r="P79" s="1114"/>
      <c r="Q79" s="1088"/>
      <c r="R79" s="1111"/>
      <c r="S79" s="1112"/>
      <c r="T79" s="1112"/>
      <c r="U79" s="1063">
        <v>79</v>
      </c>
      <c r="V79" s="476"/>
    </row>
    <row r="80" spans="1:36" s="1089" customFormat="1" ht="15.75" hidden="1" customHeight="1">
      <c r="A80" s="1126" t="s">
        <v>180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7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1"/>
      <c r="S80" s="1033"/>
      <c r="T80" s="1033"/>
      <c r="U80" s="1063">
        <v>80</v>
      </c>
      <c r="V80" s="476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7"/>
      <c r="I81" s="967"/>
      <c r="J81" s="967"/>
      <c r="K81" s="967"/>
      <c r="L81" s="1120"/>
      <c r="M81" s="967"/>
      <c r="N81" s="967"/>
      <c r="O81" s="967"/>
      <c r="P81" s="967"/>
      <c r="Q81" s="1127"/>
      <c r="R81" s="901"/>
      <c r="S81" s="1033"/>
      <c r="T81" s="1033"/>
      <c r="U81" s="1063">
        <v>81</v>
      </c>
      <c r="V81" s="476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901"/>
      <c r="S82" s="1033"/>
      <c r="T82" s="1033"/>
      <c r="U82" s="1063">
        <v>82</v>
      </c>
      <c r="V82" s="476"/>
    </row>
    <row r="83" spans="1:22" ht="15.75" hidden="1" customHeight="1">
      <c r="A83" s="1119" t="s">
        <v>191</v>
      </c>
      <c r="B83" s="1082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2"/>
      <c r="S83" s="1026"/>
      <c r="T83" s="1026"/>
      <c r="U83" s="1063">
        <v>83</v>
      </c>
      <c r="V83" s="476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1"/>
      <c r="S84" s="1033"/>
      <c r="T84" s="1033"/>
      <c r="U84" s="1063">
        <v>84</v>
      </c>
      <c r="V84" s="476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3">
        <v>85</v>
      </c>
      <c r="V85" s="476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3">
        <v>86</v>
      </c>
      <c r="V86" s="476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7"/>
      <c r="I87" s="967"/>
      <c r="J87" s="967"/>
      <c r="K87" s="967"/>
      <c r="L87" s="1124"/>
      <c r="M87" s="1139"/>
      <c r="N87" s="1139"/>
      <c r="O87" s="1139"/>
      <c r="P87" s="1139"/>
      <c r="Q87" s="1140"/>
      <c r="R87" s="1111"/>
      <c r="S87" s="1112"/>
      <c r="T87" s="1112"/>
      <c r="U87" s="1063">
        <v>87</v>
      </c>
      <c r="V87" s="476"/>
    </row>
    <row r="88" spans="1:22" s="1144" customFormat="1" ht="15.75" hidden="1" customHeight="1">
      <c r="A88" s="1094" t="s">
        <v>199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11">IF(H88="","",SUM(H88)-SUM(C88))</f>
        <v/>
      </c>
      <c r="N88" s="1118" t="str">
        <f t="shared" si="11"/>
        <v/>
      </c>
      <c r="O88" s="1118" t="str">
        <f t="shared" si="11"/>
        <v/>
      </c>
      <c r="P88" s="1118" t="str">
        <f t="shared" si="11"/>
        <v/>
      </c>
      <c r="Q88" s="1142"/>
      <c r="R88" s="901"/>
      <c r="S88" s="1033"/>
      <c r="T88" s="1033"/>
      <c r="U88" s="1063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11"/>
        <v/>
      </c>
      <c r="N89" s="1146" t="str">
        <f t="shared" si="11"/>
        <v/>
      </c>
      <c r="O89" s="1146" t="str">
        <f t="shared" si="11"/>
        <v/>
      </c>
      <c r="P89" s="1146" t="str">
        <f t="shared" si="11"/>
        <v/>
      </c>
      <c r="Q89" s="1127"/>
      <c r="R89" s="1062"/>
      <c r="S89" s="1026"/>
      <c r="T89" s="1026"/>
      <c r="U89" s="1063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11"/>
        <v/>
      </c>
      <c r="N90" s="1146" t="str">
        <f t="shared" si="11"/>
        <v/>
      </c>
      <c r="O90" s="1146" t="str">
        <f t="shared" si="11"/>
        <v/>
      </c>
      <c r="P90" s="1146" t="str">
        <f t="shared" si="11"/>
        <v/>
      </c>
      <c r="Q90" s="1127"/>
      <c r="R90" s="1062"/>
      <c r="S90" s="1026"/>
      <c r="T90" s="1026"/>
      <c r="U90" s="1063">
        <v>90</v>
      </c>
      <c r="V90" s="476"/>
    </row>
    <row r="91" spans="1:22" ht="15.75" hidden="1" customHeight="1">
      <c r="A91" s="1147" t="s">
        <v>201</v>
      </c>
      <c r="B91" s="1098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7"/>
      <c r="N91" s="967"/>
      <c r="O91" s="967"/>
      <c r="P91" s="967"/>
      <c r="Q91" s="1127"/>
      <c r="R91" s="1062"/>
      <c r="S91" s="1026"/>
      <c r="T91" s="1026"/>
      <c r="U91" s="1063">
        <v>91</v>
      </c>
      <c r="V91" s="476"/>
    </row>
    <row r="92" spans="1:22" s="1089" customFormat="1" ht="15.75" customHeight="1">
      <c r="A92" s="1403" t="s">
        <v>202</v>
      </c>
      <c r="B92" s="1099"/>
      <c r="C92" s="1108"/>
      <c r="D92" s="1108"/>
      <c r="E92" s="1108"/>
      <c r="F92" s="1108"/>
      <c r="G92" s="1082"/>
      <c r="H92" s="967"/>
      <c r="I92" s="967"/>
      <c r="J92" s="967"/>
      <c r="K92" s="967"/>
      <c r="L92" s="1082"/>
      <c r="M92" s="1092"/>
      <c r="N92" s="1092"/>
      <c r="O92" s="1092"/>
      <c r="P92" s="1092"/>
      <c r="Q92" s="1088"/>
      <c r="R92" s="862"/>
      <c r="S92" s="862"/>
      <c r="T92" s="862"/>
      <c r="U92" s="1063">
        <v>92</v>
      </c>
      <c r="V92" s="476"/>
    </row>
    <row r="93" spans="1:22" s="1089" customFormat="1" ht="15.75" customHeight="1">
      <c r="A93" s="1094" t="s">
        <v>166</v>
      </c>
      <c r="B93" s="1098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8"/>
      <c r="H93" s="967"/>
      <c r="I93" s="967"/>
      <c r="J93" s="967"/>
      <c r="K93" s="967"/>
      <c r="L93" s="1098"/>
      <c r="M93" s="967"/>
      <c r="N93" s="967"/>
      <c r="O93" s="967"/>
      <c r="P93" s="967"/>
      <c r="Q93" s="1088"/>
      <c r="R93" s="1111"/>
      <c r="S93" s="1112"/>
      <c r="T93" s="1112"/>
      <c r="U93" s="1063">
        <v>93</v>
      </c>
      <c r="V93" s="476"/>
    </row>
    <row r="94" spans="1:22" s="1089" customFormat="1" ht="15.75" customHeight="1">
      <c r="A94" s="1113" t="s">
        <v>168</v>
      </c>
      <c r="B94" s="1110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8"/>
      <c r="H94" s="967"/>
      <c r="I94" s="967"/>
      <c r="J94" s="967"/>
      <c r="K94" s="967"/>
      <c r="L94" s="1098"/>
      <c r="M94" s="967"/>
      <c r="N94" s="967"/>
      <c r="O94" s="967"/>
      <c r="P94" s="967"/>
      <c r="Q94" s="1088"/>
      <c r="R94" s="901"/>
      <c r="S94" s="1033"/>
      <c r="T94" s="1033"/>
      <c r="U94" s="1063">
        <v>94</v>
      </c>
      <c r="V94" s="476"/>
    </row>
    <row r="95" spans="1:22" s="1089" customFormat="1" ht="15.75" customHeight="1">
      <c r="A95" s="1095" t="s">
        <v>170</v>
      </c>
      <c r="B95" s="1098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101"/>
      <c r="H95" s="967"/>
      <c r="I95" s="967"/>
      <c r="J95" s="967"/>
      <c r="K95" s="967"/>
      <c r="L95" s="1101"/>
      <c r="M95" s="1114"/>
      <c r="N95" s="1114"/>
      <c r="O95" s="1114"/>
      <c r="P95" s="1114"/>
      <c r="Q95" s="1088"/>
      <c r="R95" s="1111"/>
      <c r="S95" s="1112"/>
      <c r="T95" s="1112"/>
      <c r="U95" s="1063">
        <v>95</v>
      </c>
      <c r="V95" s="476"/>
    </row>
    <row r="96" spans="1:22" s="1089" customFormat="1" ht="15.75" customHeight="1">
      <c r="A96" s="1095" t="s">
        <v>174</v>
      </c>
      <c r="B96" s="1098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41">
        <f>IF(F95="","",F93*F94*F95)</f>
        <v>1012.5</v>
      </c>
      <c r="G96" s="1099"/>
      <c r="H96" s="967"/>
      <c r="I96" s="967"/>
      <c r="J96" s="967"/>
      <c r="K96" s="967"/>
      <c r="L96" s="1099"/>
      <c r="M96" s="1114"/>
      <c r="N96" s="1114"/>
      <c r="O96" s="1114"/>
      <c r="P96" s="1114"/>
      <c r="Q96" s="1088"/>
      <c r="R96" s="901"/>
      <c r="S96" s="1033"/>
      <c r="T96" s="1033"/>
      <c r="U96" s="1063">
        <v>96</v>
      </c>
      <c r="V96" s="476"/>
    </row>
    <row r="97" spans="1:22" s="1089" customFormat="1" ht="15.75" customHeight="1">
      <c r="A97" s="1095" t="s">
        <v>176</v>
      </c>
      <c r="B97" s="1110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101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101"/>
      <c r="M97" s="1114"/>
      <c r="N97" s="1114"/>
      <c r="O97" s="1114"/>
      <c r="P97" s="1114"/>
      <c r="Q97" s="1088"/>
      <c r="R97" s="901"/>
      <c r="S97" s="1033"/>
      <c r="T97" s="1033"/>
      <c r="U97" s="1063">
        <v>97</v>
      </c>
      <c r="V97" s="476"/>
    </row>
    <row r="98" spans="1:22" s="1089" customFormat="1" ht="15.75" customHeight="1">
      <c r="A98" s="1095" t="s">
        <v>178</v>
      </c>
      <c r="B98" s="1098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101"/>
      <c r="H98" s="967"/>
      <c r="I98" s="967"/>
      <c r="J98" s="967"/>
      <c r="K98" s="967"/>
      <c r="L98" s="1101"/>
      <c r="M98" s="1114"/>
      <c r="N98" s="1114"/>
      <c r="O98" s="1114"/>
      <c r="P98" s="1114"/>
      <c r="Q98" s="1088"/>
      <c r="R98" s="1111"/>
      <c r="S98" s="1112"/>
      <c r="T98" s="1112"/>
      <c r="U98" s="1063">
        <v>98</v>
      </c>
      <c r="V98" s="476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810</v>
      </c>
      <c r="F99" s="1118">
        <f>IF(SUM(F97)=0,"",F97*F98)</f>
        <v>3240</v>
      </c>
      <c r="G99" s="1101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202.5</v>
      </c>
      <c r="P99" s="1118">
        <f>IF(K99="","",SUM(K99)-SUM(F99))</f>
        <v>810</v>
      </c>
      <c r="Q99" s="1088"/>
      <c r="R99" s="901"/>
      <c r="S99" s="1033"/>
      <c r="T99" s="1033"/>
      <c r="U99" s="1063">
        <v>99</v>
      </c>
      <c r="V99" s="476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7"/>
      <c r="I100" s="967"/>
      <c r="J100" s="967"/>
      <c r="K100" s="967"/>
      <c r="L100" s="1110"/>
      <c r="M100" s="967"/>
      <c r="N100" s="967"/>
      <c r="O100" s="967"/>
      <c r="P100" s="967"/>
      <c r="Q100" s="1088"/>
      <c r="R100" s="901"/>
      <c r="S100" s="1033"/>
      <c r="T100" s="1033"/>
      <c r="U100" s="1063">
        <v>100</v>
      </c>
      <c r="V100" s="476"/>
    </row>
    <row r="101" spans="1:22" s="1089" customFormat="1" ht="15.75" customHeight="1">
      <c r="A101" s="1119" t="s">
        <v>184</v>
      </c>
      <c r="B101" s="1120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21">
        <f>IF(Data!BY101="","",Data!BY101)</f>
        <v>0</v>
      </c>
      <c r="G101" s="1110"/>
      <c r="H101" s="652"/>
      <c r="I101" s="652"/>
      <c r="J101" s="652"/>
      <c r="K101" s="652"/>
      <c r="L101" s="1110"/>
      <c r="M101" s="967"/>
      <c r="N101" s="967"/>
      <c r="O101" s="967"/>
      <c r="P101" s="967"/>
      <c r="Q101" s="1088"/>
      <c r="R101" s="901"/>
      <c r="S101" s="1033"/>
      <c r="T101" s="1033"/>
      <c r="U101" s="1063">
        <v>101</v>
      </c>
      <c r="V101" s="476"/>
    </row>
    <row r="102" spans="1:22" s="1089" customFormat="1" ht="15.75" customHeight="1">
      <c r="A102" s="1113" t="s">
        <v>186</v>
      </c>
      <c r="B102" s="1098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8"/>
      <c r="H102" s="967"/>
      <c r="I102" s="967"/>
      <c r="J102" s="967"/>
      <c r="K102" s="967"/>
      <c r="L102" s="1098"/>
      <c r="M102" s="967"/>
      <c r="N102" s="967"/>
      <c r="O102" s="967"/>
      <c r="P102" s="967"/>
      <c r="Q102" s="1088"/>
      <c r="R102" s="901"/>
      <c r="S102" s="1033"/>
      <c r="T102" s="1033"/>
      <c r="U102" s="1063">
        <v>102</v>
      </c>
      <c r="V102" s="476"/>
    </row>
    <row r="103" spans="1:22" s="1089" customFormat="1" ht="15.75" customHeight="1">
      <c r="A103" s="1095" t="s">
        <v>170</v>
      </c>
      <c r="B103" s="1098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101"/>
      <c r="H103" s="967"/>
      <c r="I103" s="967"/>
      <c r="J103" s="967"/>
      <c r="K103" s="967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3">
        <v>103</v>
      </c>
      <c r="V103" s="476"/>
    </row>
    <row r="104" spans="1:22" s="1089" customFormat="1" ht="15.75" customHeight="1">
      <c r="A104" s="1095" t="s">
        <v>174</v>
      </c>
      <c r="B104" s="1098"/>
      <c r="C104" s="1118">
        <f>IF(C103="","",C$93*C102*C103)</f>
        <v>0</v>
      </c>
      <c r="D104" s="1118">
        <f>IF(D103="","",D$93*D102*D103)</f>
        <v>0</v>
      </c>
      <c r="E104" s="1118">
        <f>IF(E103="","",E$93*E102*E103)</f>
        <v>0</v>
      </c>
      <c r="F104" s="1093">
        <f>IF(F103="","",F$93*F102*F103)</f>
        <v>0</v>
      </c>
      <c r="G104" s="1101"/>
      <c r="H104" s="967"/>
      <c r="I104" s="967"/>
      <c r="J104" s="967"/>
      <c r="K104" s="967"/>
      <c r="L104" s="1101"/>
      <c r="M104" s="1114"/>
      <c r="N104" s="1114"/>
      <c r="O104" s="1114"/>
      <c r="P104" s="1114"/>
      <c r="Q104" s="1088"/>
      <c r="R104" s="901"/>
      <c r="S104" s="1033"/>
      <c r="T104" s="1033"/>
      <c r="U104" s="1063">
        <v>104</v>
      </c>
      <c r="V104" s="476"/>
    </row>
    <row r="105" spans="1:22" s="1089" customFormat="1" ht="15.75" customHeight="1">
      <c r="A105" s="1095" t="s">
        <v>176</v>
      </c>
      <c r="B105" s="1101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101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901"/>
      <c r="S105" s="1033"/>
      <c r="T105" s="1033"/>
      <c r="U105" s="1063">
        <v>105</v>
      </c>
      <c r="V105" s="476"/>
    </row>
    <row r="106" spans="1:22" s="1089" customFormat="1" ht="15.75" customHeight="1">
      <c r="A106" s="1095" t="s">
        <v>178</v>
      </c>
      <c r="B106" s="1098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101"/>
      <c r="H106" s="967"/>
      <c r="I106" s="967"/>
      <c r="J106" s="967"/>
      <c r="K106" s="967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3">
        <v>106</v>
      </c>
      <c r="V106" s="476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901"/>
      <c r="S107" s="1033"/>
      <c r="T107" s="1033"/>
      <c r="U107" s="1063">
        <v>107</v>
      </c>
      <c r="V107" s="476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7"/>
      <c r="I108" s="967"/>
      <c r="J108" s="967"/>
      <c r="K108" s="967"/>
      <c r="L108" s="1120"/>
      <c r="M108" s="967"/>
      <c r="N108" s="967"/>
      <c r="O108" s="967"/>
      <c r="P108" s="967"/>
      <c r="Q108" s="1127"/>
      <c r="R108" s="901"/>
      <c r="S108" s="1033"/>
      <c r="T108" s="1033"/>
      <c r="U108" s="1063">
        <v>108</v>
      </c>
      <c r="V108" s="476"/>
    </row>
    <row r="109" spans="1:22" s="1089" customFormat="1" ht="15.75" customHeight="1">
      <c r="A109" s="1119" t="s">
        <v>184</v>
      </c>
      <c r="B109" s="1120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10"/>
      <c r="H109" s="652"/>
      <c r="I109" s="652"/>
      <c r="J109" s="652"/>
      <c r="K109" s="652"/>
      <c r="L109" s="1110"/>
      <c r="M109" s="967"/>
      <c r="N109" s="967"/>
      <c r="O109" s="967"/>
      <c r="P109" s="967"/>
      <c r="Q109" s="1088"/>
      <c r="R109" s="901"/>
      <c r="S109" s="1033"/>
      <c r="T109" s="1033"/>
      <c r="U109" s="1063">
        <v>109</v>
      </c>
      <c r="V109" s="476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0.8</v>
      </c>
      <c r="F110" s="1130">
        <f>IF(SUM(F96,F104)&gt;0,SUM(F97,F105)/SUM(F96,F104),"")</f>
        <v>0.8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1</v>
      </c>
      <c r="K110" s="1130">
        <f>IF(SUM(F96,F104)&gt;0,SUM(K97,SUM(F97)*(SUM(K97)=0),K105,SUM(F105)*(SUM(K105)=0))/SUM(F96,F104),"")</f>
        <v>1</v>
      </c>
      <c r="L110" s="1120"/>
      <c r="M110" s="1114"/>
      <c r="N110" s="1114"/>
      <c r="O110" s="1114"/>
      <c r="P110" s="1114"/>
      <c r="Q110" s="1127"/>
      <c r="R110" s="1062"/>
      <c r="S110" s="1026"/>
      <c r="T110" s="1026"/>
      <c r="U110" s="1063">
        <v>110</v>
      </c>
      <c r="V110" s="476"/>
    </row>
    <row r="111" spans="1:22" ht="15.75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2.7</v>
      </c>
      <c r="F111" s="1133">
        <f>IF(SUM(F96,F104)=0,"",SUM(F96,-SUM(F97)*F100,-SUM(F101)*F100,F104,-SUM(F105)*F108,-SUM(F109)*F108)*0.04)</f>
        <v>8.1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0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901"/>
      <c r="S111" s="1033"/>
      <c r="T111" s="1033"/>
      <c r="U111" s="1063">
        <v>111</v>
      </c>
      <c r="V111" s="476"/>
    </row>
    <row r="112" spans="1:22" ht="15.75" customHeight="1">
      <c r="A112" s="1094" t="s">
        <v>194</v>
      </c>
      <c r="B112" s="1101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3">
        <v>112</v>
      </c>
      <c r="V112" s="476"/>
    </row>
    <row r="113" spans="1:22" ht="15.75" customHeight="1">
      <c r="A113" s="1119" t="s">
        <v>195</v>
      </c>
      <c r="B113" s="1101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3">
        <v>113</v>
      </c>
      <c r="V113" s="476"/>
    </row>
    <row r="114" spans="1:22" ht="15.75" customHeight="1">
      <c r="A114" s="1095" t="s">
        <v>197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7"/>
      <c r="I114" s="967"/>
      <c r="J114" s="967"/>
      <c r="K114" s="967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3">
        <v>114</v>
      </c>
      <c r="V114" s="476"/>
    </row>
    <row r="115" spans="1:22" s="1144" customFormat="1" ht="15.75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5"/>
      <c r="M115" s="1118" t="str">
        <f t="shared" ref="M115:P117" si="12">IF(H115="","",SUM(H115)-SUM(C115))</f>
        <v/>
      </c>
      <c r="N115" s="1118" t="str">
        <f t="shared" si="12"/>
        <v/>
      </c>
      <c r="O115" s="1118" t="str">
        <f t="shared" si="12"/>
        <v/>
      </c>
      <c r="P115" s="1118" t="str">
        <f t="shared" si="12"/>
        <v/>
      </c>
      <c r="Q115" s="1142"/>
      <c r="R115" s="901"/>
      <c r="S115" s="1033"/>
      <c r="T115" s="1033"/>
      <c r="U115" s="1063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7.0450097847358124E-3</v>
      </c>
      <c r="F116" s="1145">
        <f>IF(F111="","",(SUM(F96)*640*$K$1-SUM(F97,F101)*(640*$K$1-300*$K$1*(F100=0))-SUM(F112,F113)*8280*$K$1)/$F$1/365/F$46)</f>
        <v>1.8786692759295499E-2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12"/>
        <v/>
      </c>
      <c r="N116" s="1146" t="str">
        <f t="shared" si="12"/>
        <v/>
      </c>
      <c r="O116" s="1146">
        <f t="shared" si="12"/>
        <v>-7.0450097847358124E-3</v>
      </c>
      <c r="P116" s="1146">
        <f t="shared" si="12"/>
        <v>-1.8786692759295499E-2</v>
      </c>
      <c r="Q116" s="1127"/>
      <c r="R116" s="1062"/>
      <c r="S116" s="1026"/>
      <c r="T116" s="1026"/>
      <c r="U116" s="1063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2"/>
        <v/>
      </c>
      <c r="N117" s="1146" t="str">
        <f t="shared" si="12"/>
        <v/>
      </c>
      <c r="O117" s="1146">
        <f t="shared" si="12"/>
        <v>0</v>
      </c>
      <c r="P117" s="1146">
        <f t="shared" si="12"/>
        <v>0</v>
      </c>
      <c r="Q117" s="1127"/>
      <c r="R117" s="1062"/>
      <c r="S117" s="1026"/>
      <c r="T117" s="1026"/>
      <c r="U117" s="1063">
        <v>117</v>
      </c>
      <c r="V117" s="476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 t="e">
        <f>IF(J111="","",SUM(J113)/J111)</f>
        <v>#DIV/0!</v>
      </c>
      <c r="K118" s="1130" t="e">
        <f>IF(K111="","",SUM(K113)/K111)</f>
        <v>#DIV/0!</v>
      </c>
      <c r="L118" s="1110"/>
      <c r="M118" s="967"/>
      <c r="N118" s="967"/>
      <c r="O118" s="967"/>
      <c r="P118" s="967"/>
      <c r="Q118" s="1127"/>
      <c r="R118" s="1062"/>
      <c r="S118" s="1026"/>
      <c r="T118" s="1026"/>
      <c r="U118" s="1063">
        <v>118</v>
      </c>
      <c r="V118" s="476"/>
    </row>
    <row r="119" spans="1:22" s="1089" customFormat="1" ht="15.75" hidden="1" customHeight="1">
      <c r="A119" s="1402" t="s">
        <v>209</v>
      </c>
      <c r="B119" s="1098"/>
      <c r="C119" s="1148"/>
      <c r="D119" s="1148"/>
      <c r="E119" s="1148"/>
      <c r="F119" s="1149"/>
      <c r="G119" s="1082"/>
      <c r="H119" s="967"/>
      <c r="I119" s="967"/>
      <c r="J119" s="967"/>
      <c r="K119" s="967"/>
      <c r="L119" s="1082"/>
      <c r="M119" s="1092"/>
      <c r="N119" s="1092"/>
      <c r="O119" s="1092"/>
      <c r="P119" s="1092"/>
      <c r="Q119" s="1088"/>
      <c r="R119" s="862"/>
      <c r="S119" s="862"/>
      <c r="T119" s="862"/>
      <c r="U119" s="1063">
        <v>119</v>
      </c>
      <c r="V119" s="476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7"/>
      <c r="I120" s="967"/>
      <c r="J120" s="967"/>
      <c r="K120" s="967"/>
      <c r="L120" s="1098"/>
      <c r="M120" s="967"/>
      <c r="N120" s="967"/>
      <c r="O120" s="967"/>
      <c r="P120" s="967"/>
      <c r="Q120" s="1088"/>
      <c r="R120" s="1111"/>
      <c r="S120" s="1112"/>
      <c r="T120" s="1112"/>
      <c r="U120" s="1063">
        <v>120</v>
      </c>
      <c r="V120" s="476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7"/>
      <c r="I121" s="967"/>
      <c r="J121" s="967"/>
      <c r="K121" s="967"/>
      <c r="L121" s="1098"/>
      <c r="M121" s="967"/>
      <c r="N121" s="967"/>
      <c r="O121" s="967"/>
      <c r="P121" s="967"/>
      <c r="Q121" s="1088"/>
      <c r="R121" s="901"/>
      <c r="S121" s="1033"/>
      <c r="T121" s="1033"/>
      <c r="U121" s="1063">
        <v>121</v>
      </c>
      <c r="V121" s="476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7"/>
      <c r="I122" s="967"/>
      <c r="J122" s="967"/>
      <c r="K122" s="967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3">
        <v>122</v>
      </c>
      <c r="V122" s="476"/>
    </row>
    <row r="123" spans="1:22" s="1089" customFormat="1" ht="15.75" hidden="1" customHeight="1">
      <c r="A123" s="1095" t="s">
        <v>174</v>
      </c>
      <c r="B123" s="1110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1" t="str">
        <f>IF(F122="","",F120*F121*F122)</f>
        <v/>
      </c>
      <c r="G123" s="1099"/>
      <c r="H123" s="967"/>
      <c r="I123" s="967"/>
      <c r="J123" s="967"/>
      <c r="K123" s="967"/>
      <c r="L123" s="1099"/>
      <c r="M123" s="1114"/>
      <c r="N123" s="1114"/>
      <c r="O123" s="1114"/>
      <c r="P123" s="1114"/>
      <c r="Q123" s="1088"/>
      <c r="R123" s="901"/>
      <c r="S123" s="1033"/>
      <c r="T123" s="1033"/>
      <c r="U123" s="1063">
        <v>123</v>
      </c>
      <c r="V123" s="476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1"/>
      <c r="S124" s="1033"/>
      <c r="T124" s="1033"/>
      <c r="U124" s="1063">
        <v>124</v>
      </c>
      <c r="V124" s="476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7"/>
      <c r="I125" s="967"/>
      <c r="J125" s="967"/>
      <c r="K125" s="967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3">
        <v>125</v>
      </c>
      <c r="V125" s="476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1"/>
      <c r="S126" s="1033"/>
      <c r="T126" s="1033"/>
      <c r="U126" s="1063">
        <v>126</v>
      </c>
      <c r="V126" s="476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7"/>
      <c r="I127" s="967"/>
      <c r="J127" s="967"/>
      <c r="K127" s="967"/>
      <c r="L127" s="1110"/>
      <c r="M127" s="967"/>
      <c r="N127" s="967"/>
      <c r="O127" s="967"/>
      <c r="P127" s="967"/>
      <c r="Q127" s="1088"/>
      <c r="R127" s="901"/>
      <c r="S127" s="1033"/>
      <c r="T127" s="1033"/>
      <c r="U127" s="1063">
        <v>127</v>
      </c>
      <c r="V127" s="476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7"/>
      <c r="N128" s="967"/>
      <c r="O128" s="967"/>
      <c r="P128" s="967"/>
      <c r="Q128" s="1088"/>
      <c r="R128" s="901"/>
      <c r="S128" s="1033"/>
      <c r="T128" s="1033"/>
      <c r="U128" s="1063">
        <v>128</v>
      </c>
      <c r="V128" s="476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7"/>
      <c r="I129" s="967"/>
      <c r="J129" s="967"/>
      <c r="K129" s="967"/>
      <c r="L129" s="1110"/>
      <c r="M129" s="967"/>
      <c r="N129" s="967"/>
      <c r="O129" s="967"/>
      <c r="P129" s="967"/>
      <c r="Q129" s="1088"/>
      <c r="R129" s="1111"/>
      <c r="S129" s="1112"/>
      <c r="T129" s="1112"/>
      <c r="U129" s="1063">
        <v>129</v>
      </c>
      <c r="V129" s="476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7"/>
      <c r="I130" s="967"/>
      <c r="J130" s="967"/>
      <c r="K130" s="967"/>
      <c r="L130" s="1098"/>
      <c r="M130" s="967"/>
      <c r="N130" s="967"/>
      <c r="O130" s="967"/>
      <c r="P130" s="967"/>
      <c r="Q130" s="1088"/>
      <c r="R130" s="901"/>
      <c r="S130" s="1033"/>
      <c r="T130" s="1033"/>
      <c r="U130" s="1063">
        <v>130</v>
      </c>
      <c r="V130" s="476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7"/>
      <c r="I131" s="967"/>
      <c r="J131" s="967"/>
      <c r="K131" s="967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3">
        <v>131</v>
      </c>
      <c r="V131" s="476"/>
    </row>
    <row r="132" spans="1:22" s="1089" customFormat="1" ht="15.75" hidden="1" customHeight="1">
      <c r="A132" s="1095" t="s">
        <v>174</v>
      </c>
      <c r="B132" s="1082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1"/>
      <c r="H132" s="967"/>
      <c r="I132" s="967"/>
      <c r="J132" s="967"/>
      <c r="K132" s="967"/>
      <c r="L132" s="1101"/>
      <c r="M132" s="1114"/>
      <c r="N132" s="1114"/>
      <c r="O132" s="1114"/>
      <c r="P132" s="1114"/>
      <c r="Q132" s="1088"/>
      <c r="R132" s="901"/>
      <c r="S132" s="1033"/>
      <c r="T132" s="1033"/>
      <c r="U132" s="1063">
        <v>132</v>
      </c>
      <c r="V132" s="476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1"/>
      <c r="S133" s="1033"/>
      <c r="T133" s="1033"/>
      <c r="U133" s="1063">
        <v>133</v>
      </c>
      <c r="V133" s="476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7"/>
      <c r="I134" s="967"/>
      <c r="J134" s="967"/>
      <c r="K134" s="967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3">
        <v>134</v>
      </c>
      <c r="V134" s="476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7"/>
      <c r="I136" s="967"/>
      <c r="J136" s="967"/>
      <c r="K136" s="967"/>
      <c r="L136" s="1120"/>
      <c r="M136" s="967"/>
      <c r="N136" s="967"/>
      <c r="O136" s="967"/>
      <c r="P136" s="967"/>
      <c r="Q136" s="1127"/>
      <c r="R136" s="901"/>
      <c r="S136" s="1033"/>
      <c r="T136" s="1033"/>
      <c r="U136" s="1063">
        <v>136</v>
      </c>
      <c r="V136" s="476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7"/>
      <c r="N137" s="967"/>
      <c r="O137" s="967"/>
      <c r="P137" s="967"/>
      <c r="Q137" s="1088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4" t="s">
        <v>194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3">
        <v>140</v>
      </c>
      <c r="V140" s="476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3">
        <v>141</v>
      </c>
      <c r="V141" s="476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7"/>
      <c r="I142" s="967"/>
      <c r="J142" s="967"/>
      <c r="K142" s="967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3">
        <v>142</v>
      </c>
      <c r="V142" s="476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5"/>
      <c r="M143" s="1118" t="str">
        <f t="shared" ref="M143:P145" si="13">IF(H143="","",SUM(H143)-SUM(C143))</f>
        <v/>
      </c>
      <c r="N143" s="1118" t="str">
        <f t="shared" si="13"/>
        <v/>
      </c>
      <c r="O143" s="1118" t="str">
        <f t="shared" si="13"/>
        <v/>
      </c>
      <c r="P143" s="1118" t="str">
        <f t="shared" si="13"/>
        <v/>
      </c>
      <c r="Q143" s="1142"/>
      <c r="R143" s="901"/>
      <c r="S143" s="1033"/>
      <c r="T143" s="1033"/>
      <c r="U143" s="1063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3"/>
        <v/>
      </c>
      <c r="N144" s="1146" t="str">
        <f t="shared" si="13"/>
        <v/>
      </c>
      <c r="O144" s="1146" t="str">
        <f t="shared" si="13"/>
        <v/>
      </c>
      <c r="P144" s="1146" t="str">
        <f t="shared" si="13"/>
        <v/>
      </c>
      <c r="Q144" s="1127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3"/>
        <v/>
      </c>
      <c r="N145" s="1146" t="str">
        <f t="shared" si="13"/>
        <v/>
      </c>
      <c r="O145" s="1146" t="str">
        <f t="shared" si="13"/>
        <v/>
      </c>
      <c r="P145" s="1146" t="str">
        <f t="shared" si="13"/>
        <v/>
      </c>
      <c r="Q145" s="1127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7"/>
      <c r="N146" s="967"/>
      <c r="O146" s="967"/>
      <c r="P146" s="967"/>
      <c r="Q146" s="1127"/>
      <c r="R146" s="1062"/>
      <c r="S146" s="1026"/>
      <c r="T146" s="1026"/>
      <c r="U146" s="1063">
        <v>146</v>
      </c>
      <c r="V146" s="476"/>
    </row>
    <row r="147" spans="1:22" s="1089" customFormat="1" ht="15.75" hidden="1" customHeight="1">
      <c r="A147" s="1403" t="s">
        <v>215</v>
      </c>
      <c r="B147" s="1082"/>
      <c r="C147" s="1108"/>
      <c r="D147" s="1108"/>
      <c r="E147" s="1108"/>
      <c r="F147" s="1009"/>
      <c r="G147" s="1082"/>
      <c r="H147" s="967"/>
      <c r="I147" s="967"/>
      <c r="J147" s="967"/>
      <c r="K147" s="967"/>
      <c r="L147" s="1082"/>
      <c r="M147" s="1092"/>
      <c r="N147" s="1092"/>
      <c r="O147" s="1092"/>
      <c r="P147" s="1092"/>
      <c r="Q147" s="1088"/>
      <c r="R147" s="862"/>
      <c r="S147" s="862"/>
      <c r="T147" s="862"/>
      <c r="U147" s="1063">
        <v>147</v>
      </c>
      <c r="V147" s="476"/>
    </row>
    <row r="148" spans="1:22" s="1089" customFormat="1" ht="15.75" hidden="1" customHeight="1">
      <c r="A148" s="1113" t="s">
        <v>210</v>
      </c>
      <c r="B148" s="1082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8"/>
      <c r="H148" s="967"/>
      <c r="I148" s="967"/>
      <c r="J148" s="967"/>
      <c r="K148" s="967"/>
      <c r="L148" s="1098"/>
      <c r="M148" s="967"/>
      <c r="N148" s="967"/>
      <c r="O148" s="967"/>
      <c r="P148" s="967"/>
      <c r="Q148" s="1088"/>
      <c r="R148" s="1111"/>
      <c r="S148" s="1112"/>
      <c r="T148" s="1112"/>
      <c r="U148" s="1063">
        <v>148</v>
      </c>
      <c r="V148" s="476"/>
    </row>
    <row r="149" spans="1:22" s="1089" customFormat="1" ht="15.75" hidden="1" customHeight="1">
      <c r="A149" s="1094" t="s">
        <v>211</v>
      </c>
      <c r="B149" s="1101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8"/>
      <c r="H149" s="967"/>
      <c r="I149" s="967"/>
      <c r="J149" s="967"/>
      <c r="K149" s="967"/>
      <c r="L149" s="1098"/>
      <c r="M149" s="967"/>
      <c r="N149" s="967"/>
      <c r="O149" s="967"/>
      <c r="P149" s="967"/>
      <c r="Q149" s="1088"/>
      <c r="R149" s="901"/>
      <c r="S149" s="1033"/>
      <c r="T149" s="1033"/>
      <c r="U149" s="1063">
        <v>149</v>
      </c>
      <c r="V149" s="476"/>
    </row>
    <row r="150" spans="1:22" s="1089" customFormat="1" ht="15.75" hidden="1" customHeight="1">
      <c r="A150" s="1095" t="s">
        <v>170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7"/>
      <c r="I150" s="967"/>
      <c r="J150" s="967"/>
      <c r="K150" s="967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3">
        <v>150</v>
      </c>
      <c r="V150" s="476"/>
    </row>
    <row r="151" spans="1:22" s="1089" customFormat="1" ht="15.75" hidden="1" customHeight="1">
      <c r="A151" s="1095" t="s">
        <v>174</v>
      </c>
      <c r="B151" s="1101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1" t="str">
        <f>IF(F150="","",F148*F149*F150)</f>
        <v/>
      </c>
      <c r="G151" s="1099"/>
      <c r="H151" s="967"/>
      <c r="I151" s="967"/>
      <c r="J151" s="967"/>
      <c r="K151" s="967"/>
      <c r="L151" s="1099"/>
      <c r="M151" s="1114"/>
      <c r="N151" s="1114"/>
      <c r="O151" s="1114"/>
      <c r="P151" s="1114"/>
      <c r="Q151" s="1088"/>
      <c r="R151" s="901"/>
      <c r="S151" s="1033"/>
      <c r="T151" s="1033"/>
      <c r="U151" s="1063">
        <v>151</v>
      </c>
      <c r="V151" s="476"/>
    </row>
    <row r="152" spans="1:22" s="1089" customFormat="1" ht="15.75" hidden="1" customHeight="1">
      <c r="A152" s="1095" t="s">
        <v>176</v>
      </c>
      <c r="B152" s="1110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1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1"/>
      <c r="S152" s="1033"/>
      <c r="T152" s="1033"/>
      <c r="U152" s="1063">
        <v>152</v>
      </c>
      <c r="V152" s="476"/>
    </row>
    <row r="153" spans="1:22" s="1089" customFormat="1" ht="15.75" hidden="1" customHeight="1">
      <c r="A153" s="1095" t="s">
        <v>178</v>
      </c>
      <c r="B153" s="1128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1"/>
      <c r="H153" s="967"/>
      <c r="I153" s="967"/>
      <c r="J153" s="967"/>
      <c r="K153" s="967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3">
        <v>153</v>
      </c>
      <c r="V153" s="476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1"/>
      <c r="S154" s="1033"/>
      <c r="T154" s="1033"/>
      <c r="U154" s="1063">
        <v>154</v>
      </c>
      <c r="V154" s="476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7"/>
      <c r="I155" s="967"/>
      <c r="J155" s="967"/>
      <c r="K155" s="967"/>
      <c r="L155" s="1110"/>
      <c r="M155" s="967"/>
      <c r="N155" s="967"/>
      <c r="O155" s="967"/>
      <c r="P155" s="967"/>
      <c r="Q155" s="1088"/>
      <c r="R155" s="901"/>
      <c r="S155" s="1033"/>
      <c r="T155" s="1033"/>
      <c r="U155" s="1063">
        <v>155</v>
      </c>
      <c r="V155" s="476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7"/>
      <c r="N156" s="967"/>
      <c r="O156" s="967"/>
      <c r="P156" s="967"/>
      <c r="Q156" s="1088"/>
      <c r="R156" s="901"/>
      <c r="S156" s="1033"/>
      <c r="T156" s="1033"/>
      <c r="U156" s="1063">
        <v>156</v>
      </c>
      <c r="V156" s="476"/>
    </row>
    <row r="157" spans="1:22" s="1089" customFormat="1" ht="15.75" hidden="1" customHeight="1">
      <c r="A157" s="1113" t="s">
        <v>212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7"/>
      <c r="I157" s="967"/>
      <c r="J157" s="967"/>
      <c r="K157" s="967"/>
      <c r="L157" s="1110"/>
      <c r="M157" s="967"/>
      <c r="N157" s="967"/>
      <c r="O157" s="967"/>
      <c r="P157" s="967"/>
      <c r="Q157" s="1088"/>
      <c r="R157" s="1111"/>
      <c r="S157" s="1112"/>
      <c r="T157" s="1112"/>
      <c r="U157" s="1063">
        <v>157</v>
      </c>
      <c r="V157" s="476"/>
    </row>
    <row r="158" spans="1:22" s="1089" customFormat="1" ht="15.75" hidden="1" customHeight="1">
      <c r="A158" s="1094" t="s">
        <v>211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7"/>
      <c r="I158" s="967"/>
      <c r="J158" s="967"/>
      <c r="K158" s="967"/>
      <c r="L158" s="1098"/>
      <c r="M158" s="967"/>
      <c r="N158" s="967"/>
      <c r="O158" s="967"/>
      <c r="P158" s="967"/>
      <c r="Q158" s="1088"/>
      <c r="R158" s="901"/>
      <c r="S158" s="1033"/>
      <c r="T158" s="1033"/>
      <c r="U158" s="1063">
        <v>158</v>
      </c>
      <c r="V158" s="476"/>
    </row>
    <row r="159" spans="1:22" s="1089" customFormat="1" ht="15.75" hidden="1" customHeight="1">
      <c r="A159" s="1095" t="s">
        <v>170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7"/>
      <c r="I159" s="967"/>
      <c r="J159" s="967"/>
      <c r="K159" s="967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3">
        <v>159</v>
      </c>
      <c r="V159" s="476"/>
    </row>
    <row r="160" spans="1:22" s="1089" customFormat="1" ht="15.75" hidden="1" customHeight="1">
      <c r="A160" s="1095" t="s">
        <v>174</v>
      </c>
      <c r="B160" s="1082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1"/>
      <c r="H160" s="967"/>
      <c r="I160" s="967"/>
      <c r="J160" s="967"/>
      <c r="K160" s="967"/>
      <c r="L160" s="1101"/>
      <c r="M160" s="1114"/>
      <c r="N160" s="1114"/>
      <c r="O160" s="1114"/>
      <c r="P160" s="1114"/>
      <c r="Q160" s="1088"/>
      <c r="R160" s="901"/>
      <c r="S160" s="1033"/>
      <c r="T160" s="1033"/>
      <c r="U160" s="1063">
        <v>160</v>
      </c>
      <c r="V160" s="476"/>
    </row>
    <row r="161" spans="1:22" s="1089" customFormat="1" ht="15.75" hidden="1" customHeight="1">
      <c r="A161" s="1095" t="s">
        <v>176</v>
      </c>
      <c r="B161" s="1101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1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1"/>
      <c r="S161" s="1033"/>
      <c r="T161" s="1033"/>
      <c r="U161" s="1063">
        <v>161</v>
      </c>
      <c r="V161" s="476"/>
    </row>
    <row r="162" spans="1:22" s="1089" customFormat="1" ht="15.75" hidden="1" customHeight="1">
      <c r="A162" s="1095" t="s">
        <v>178</v>
      </c>
      <c r="B162" s="1101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1"/>
      <c r="H162" s="967"/>
      <c r="I162" s="967"/>
      <c r="J162" s="967"/>
      <c r="K162" s="967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3">
        <v>162</v>
      </c>
      <c r="V162" s="476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9" t="s">
        <v>182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7"/>
      <c r="I164" s="967"/>
      <c r="J164" s="967"/>
      <c r="K164" s="967"/>
      <c r="L164" s="1120"/>
      <c r="M164" s="967"/>
      <c r="N164" s="967"/>
      <c r="O164" s="967"/>
      <c r="P164" s="967"/>
      <c r="Q164" s="1127"/>
      <c r="R164" s="901"/>
      <c r="S164" s="1033"/>
      <c r="T164" s="1033"/>
      <c r="U164" s="1063">
        <v>164</v>
      </c>
      <c r="V164" s="476"/>
    </row>
    <row r="165" spans="1:22" s="1089" customFormat="1" ht="15.75" hidden="1" customHeight="1">
      <c r="A165" s="1119" t="s">
        <v>184</v>
      </c>
      <c r="B165" s="1120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0"/>
      <c r="H165" s="652"/>
      <c r="I165" s="652"/>
      <c r="J165" s="652"/>
      <c r="K165" s="652"/>
      <c r="L165" s="1110"/>
      <c r="M165" s="967"/>
      <c r="N165" s="967"/>
      <c r="O165" s="967"/>
      <c r="P165" s="967"/>
      <c r="Q165" s="1088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9" t="s">
        <v>216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4" t="s">
        <v>194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3">
        <v>168</v>
      </c>
      <c r="V168" s="476"/>
    </row>
    <row r="169" spans="1:22" ht="15.75" hidden="1" customHeight="1">
      <c r="A169" s="1119" t="s">
        <v>195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3">
        <v>169</v>
      </c>
      <c r="V169" s="476"/>
    </row>
    <row r="170" spans="1:22" ht="15.75" hidden="1" customHeight="1">
      <c r="A170" s="1095" t="s">
        <v>197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7"/>
      <c r="I170" s="967"/>
      <c r="J170" s="967"/>
      <c r="K170" s="967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3">
        <v>170</v>
      </c>
      <c r="V170" s="476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5"/>
      <c r="M171" s="1118" t="str">
        <f t="shared" ref="M171:P173" si="14">IF(H171="","",SUM(H171)-SUM(C171))</f>
        <v/>
      </c>
      <c r="N171" s="1118" t="str">
        <f t="shared" si="14"/>
        <v/>
      </c>
      <c r="O171" s="1118" t="str">
        <f t="shared" si="14"/>
        <v/>
      </c>
      <c r="P171" s="1118" t="str">
        <f t="shared" si="14"/>
        <v/>
      </c>
      <c r="Q171" s="1142"/>
      <c r="R171" s="901"/>
      <c r="S171" s="1033"/>
      <c r="T171" s="1033"/>
      <c r="U171" s="1063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4"/>
        <v/>
      </c>
      <c r="N172" s="1146" t="str">
        <f t="shared" si="14"/>
        <v/>
      </c>
      <c r="O172" s="1146" t="str">
        <f t="shared" si="14"/>
        <v/>
      </c>
      <c r="P172" s="1146" t="str">
        <f t="shared" si="14"/>
        <v/>
      </c>
      <c r="Q172" s="1127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4"/>
        <v/>
      </c>
      <c r="N173" s="1146" t="str">
        <f t="shared" si="14"/>
        <v/>
      </c>
      <c r="O173" s="1146" t="str">
        <f t="shared" si="14"/>
        <v/>
      </c>
      <c r="P173" s="1146" t="str">
        <f t="shared" si="14"/>
        <v/>
      </c>
      <c r="Q173" s="1127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7"/>
      <c r="N174" s="967"/>
      <c r="O174" s="967"/>
      <c r="P174" s="967"/>
      <c r="Q174" s="1127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4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9"/>
      <c r="I175" s="299"/>
      <c r="J175" s="299"/>
      <c r="K175" s="299"/>
      <c r="L175" s="1098"/>
      <c r="M175" s="967"/>
      <c r="N175" s="967"/>
      <c r="O175" s="967"/>
      <c r="P175" s="967"/>
      <c r="Q175" s="1127"/>
      <c r="R175" s="1111"/>
      <c r="S175" s="1112"/>
      <c r="T175" s="1112"/>
      <c r="U175" s="1063">
        <v>175</v>
      </c>
      <c r="V175" s="476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7"/>
      <c r="I176" s="967"/>
      <c r="J176" s="967"/>
      <c r="K176" s="967"/>
      <c r="L176" s="1098"/>
      <c r="M176" s="967"/>
      <c r="N176" s="967"/>
      <c r="O176" s="967"/>
      <c r="P176" s="967"/>
      <c r="Q176" s="1127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220</v>
      </c>
      <c r="B178" s="1153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8"/>
      <c r="H178" s="299"/>
      <c r="I178" s="299"/>
      <c r="J178" s="299"/>
      <c r="K178" s="299"/>
      <c r="L178" s="1098"/>
      <c r="M178" s="967"/>
      <c r="N178" s="967"/>
      <c r="O178" s="967"/>
      <c r="P178" s="967"/>
      <c r="Q178" s="1127"/>
      <c r="R178" s="1111"/>
      <c r="S178" s="1112"/>
      <c r="T178" s="1112"/>
      <c r="U178" s="1063">
        <v>178</v>
      </c>
      <c r="V178" s="476"/>
    </row>
    <row r="179" spans="1:22" ht="15.75" customHeight="1">
      <c r="A179" s="1119" t="s">
        <v>219</v>
      </c>
      <c r="B179" s="1082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8"/>
      <c r="H179" s="967"/>
      <c r="I179" s="967"/>
      <c r="J179" s="967"/>
      <c r="K179" s="967"/>
      <c r="L179" s="1098"/>
      <c r="M179" s="967"/>
      <c r="N179" s="967"/>
      <c r="O179" s="967"/>
      <c r="P179" s="967"/>
      <c r="Q179" s="1127"/>
      <c r="R179" s="901"/>
      <c r="S179" s="1033"/>
      <c r="T179" s="1033"/>
      <c r="U179" s="1063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0</v>
      </c>
      <c r="F180" s="1145">
        <f>IF(F179="","",F178*F179*2350*$K$1/$F$1/365/F$46)</f>
        <v>3.4065376531129954E-3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221</v>
      </c>
      <c r="B181" s="1098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8"/>
      <c r="H181" s="299"/>
      <c r="I181" s="299"/>
      <c r="J181" s="299"/>
      <c r="K181" s="299"/>
      <c r="L181" s="1098"/>
      <c r="M181" s="967"/>
      <c r="N181" s="967"/>
      <c r="O181" s="967"/>
      <c r="P181" s="967"/>
      <c r="Q181" s="1127"/>
      <c r="R181" s="1111"/>
      <c r="S181" s="1112"/>
      <c r="T181" s="1112"/>
      <c r="U181" s="1063">
        <v>181</v>
      </c>
      <c r="V181" s="476"/>
    </row>
    <row r="182" spans="1:22" ht="15.75" customHeight="1">
      <c r="A182" s="1119" t="s">
        <v>219</v>
      </c>
      <c r="B182" s="1101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8"/>
      <c r="H182" s="967"/>
      <c r="I182" s="967"/>
      <c r="J182" s="967"/>
      <c r="K182" s="967"/>
      <c r="L182" s="1098"/>
      <c r="M182" s="967"/>
      <c r="N182" s="967"/>
      <c r="O182" s="967"/>
      <c r="P182" s="967"/>
      <c r="Q182" s="1127"/>
      <c r="R182" s="901"/>
      <c r="S182" s="1033"/>
      <c r="T182" s="1033"/>
      <c r="U182" s="1063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0</v>
      </c>
      <c r="E183" s="1145">
        <f>IF(E182="","",E181*E182*1450*$K$1/$F$1/365/E$46)</f>
        <v>2.9558056099151992E-3</v>
      </c>
      <c r="F183" s="1145">
        <f>IF(F182="","",F181*F182*1450*$K$1/$F$1/365/F$46)</f>
        <v>2.627382764369066E-3</v>
      </c>
      <c r="G183" s="1110"/>
      <c r="H183" s="1145" t="str">
        <f>IF(H182="","",H181*H182*1450*$K$1/$F$1/365/H$46)</f>
        <v/>
      </c>
      <c r="I183" s="1145" t="str">
        <f>IF(I182="","",I181*I182*1450*$K$1/$F$1/365/I$46)</f>
        <v/>
      </c>
      <c r="J183" s="1145" t="str">
        <f>IF(J182="","",J181*J182*1450*$K$1/$F$1/365/J$46)</f>
        <v/>
      </c>
      <c r="K183" s="1145" t="str">
        <f>IF(K182="","",K181*K182*1450*$K$1/$F$1/365/K$46)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>
        <f>IF(Data!BX184="","",Data!BX184)</f>
        <v>1</v>
      </c>
      <c r="F184" s="1149">
        <f>IF(Data!BY184="","",Data!BY184)</f>
        <v>2</v>
      </c>
      <c r="G184" s="1098"/>
      <c r="H184" s="299"/>
      <c r="I184" s="299"/>
      <c r="J184" s="299"/>
      <c r="K184" s="299"/>
      <c r="L184" s="1098"/>
      <c r="M184" s="967"/>
      <c r="N184" s="967"/>
      <c r="O184" s="967"/>
      <c r="P184" s="967"/>
      <c r="Q184" s="1127"/>
      <c r="R184" s="1111"/>
      <c r="S184" s="1112"/>
      <c r="T184" s="1112"/>
      <c r="U184" s="1063">
        <v>184</v>
      </c>
      <c r="V184" s="476"/>
    </row>
    <row r="185" spans="1:22" ht="15.75" customHeight="1">
      <c r="A185" s="1095" t="s">
        <v>178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>
        <f>IF(Data!BX185="","",Data!BX185)</f>
        <v>200</v>
      </c>
      <c r="F185" s="1149">
        <f>IF(Data!BY185="","",Data!BY185)</f>
        <v>200</v>
      </c>
      <c r="G185" s="1098"/>
      <c r="H185" s="967"/>
      <c r="I185" s="967"/>
      <c r="J185" s="967"/>
      <c r="K185" s="967"/>
      <c r="L185" s="1098"/>
      <c r="M185" s="967"/>
      <c r="N185" s="967"/>
      <c r="O185" s="967"/>
      <c r="P185" s="967"/>
      <c r="Q185" s="1127"/>
      <c r="R185" s="901"/>
      <c r="S185" s="1033"/>
      <c r="T185" s="1033"/>
      <c r="U185" s="1063">
        <v>185</v>
      </c>
      <c r="V185" s="476"/>
    </row>
    <row r="186" spans="1:22" ht="15.75" customHeight="1">
      <c r="A186" s="1095" t="s">
        <v>180</v>
      </c>
      <c r="B186" s="1082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200</v>
      </c>
      <c r="F186" s="1118">
        <f>IF(SUM(F184)=0,"",F184*F185)</f>
        <v>400</v>
      </c>
      <c r="G186" s="1101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82"/>
      <c r="C187" s="1149" t="str">
        <f>IF(Data!BV187="","",Data!BV187)</f>
        <v/>
      </c>
      <c r="D187" s="1149" t="str">
        <f>IF(Data!BW187="","",Data!BW187)</f>
        <v/>
      </c>
      <c r="E187" s="1149" t="str">
        <f>IF(Data!BX187="","",Data!BX187)</f>
        <v/>
      </c>
      <c r="F187" s="1149" t="str">
        <f>IF(Data!BY187="","",Data!BY187)</f>
        <v/>
      </c>
      <c r="G187" s="1098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8"/>
      <c r="M187" s="967"/>
      <c r="N187" s="967"/>
      <c r="O187" s="967"/>
      <c r="P187" s="967"/>
      <c r="Q187" s="1127"/>
      <c r="R187" s="1111"/>
      <c r="S187" s="1112"/>
      <c r="T187" s="1112"/>
      <c r="U187" s="1063">
        <v>187</v>
      </c>
      <c r="V187" s="476"/>
    </row>
    <row r="188" spans="1:22" ht="15.75" customHeight="1">
      <c r="A188" s="1095" t="s">
        <v>178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7"/>
      <c r="I188" s="967"/>
      <c r="J188" s="967"/>
      <c r="K188" s="967"/>
      <c r="L188" s="1098"/>
      <c r="M188" s="967"/>
      <c r="N188" s="967"/>
      <c r="O188" s="967"/>
      <c r="P188" s="967"/>
      <c r="Q188" s="1127"/>
      <c r="R188" s="901"/>
      <c r="S188" s="1033"/>
      <c r="T188" s="1033"/>
      <c r="U188" s="1063">
        <v>188</v>
      </c>
      <c r="V188" s="476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222</v>
      </c>
      <c r="B190" s="1101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8"/>
      <c r="H190" s="967"/>
      <c r="I190" s="967"/>
      <c r="J190" s="967"/>
      <c r="K190" s="967"/>
      <c r="L190" s="1098"/>
      <c r="M190" s="967"/>
      <c r="N190" s="967"/>
      <c r="O190" s="967"/>
      <c r="P190" s="967"/>
      <c r="Q190" s="1127"/>
      <c r="R190" s="1111"/>
      <c r="S190" s="1112"/>
      <c r="T190" s="1112"/>
      <c r="U190" s="1063">
        <v>190</v>
      </c>
      <c r="V190" s="476"/>
    </row>
    <row r="191" spans="1:22" ht="15.75" customHeight="1">
      <c r="A191" s="1156" t="s">
        <v>223</v>
      </c>
      <c r="B191" s="1110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8"/>
      <c r="H191" s="967"/>
      <c r="I191" s="967"/>
      <c r="J191" s="967"/>
      <c r="K191" s="967"/>
      <c r="L191" s="1098"/>
      <c r="M191" s="967"/>
      <c r="N191" s="967"/>
      <c r="O191" s="967"/>
      <c r="P191" s="967"/>
      <c r="Q191" s="1127"/>
      <c r="R191" s="901"/>
      <c r="S191" s="1033"/>
      <c r="T191" s="1033"/>
      <c r="U191" s="1063">
        <v>191</v>
      </c>
      <c r="V191" s="476"/>
    </row>
    <row r="192" spans="1:22" ht="15.75" customHeight="1">
      <c r="A192" s="1095" t="s">
        <v>224</v>
      </c>
      <c r="B192" s="1153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8"/>
      <c r="H192" s="967"/>
      <c r="I192" s="967"/>
      <c r="J192" s="967"/>
      <c r="K192" s="967"/>
      <c r="L192" s="1098"/>
      <c r="M192" s="967"/>
      <c r="N192" s="967"/>
      <c r="O192" s="967"/>
      <c r="P192" s="967"/>
      <c r="Q192" s="1127"/>
      <c r="R192" s="901"/>
      <c r="S192" s="1033"/>
      <c r="T192" s="1033"/>
      <c r="U192" s="1063">
        <v>192</v>
      </c>
      <c r="V192" s="476"/>
    </row>
    <row r="193" spans="1:22" ht="15.75" customHeight="1">
      <c r="A193" s="1095" t="s">
        <v>180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7"/>
      <c r="I193" s="967"/>
      <c r="J193" s="967"/>
      <c r="K193" s="967"/>
      <c r="L193" s="1101"/>
      <c r="M193" s="967"/>
      <c r="N193" s="967"/>
      <c r="O193" s="967"/>
      <c r="P193" s="967"/>
      <c r="Q193" s="1127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225</v>
      </c>
      <c r="B194" s="1098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8"/>
      <c r="H194" s="299"/>
      <c r="I194" s="299"/>
      <c r="J194" s="299"/>
      <c r="K194" s="299"/>
      <c r="L194" s="1098"/>
      <c r="M194" s="967"/>
      <c r="N194" s="967"/>
      <c r="O194" s="967"/>
      <c r="P194" s="967"/>
      <c r="Q194" s="1127"/>
      <c r="R194" s="1111"/>
      <c r="S194" s="1112"/>
      <c r="T194" s="1112"/>
      <c r="U194" s="1063">
        <v>194</v>
      </c>
      <c r="V194" s="476"/>
    </row>
    <row r="195" spans="1:22" ht="15.75" customHeight="1">
      <c r="A195" s="1095" t="s">
        <v>178</v>
      </c>
      <c r="B195" s="1101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8"/>
      <c r="H195" s="967"/>
      <c r="I195" s="967"/>
      <c r="J195" s="967"/>
      <c r="K195" s="967"/>
      <c r="L195" s="1098"/>
      <c r="M195" s="967"/>
      <c r="N195" s="967"/>
      <c r="O195" s="967"/>
      <c r="P195" s="967"/>
      <c r="Q195" s="1127"/>
      <c r="R195" s="901"/>
      <c r="S195" s="1033"/>
      <c r="T195" s="1033"/>
      <c r="U195" s="1063">
        <v>195</v>
      </c>
      <c r="V195" s="476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226</v>
      </c>
      <c r="B197" s="1101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8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8"/>
      <c r="M197" s="967"/>
      <c r="N197" s="967"/>
      <c r="O197" s="967"/>
      <c r="P197" s="967"/>
      <c r="Q197" s="1127"/>
      <c r="R197" s="1111"/>
      <c r="S197" s="1112"/>
      <c r="T197" s="1112"/>
      <c r="U197" s="1063">
        <v>197</v>
      </c>
      <c r="V197" s="476"/>
    </row>
    <row r="198" spans="1:22" ht="15.75" customHeight="1">
      <c r="A198" s="1095" t="s">
        <v>178</v>
      </c>
      <c r="B198" s="1110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8"/>
      <c r="H198" s="967"/>
      <c r="I198" s="967"/>
      <c r="J198" s="967"/>
      <c r="K198" s="967"/>
      <c r="L198" s="1098"/>
      <c r="M198" s="967"/>
      <c r="N198" s="967"/>
      <c r="O198" s="967"/>
      <c r="P198" s="967"/>
      <c r="Q198" s="1127"/>
      <c r="R198" s="901"/>
      <c r="S198" s="1033"/>
      <c r="T198" s="1033"/>
      <c r="U198" s="1063">
        <v>198</v>
      </c>
      <c r="V198" s="476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800</v>
      </c>
      <c r="F199" s="1118">
        <f>IF(SUM(F197)=0,"",F197*F198)</f>
        <v>2000</v>
      </c>
      <c r="G199" s="1101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901"/>
      <c r="S199" s="1033"/>
      <c r="T199" s="1033"/>
      <c r="U199" s="1063">
        <v>199</v>
      </c>
      <c r="V199" s="476"/>
    </row>
    <row r="200" spans="1:22" ht="15.75" customHeight="1">
      <c r="A200" s="1155" t="s">
        <v>227</v>
      </c>
      <c r="B200" s="1082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0.16666666666666666</v>
      </c>
      <c r="F200" s="1130">
        <f>IF(SUM(F52)=0,"",SUM(F178,SUM(F190)*(F191=""),F194,F197)/F52)</f>
        <v>0.15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0.16666666666666666</v>
      </c>
      <c r="K200" s="1130">
        <f>IF(K52=0,"",SUM(K178,SUM(F178)*(K178=""),SUM(F190)*(SUM(F191)=0),K194,SUM(F194)*(K194=""),K197)/K52)</f>
        <v>0.15</v>
      </c>
      <c r="L200" s="1101"/>
      <c r="M200" s="967"/>
      <c r="N200" s="967"/>
      <c r="O200" s="967"/>
      <c r="P200" s="967"/>
      <c r="Q200" s="1127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228</v>
      </c>
      <c r="B201" s="1098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8"/>
      <c r="H201" s="299"/>
      <c r="I201" s="299"/>
      <c r="J201" s="299"/>
      <c r="K201" s="299"/>
      <c r="L201" s="1098"/>
      <c r="M201" s="967"/>
      <c r="N201" s="967"/>
      <c r="O201" s="967"/>
      <c r="P201" s="967"/>
      <c r="Q201" s="1127"/>
      <c r="R201" s="1111"/>
      <c r="S201" s="1112"/>
      <c r="T201" s="1112"/>
      <c r="U201" s="1063">
        <v>201</v>
      </c>
      <c r="V201" s="476"/>
    </row>
    <row r="202" spans="1:22" ht="15.75" customHeight="1">
      <c r="A202" s="1095" t="s">
        <v>178</v>
      </c>
      <c r="B202" s="1101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8"/>
      <c r="H202" s="967"/>
      <c r="I202" s="967"/>
      <c r="J202" s="967"/>
      <c r="K202" s="967"/>
      <c r="L202" s="1098"/>
      <c r="M202" s="967"/>
      <c r="N202" s="967"/>
      <c r="O202" s="967"/>
      <c r="P202" s="967"/>
      <c r="Q202" s="1127"/>
      <c r="R202" s="901"/>
      <c r="S202" s="1033"/>
      <c r="T202" s="1033"/>
      <c r="U202" s="1063">
        <v>202</v>
      </c>
      <c r="V202" s="476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1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8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8"/>
      <c r="M204" s="967"/>
      <c r="N204" s="967"/>
      <c r="O204" s="967"/>
      <c r="P204" s="967"/>
      <c r="Q204" s="1127"/>
      <c r="R204" s="1111"/>
      <c r="S204" s="1112"/>
      <c r="T204" s="1112"/>
      <c r="U204" s="1063">
        <v>204</v>
      </c>
      <c r="V204" s="476"/>
    </row>
    <row r="205" spans="1:22" ht="15.75" customHeight="1">
      <c r="A205" s="1095" t="s">
        <v>178</v>
      </c>
      <c r="B205" s="1101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8"/>
      <c r="H205" s="967"/>
      <c r="I205" s="967"/>
      <c r="J205" s="967"/>
      <c r="K205" s="967"/>
      <c r="L205" s="1098"/>
      <c r="M205" s="967"/>
      <c r="N205" s="967"/>
      <c r="O205" s="967"/>
      <c r="P205" s="967"/>
      <c r="Q205" s="1127"/>
      <c r="R205" s="901"/>
      <c r="S205" s="1033"/>
      <c r="T205" s="1033"/>
      <c r="U205" s="1063">
        <v>205</v>
      </c>
      <c r="V205" s="476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35</v>
      </c>
      <c r="F206" s="1118">
        <f>IF(SUM(F204)=0,"",F204*F205)</f>
        <v>70</v>
      </c>
      <c r="G206" s="1101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0</v>
      </c>
      <c r="P206" s="1118">
        <f>IF(K206="","",SUM(K206)-SUM(F206))</f>
        <v>35</v>
      </c>
      <c r="Q206" s="1127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230</v>
      </c>
      <c r="B207" s="1082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8"/>
      <c r="H207" s="299"/>
      <c r="I207" s="299"/>
      <c r="J207" s="299"/>
      <c r="K207" s="299"/>
      <c r="L207" s="1098"/>
      <c r="M207" s="967"/>
      <c r="N207" s="967"/>
      <c r="O207" s="967"/>
      <c r="P207" s="967"/>
      <c r="Q207" s="1127"/>
      <c r="R207" s="1111"/>
      <c r="S207" s="1112"/>
      <c r="T207" s="1112"/>
      <c r="U207" s="1063">
        <v>207</v>
      </c>
      <c r="V207" s="476"/>
    </row>
    <row r="208" spans="1:22" ht="15.75" customHeight="1">
      <c r="A208" s="1095" t="s">
        <v>178</v>
      </c>
      <c r="B208" s="1098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8"/>
      <c r="H208" s="967"/>
      <c r="I208" s="967"/>
      <c r="J208" s="967"/>
      <c r="K208" s="967"/>
      <c r="L208" s="1098"/>
      <c r="M208" s="967"/>
      <c r="N208" s="967"/>
      <c r="O208" s="967"/>
      <c r="P208" s="967"/>
      <c r="Q208" s="1127"/>
      <c r="R208" s="901"/>
      <c r="S208" s="1033"/>
      <c r="T208" s="1033"/>
      <c r="U208" s="1063">
        <v>208</v>
      </c>
      <c r="V208" s="476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1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8"/>
      <c r="H210" s="299"/>
      <c r="I210" s="299"/>
      <c r="J210" s="299"/>
      <c r="K210" s="299"/>
      <c r="L210" s="1098"/>
      <c r="M210" s="967"/>
      <c r="N210" s="967"/>
      <c r="O210" s="967"/>
      <c r="P210" s="967"/>
      <c r="Q210" s="1127"/>
      <c r="R210" s="1111"/>
      <c r="S210" s="1112"/>
      <c r="T210" s="1112"/>
      <c r="U210" s="1063">
        <v>210</v>
      </c>
      <c r="V210" s="476"/>
    </row>
    <row r="211" spans="1:22" ht="15.75" customHeight="1">
      <c r="A211" s="1095" t="s">
        <v>178</v>
      </c>
      <c r="B211" s="1101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8"/>
      <c r="H211" s="967"/>
      <c r="I211" s="967"/>
      <c r="J211" s="967"/>
      <c r="K211" s="967"/>
      <c r="L211" s="1098"/>
      <c r="M211" s="967"/>
      <c r="N211" s="967"/>
      <c r="O211" s="967"/>
      <c r="P211" s="967"/>
      <c r="Q211" s="1127"/>
      <c r="R211" s="901"/>
      <c r="S211" s="1033"/>
      <c r="T211" s="1033"/>
      <c r="U211" s="1063">
        <v>211</v>
      </c>
      <c r="V211" s="476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1"/>
      <c r="S212" s="1033"/>
      <c r="T212" s="1033"/>
      <c r="U212" s="1063">
        <v>212</v>
      </c>
      <c r="V212" s="476"/>
    </row>
    <row r="213" spans="1:22" ht="15.75" customHeight="1">
      <c r="A213" s="1155" t="s">
        <v>231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0.5</v>
      </c>
      <c r="K213" s="1130">
        <f>IF(K54+K55=0,"",SUM(K181,SUM(F181)*(K181=""),K201,SUM(F201)*(K201=""),K207,SUM(F207)*(K207=""),K210,SUM(F210)*(K210=""),K204)/(K54+K55))</f>
        <v>0.35714285714285715</v>
      </c>
      <c r="L213" s="1101"/>
      <c r="M213" s="1114"/>
      <c r="N213" s="1114"/>
      <c r="O213" s="1114"/>
      <c r="P213" s="1114"/>
      <c r="Q213" s="1127"/>
      <c r="R213" s="1062"/>
      <c r="S213" s="1026"/>
      <c r="T213" s="1026"/>
      <c r="U213" s="1063">
        <v>213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8"/>
      <c r="H214" s="299"/>
      <c r="I214" s="299"/>
      <c r="J214" s="299"/>
      <c r="K214" s="299"/>
      <c r="L214" s="1098"/>
      <c r="M214" s="967"/>
      <c r="N214" s="967"/>
      <c r="O214" s="967"/>
      <c r="P214" s="967"/>
      <c r="Q214" s="1127"/>
      <c r="R214" s="1111"/>
      <c r="S214" s="1112"/>
      <c r="T214" s="1112"/>
      <c r="U214" s="1063">
        <v>214</v>
      </c>
      <c r="V214" s="476"/>
    </row>
    <row r="215" spans="1:22" ht="15.75" customHeight="1">
      <c r="A215" s="1095" t="s">
        <v>178</v>
      </c>
      <c r="B215" s="1098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8"/>
      <c r="H215" s="967"/>
      <c r="I215" s="967"/>
      <c r="J215" s="967"/>
      <c r="K215" s="967"/>
      <c r="L215" s="1098"/>
      <c r="M215" s="967"/>
      <c r="N215" s="967"/>
      <c r="O215" s="967"/>
      <c r="P215" s="967"/>
      <c r="Q215" s="1127"/>
      <c r="R215" s="901"/>
      <c r="S215" s="1033"/>
      <c r="T215" s="1033"/>
      <c r="U215" s="1063">
        <v>215</v>
      </c>
      <c r="V215" s="476"/>
    </row>
    <row r="216" spans="1:22" ht="15.75" customHeight="1">
      <c r="A216" s="1095" t="s">
        <v>180</v>
      </c>
      <c r="B216" s="1101"/>
      <c r="C216" s="1118" t="str">
        <f>IF(SUM(C214)=0,"",C214*C215)</f>
        <v/>
      </c>
      <c r="D216" s="1118" t="str">
        <f>IF(SUM(D214)=0,"",D214*D215)</f>
        <v/>
      </c>
      <c r="E216" s="1118">
        <f>IF(SUM(E214)=0,"",E214*E215)</f>
        <v>30</v>
      </c>
      <c r="F216" s="1118" t="str">
        <f>IF(SUM(F214)=0,"",F214*F215)</f>
        <v/>
      </c>
      <c r="G216" s="1099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1"/>
      <c r="S216" s="1033"/>
      <c r="T216" s="1033"/>
      <c r="U216" s="1063">
        <v>216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8"/>
      <c r="H217" s="967"/>
      <c r="I217" s="967"/>
      <c r="J217" s="967"/>
      <c r="K217" s="967"/>
      <c r="L217" s="1098"/>
      <c r="M217" s="967"/>
      <c r="N217" s="967"/>
      <c r="O217" s="967"/>
      <c r="P217" s="967"/>
      <c r="Q217" s="1127"/>
      <c r="R217" s="1111"/>
      <c r="S217" s="1112"/>
      <c r="T217" s="1112"/>
      <c r="U217" s="1063">
        <v>217</v>
      </c>
      <c r="V217" s="476"/>
    </row>
    <row r="218" spans="1:22" ht="15.75" customHeight="1">
      <c r="A218" s="1095" t="s">
        <v>178</v>
      </c>
      <c r="B218" s="1101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8"/>
      <c r="H218" s="967"/>
      <c r="I218" s="967"/>
      <c r="J218" s="967"/>
      <c r="K218" s="967"/>
      <c r="L218" s="1098"/>
      <c r="M218" s="967"/>
      <c r="N218" s="967"/>
      <c r="O218" s="967"/>
      <c r="P218" s="967"/>
      <c r="Q218" s="1127"/>
      <c r="R218" s="1111"/>
      <c r="S218" s="1112"/>
      <c r="T218" s="1112"/>
      <c r="U218" s="1063">
        <v>218</v>
      </c>
      <c r="V218" s="476"/>
    </row>
    <row r="219" spans="1:22" ht="15.75" customHeight="1">
      <c r="A219" s="1095" t="s">
        <v>180</v>
      </c>
      <c r="B219" s="1110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9"/>
      <c r="H219" s="967"/>
      <c r="I219" s="967"/>
      <c r="J219" s="967"/>
      <c r="K219" s="967"/>
      <c r="L219" s="1099"/>
      <c r="M219" s="967"/>
      <c r="N219" s="967"/>
      <c r="O219" s="967"/>
      <c r="P219" s="967"/>
      <c r="Q219" s="1127"/>
      <c r="R219" s="901"/>
      <c r="S219" s="1033"/>
      <c r="T219" s="1033"/>
      <c r="U219" s="1063">
        <v>219</v>
      </c>
      <c r="V219" s="476"/>
    </row>
    <row r="220" spans="1:22" ht="15.75" customHeight="1">
      <c r="A220" s="1157" t="str">
        <f>IF(Data!A220="","",Data!A220)</f>
        <v>Beef sales: kg sold</v>
      </c>
      <c r="B220" s="1153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101"/>
      <c r="H220" s="967"/>
      <c r="I220" s="967"/>
      <c r="J220" s="967"/>
      <c r="K220" s="967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3">
        <v>220</v>
      </c>
      <c r="V220" s="476"/>
    </row>
    <row r="221" spans="1:22" ht="15.75" customHeight="1">
      <c r="A221" s="1095" t="s">
        <v>178</v>
      </c>
      <c r="B221" s="1082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101"/>
      <c r="H221" s="967"/>
      <c r="I221" s="967"/>
      <c r="J221" s="967"/>
      <c r="K221" s="967"/>
      <c r="L221" s="1101"/>
      <c r="M221" s="1114"/>
      <c r="N221" s="1114"/>
      <c r="O221" s="1114"/>
      <c r="P221" s="1114"/>
      <c r="Q221" s="1127"/>
      <c r="R221" s="901"/>
      <c r="S221" s="1033"/>
      <c r="T221" s="1033"/>
      <c r="U221" s="1063">
        <v>221</v>
      </c>
      <c r="V221" s="476"/>
    </row>
    <row r="222" spans="1:22" ht="15.75" customHeight="1">
      <c r="A222" s="1095" t="s">
        <v>180</v>
      </c>
      <c r="B222" s="1098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101"/>
      <c r="H222" s="967"/>
      <c r="I222" s="967"/>
      <c r="J222" s="967"/>
      <c r="K222" s="967"/>
      <c r="L222" s="1101"/>
      <c r="M222" s="1114"/>
      <c r="N222" s="1114"/>
      <c r="O222" s="1114"/>
      <c r="P222" s="1114"/>
      <c r="Q222" s="1127"/>
      <c r="R222" s="901"/>
      <c r="S222" s="1033"/>
      <c r="T222" s="1033"/>
      <c r="U222" s="1063">
        <v>222</v>
      </c>
      <c r="V222" s="476"/>
    </row>
    <row r="223" spans="1:22" ht="15.75" customHeight="1">
      <c r="A223" s="1157" t="str">
        <f>IF(Data!A223="","",Data!A223)</f>
        <v>Goat meat sales: kg sold</v>
      </c>
      <c r="B223" s="1101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101"/>
      <c r="H223" s="967"/>
      <c r="I223" s="967"/>
      <c r="J223" s="967"/>
      <c r="K223" s="967"/>
      <c r="L223" s="1101"/>
      <c r="M223" s="1114"/>
      <c r="N223" s="1114"/>
      <c r="O223" s="1114"/>
      <c r="P223" s="1114"/>
      <c r="Q223" s="1127"/>
      <c r="R223" s="901"/>
      <c r="S223" s="1033"/>
      <c r="T223" s="1033"/>
      <c r="U223" s="1063">
        <v>223</v>
      </c>
      <c r="V223" s="476"/>
    </row>
    <row r="224" spans="1:22" ht="15.75" customHeight="1">
      <c r="A224" s="1095" t="s">
        <v>234</v>
      </c>
      <c r="B224" s="1101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101"/>
      <c r="H224" s="967"/>
      <c r="I224" s="967"/>
      <c r="J224" s="967"/>
      <c r="K224" s="967"/>
      <c r="L224" s="1101"/>
      <c r="M224" s="1114"/>
      <c r="N224" s="1114"/>
      <c r="O224" s="1114"/>
      <c r="P224" s="1114"/>
      <c r="Q224" s="1127"/>
      <c r="R224" s="901"/>
      <c r="S224" s="1033"/>
      <c r="T224" s="1033"/>
      <c r="U224" s="1063">
        <v>224</v>
      </c>
      <c r="V224" s="476"/>
    </row>
    <row r="225" spans="1:22" ht="15.75" customHeight="1">
      <c r="A225" s="1095" t="s">
        <v>180</v>
      </c>
      <c r="B225" s="1101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101"/>
      <c r="H225" s="967"/>
      <c r="I225" s="967"/>
      <c r="J225" s="967"/>
      <c r="K225" s="967"/>
      <c r="L225" s="1101"/>
      <c r="M225" s="1114"/>
      <c r="N225" s="1114"/>
      <c r="O225" s="1114"/>
      <c r="P225" s="1114"/>
      <c r="Q225" s="1127"/>
      <c r="R225" s="901"/>
      <c r="S225" s="1033"/>
      <c r="T225" s="1033"/>
      <c r="U225" s="1063">
        <v>225</v>
      </c>
      <c r="V225" s="476"/>
    </row>
    <row r="226" spans="1:22" ht="15.75" customHeight="1">
      <c r="A226" s="1158" t="s">
        <v>235</v>
      </c>
      <c r="B226" s="1110"/>
      <c r="C226" s="1009"/>
      <c r="D226" s="1009"/>
      <c r="E226" s="1009"/>
      <c r="F226" s="1009"/>
      <c r="G226" s="1098"/>
      <c r="H226" s="967"/>
      <c r="I226" s="967"/>
      <c r="J226" s="967"/>
      <c r="K226" s="967"/>
      <c r="L226" s="1098"/>
      <c r="M226" s="967"/>
      <c r="N226" s="967"/>
      <c r="O226" s="967"/>
      <c r="P226" s="967"/>
      <c r="Q226" s="1127"/>
      <c r="R226" s="862"/>
      <c r="S226" s="862"/>
      <c r="T226" s="862"/>
      <c r="U226" s="1063">
        <v>226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8"/>
      <c r="H227" s="967"/>
      <c r="I227" s="967"/>
      <c r="J227" s="967"/>
      <c r="K227" s="967"/>
      <c r="L227" s="1098"/>
      <c r="M227" s="967"/>
      <c r="N227" s="967"/>
      <c r="O227" s="967"/>
      <c r="P227" s="967"/>
      <c r="Q227" s="1127"/>
      <c r="R227" s="901"/>
      <c r="S227" s="1033"/>
      <c r="T227" s="1033"/>
      <c r="U227" s="1063">
        <v>227</v>
      </c>
      <c r="V227" s="476"/>
    </row>
    <row r="228" spans="1:22" ht="15.75" customHeight="1">
      <c r="A228" s="1094" t="s">
        <v>237</v>
      </c>
      <c r="B228" s="1128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10"/>
      <c r="H228" s="967"/>
      <c r="I228" s="967"/>
      <c r="J228" s="967"/>
      <c r="K228" s="967"/>
      <c r="L228" s="1110"/>
      <c r="M228" s="1159"/>
      <c r="N228" s="1159"/>
      <c r="O228" s="1159"/>
      <c r="P228" s="1159"/>
      <c r="Q228" s="1127"/>
      <c r="R228" s="1062"/>
      <c r="S228" s="1026"/>
      <c r="T228" s="1026"/>
      <c r="U228" s="1063">
        <v>228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2.6666666666666665E-2</v>
      </c>
      <c r="D229" s="1145">
        <f>IF(SUM(D227)=0,"",(D227/12)*D228)</f>
        <v>2.6666666666666665E-2</v>
      </c>
      <c r="E229" s="1145">
        <f>IF(SUM(E227)=0,"",(E227/12)*E228)</f>
        <v>2.6666666666666665E-2</v>
      </c>
      <c r="F229" s="1145">
        <f>IF(SUM(F227)=0,"",(F227/12)*F228)</f>
        <v>2.6666666666666665E-2</v>
      </c>
      <c r="G229" s="1110"/>
      <c r="H229" s="967"/>
      <c r="I229" s="967"/>
      <c r="J229" s="967"/>
      <c r="K229" s="967"/>
      <c r="L229" s="1110"/>
      <c r="M229" s="967"/>
      <c r="N229" s="967"/>
      <c r="O229" s="967"/>
      <c r="P229" s="967"/>
      <c r="Q229" s="1127"/>
      <c r="R229" s="1062"/>
      <c r="S229" s="1026"/>
      <c r="T229" s="1026"/>
      <c r="U229" s="1063">
        <v>229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8"/>
      <c r="H230" s="967"/>
      <c r="I230" s="967"/>
      <c r="J230" s="967"/>
      <c r="K230" s="967"/>
      <c r="L230" s="1098"/>
      <c r="M230" s="967"/>
      <c r="N230" s="967"/>
      <c r="O230" s="967"/>
      <c r="P230" s="967"/>
      <c r="Q230" s="1127"/>
      <c r="R230" s="901"/>
      <c r="S230" s="1033"/>
      <c r="T230" s="1033"/>
      <c r="U230" s="1063">
        <v>230</v>
      </c>
      <c r="V230" s="476"/>
    </row>
    <row r="231" spans="1:22" s="1163" customFormat="1" ht="15.75" customHeight="1">
      <c r="A231" s="1094" t="s">
        <v>237</v>
      </c>
      <c r="B231" s="1160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0"/>
      <c r="H231" s="967"/>
      <c r="I231" s="967"/>
      <c r="J231" s="967"/>
      <c r="K231" s="967"/>
      <c r="L231" s="1110"/>
      <c r="M231" s="967"/>
      <c r="N231" s="967"/>
      <c r="O231" s="967"/>
      <c r="P231" s="967"/>
      <c r="Q231" s="1161"/>
      <c r="R231" s="1062"/>
      <c r="S231" s="1026"/>
      <c r="T231" s="1026"/>
      <c r="U231" s="1063">
        <v>231</v>
      </c>
      <c r="V231" s="1162"/>
    </row>
    <row r="232" spans="1:22" ht="15.75" customHeight="1">
      <c r="A232" s="1094" t="str">
        <f>$G$1 &amp; " (%)"</f>
        <v>kcal (%)</v>
      </c>
      <c r="B232" s="946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7"/>
      <c r="I232" s="967"/>
      <c r="J232" s="967"/>
      <c r="K232" s="967"/>
      <c r="L232" s="1110"/>
      <c r="M232" s="967"/>
      <c r="N232" s="967"/>
      <c r="O232" s="967"/>
      <c r="P232" s="967"/>
      <c r="Q232" s="1127"/>
      <c r="R232" s="1062"/>
      <c r="S232" s="1026"/>
      <c r="T232" s="1026"/>
      <c r="U232" s="1063">
        <v>232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4"/>
      <c r="H233" s="967"/>
      <c r="I233" s="967"/>
      <c r="J233" s="967"/>
      <c r="K233" s="967"/>
      <c r="L233" s="1110"/>
      <c r="M233" s="1139"/>
      <c r="N233" s="1139"/>
      <c r="O233" s="1139"/>
      <c r="P233" s="1139"/>
      <c r="Q233" s="1127"/>
      <c r="R233" s="901"/>
      <c r="S233" s="1033"/>
      <c r="T233" s="1033"/>
      <c r="U233" s="1063">
        <v>233</v>
      </c>
      <c r="V233" s="476"/>
    </row>
    <row r="234" spans="1:22" ht="15.75" customHeight="1">
      <c r="A234" s="1094" t="s">
        <v>178</v>
      </c>
      <c r="B234" s="1164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4"/>
      <c r="H234" s="967"/>
      <c r="I234" s="967"/>
      <c r="J234" s="967"/>
      <c r="K234" s="967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3">
        <v>234</v>
      </c>
      <c r="V234" s="476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7"/>
      <c r="I235" s="967"/>
      <c r="J235" s="967"/>
      <c r="K235" s="967"/>
      <c r="L235" s="1110"/>
      <c r="M235" s="1139"/>
      <c r="N235" s="1139"/>
      <c r="O235" s="1139"/>
      <c r="P235" s="1139"/>
      <c r="Q235" s="1127"/>
      <c r="R235" s="901"/>
      <c r="S235" s="1033"/>
      <c r="T235" s="1033"/>
      <c r="U235" s="1063">
        <v>235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8"/>
      <c r="H236" s="967"/>
      <c r="I236" s="967"/>
      <c r="J236" s="967"/>
      <c r="K236" s="967"/>
      <c r="L236" s="1098"/>
      <c r="M236" s="967"/>
      <c r="N236" s="967"/>
      <c r="O236" s="967"/>
      <c r="P236" s="967"/>
      <c r="Q236" s="1127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7"/>
      <c r="I237" s="967"/>
      <c r="J237" s="967"/>
      <c r="K237" s="967"/>
      <c r="L237" s="1082"/>
      <c r="M237" s="1092"/>
      <c r="N237" s="1092"/>
      <c r="O237" s="1092"/>
      <c r="P237" s="1092"/>
      <c r="Q237" s="1127"/>
      <c r="R237" s="901"/>
      <c r="S237" s="1033"/>
      <c r="T237" s="1033"/>
      <c r="U237" s="1063">
        <v>237</v>
      </c>
      <c r="V237" s="476"/>
    </row>
    <row r="238" spans="1:22" ht="15.75" customHeight="1">
      <c r="A238" s="1094" t="s">
        <v>241</v>
      </c>
      <c r="B238" s="1101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8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8"/>
      <c r="M238" s="967"/>
      <c r="N238" s="967"/>
      <c r="O238" s="967"/>
      <c r="P238" s="967"/>
      <c r="Q238" s="1127"/>
      <c r="R238" s="901"/>
      <c r="S238" s="1033"/>
      <c r="T238" s="1033"/>
      <c r="U238" s="1063">
        <v>238</v>
      </c>
      <c r="V238" s="476"/>
    </row>
    <row r="239" spans="1:22" ht="15.75" customHeight="1">
      <c r="A239" s="1095" t="s">
        <v>178</v>
      </c>
      <c r="B239" s="1110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101"/>
      <c r="H239" s="967"/>
      <c r="I239" s="967"/>
      <c r="J239" s="967"/>
      <c r="K239" s="967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3">
        <v>239</v>
      </c>
      <c r="V239" s="476"/>
    </row>
    <row r="240" spans="1:22" ht="15.75" customHeight="1">
      <c r="A240" s="1165" t="s">
        <v>180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900</v>
      </c>
      <c r="F240" s="1118">
        <f>IF(SUM(F238)=0,"",F238*F239)</f>
        <v>1800</v>
      </c>
      <c r="G240" s="1099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9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7"/>
      <c r="R240" s="901"/>
      <c r="S240" s="1033"/>
      <c r="T240" s="1033"/>
      <c r="U240" s="1063">
        <v>240</v>
      </c>
      <c r="V240" s="476"/>
    </row>
    <row r="241" spans="1:22" s="1163" customFormat="1" ht="15.75" customHeight="1">
      <c r="A241" s="1095" t="s">
        <v>242</v>
      </c>
      <c r="B241" s="1153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1"/>
      <c r="S241" s="1033"/>
      <c r="T241" s="1033"/>
      <c r="U241" s="1063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0.10148168856583731</v>
      </c>
      <c r="D242" s="1145">
        <f>IF(D236="","",(D236-SUM(D238)-SUM(D241))*D237/D$46/365/$F$1)</f>
        <v>0.16913614760972884</v>
      </c>
      <c r="E242" s="1145">
        <f>IF(E236="","",(E236-SUM(E238)-SUM(E241))*E237/E$46/365/$F$1)</f>
        <v>0.44398238747553814</v>
      </c>
      <c r="F242" s="1145">
        <f>IF(F236="","",(F236-SUM(F238)-SUM(F241))*F237/F$46/365/$F$1)</f>
        <v>0.52620134811915631</v>
      </c>
      <c r="G242" s="1110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0.44398238747553814</v>
      </c>
      <c r="P242" s="1146">
        <f>IF(K242="","",SUM(K242)-SUM(F242))</f>
        <v>0.78930202217873457</v>
      </c>
      <c r="Q242" s="1127"/>
      <c r="R242" s="1062"/>
      <c r="S242" s="1026"/>
      <c r="T242" s="1026"/>
      <c r="U242" s="1063">
        <v>242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2"/>
      <c r="H243" s="967"/>
      <c r="I243" s="967"/>
      <c r="J243" s="967"/>
      <c r="K243" s="967"/>
      <c r="L243" s="1082"/>
      <c r="M243" s="967"/>
      <c r="N243" s="967"/>
      <c r="O243" s="967"/>
      <c r="P243" s="967"/>
      <c r="Q243" s="1127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3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2"/>
      <c r="H244" s="967"/>
      <c r="I244" s="967"/>
      <c r="J244" s="967"/>
      <c r="K244" s="967"/>
      <c r="L244" s="1082"/>
      <c r="M244" s="1092"/>
      <c r="N244" s="1092"/>
      <c r="O244" s="1092"/>
      <c r="P244" s="1092"/>
      <c r="Q244" s="1127"/>
      <c r="R244" s="901"/>
      <c r="S244" s="1033"/>
      <c r="T244" s="1033"/>
      <c r="U244" s="1063">
        <v>244</v>
      </c>
      <c r="V244" s="476"/>
    </row>
    <row r="245" spans="1:22" ht="15.75" customHeight="1">
      <c r="A245" s="1094" t="s">
        <v>241</v>
      </c>
      <c r="B245" s="1153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8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8"/>
      <c r="M245" s="967"/>
      <c r="N245" s="967"/>
      <c r="O245" s="967"/>
      <c r="P245" s="967"/>
      <c r="Q245" s="1127"/>
      <c r="R245" s="901"/>
      <c r="S245" s="1033"/>
      <c r="T245" s="1033"/>
      <c r="U245" s="1063">
        <v>245</v>
      </c>
      <c r="V245" s="476"/>
    </row>
    <row r="246" spans="1:22" ht="15.75" customHeight="1">
      <c r="A246" s="1095" t="s">
        <v>178</v>
      </c>
      <c r="B246" s="1153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1"/>
      <c r="H246" s="967"/>
      <c r="I246" s="967"/>
      <c r="J246" s="967"/>
      <c r="K246" s="967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3">
        <v>246</v>
      </c>
      <c r="V246" s="476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901"/>
      <c r="S247" s="1033"/>
      <c r="T247" s="1033"/>
      <c r="U247" s="1063">
        <v>247</v>
      </c>
      <c r="V247" s="476"/>
    </row>
    <row r="248" spans="1:22" ht="15.75" customHeight="1">
      <c r="A248" s="1095" t="s">
        <v>242</v>
      </c>
      <c r="B248" s="1110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1"/>
      <c r="S248" s="1033"/>
      <c r="T248" s="1033"/>
      <c r="U248" s="1063">
        <v>248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2"/>
      <c r="S249" s="1026"/>
      <c r="T249" s="1026"/>
      <c r="U249" s="1063">
        <v>249</v>
      </c>
      <c r="V249" s="476"/>
    </row>
    <row r="250" spans="1:22" ht="15.75" customHeight="1">
      <c r="A250" s="1157" t="str">
        <f>IF(Data!A250="","",Data!A250)</f>
        <v>Rice: kg produced</v>
      </c>
      <c r="B250" s="1098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82"/>
      <c r="H250" s="967"/>
      <c r="I250" s="967"/>
      <c r="J250" s="967"/>
      <c r="K250" s="967"/>
      <c r="L250" s="1082"/>
      <c r="M250" s="967"/>
      <c r="N250" s="967"/>
      <c r="O250" s="967"/>
      <c r="P250" s="967"/>
      <c r="Q250" s="1127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3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82"/>
      <c r="H251" s="967"/>
      <c r="I251" s="967"/>
      <c r="J251" s="967"/>
      <c r="K251" s="967"/>
      <c r="L251" s="1082"/>
      <c r="M251" s="967"/>
      <c r="N251" s="967"/>
      <c r="O251" s="967"/>
      <c r="P251" s="967"/>
      <c r="Q251" s="1127"/>
      <c r="R251" s="901"/>
      <c r="S251" s="1033"/>
      <c r="T251" s="1033"/>
      <c r="U251" s="1063">
        <v>251</v>
      </c>
      <c r="V251" s="476"/>
    </row>
    <row r="252" spans="1:22" ht="15.75" customHeight="1">
      <c r="A252" s="1094" t="s">
        <v>241</v>
      </c>
      <c r="B252" s="1153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8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8"/>
      <c r="M252" s="967"/>
      <c r="N252" s="967"/>
      <c r="O252" s="967"/>
      <c r="P252" s="967"/>
      <c r="Q252" s="1127"/>
      <c r="R252" s="901"/>
      <c r="S252" s="1033"/>
      <c r="T252" s="1033"/>
      <c r="U252" s="1063">
        <v>252</v>
      </c>
      <c r="V252" s="476"/>
    </row>
    <row r="253" spans="1:22" ht="15.75" customHeight="1">
      <c r="A253" s="1095" t="s">
        <v>178</v>
      </c>
      <c r="B253" s="1153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101"/>
      <c r="H253" s="967"/>
      <c r="I253" s="967"/>
      <c r="J253" s="967"/>
      <c r="K253" s="967"/>
      <c r="L253" s="1101"/>
      <c r="M253" s="967"/>
      <c r="N253" s="967"/>
      <c r="O253" s="967"/>
      <c r="P253" s="967"/>
      <c r="Q253" s="1127"/>
      <c r="R253" s="1111"/>
      <c r="S253" s="1112"/>
      <c r="T253" s="1112"/>
      <c r="U253" s="1063">
        <v>253</v>
      </c>
      <c r="V253" s="476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>
        <f>IF(SUM(E252)=0,"",E252*E253)</f>
        <v>960</v>
      </c>
      <c r="F254" s="1118">
        <f>IF(SUM(F252)=0,"",F252*F253)</f>
        <v>3420</v>
      </c>
      <c r="G254" s="1099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>
        <f>IF(J254="","",SUM(J254)-SUM(E254))</f>
        <v>0</v>
      </c>
      <c r="P254" s="1118">
        <f>IF(K254="","",SUM(K254)-SUM(F254))</f>
        <v>120</v>
      </c>
      <c r="Q254" s="1127"/>
      <c r="R254" s="901"/>
      <c r="S254" s="1033"/>
      <c r="T254" s="1033"/>
      <c r="U254" s="1063">
        <v>254</v>
      </c>
      <c r="V254" s="476"/>
    </row>
    <row r="255" spans="1:22" ht="15.75" customHeight="1">
      <c r="A255" s="1095" t="s">
        <v>242</v>
      </c>
      <c r="B255" s="1082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101"/>
      <c r="H255" s="299"/>
      <c r="I255" s="299"/>
      <c r="J255" s="299"/>
      <c r="K255" s="299"/>
      <c r="L255" s="1101"/>
      <c r="M255" s="967"/>
      <c r="N255" s="967"/>
      <c r="O255" s="967"/>
      <c r="P255" s="967"/>
      <c r="Q255" s="1127"/>
      <c r="R255" s="901"/>
      <c r="S255" s="1033"/>
      <c r="T255" s="1033"/>
      <c r="U255" s="1063">
        <v>255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>
        <f>IF(E250="","",(E250-SUM(E252)-SUM(E255))*E251/E$46/365/$F$1)</f>
        <v>0</v>
      </c>
      <c r="F256" s="1145">
        <f>IF(F250="","",(F250-SUM(F252)-SUM(F255))*F251/F$46/365/$F$1)</f>
        <v>5.1315503370297895E-2</v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>
        <f>IF(J256="","",SUM(J256)-SUM(E256))</f>
        <v>0</v>
      </c>
      <c r="P256" s="1146">
        <f>IF(K256="","",SUM(K256)-SUM(F256))</f>
        <v>-5.1315503370297895E-2</v>
      </c>
      <c r="Q256" s="1127"/>
      <c r="R256" s="1062"/>
      <c r="S256" s="1026"/>
      <c r="T256" s="1026"/>
      <c r="U256" s="1063">
        <v>256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2"/>
      <c r="H257" s="967"/>
      <c r="I257" s="967"/>
      <c r="J257" s="967"/>
      <c r="K257" s="967"/>
      <c r="L257" s="1082"/>
      <c r="M257" s="967"/>
      <c r="N257" s="967"/>
      <c r="O257" s="967"/>
      <c r="P257" s="967"/>
      <c r="Q257" s="1127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3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2"/>
      <c r="H258" s="967"/>
      <c r="I258" s="967"/>
      <c r="J258" s="967"/>
      <c r="K258" s="967"/>
      <c r="L258" s="1082"/>
      <c r="M258" s="967"/>
      <c r="N258" s="967"/>
      <c r="O258" s="967"/>
      <c r="P258" s="967"/>
      <c r="Q258" s="1127"/>
      <c r="R258" s="901"/>
      <c r="S258" s="1033"/>
      <c r="T258" s="1033"/>
      <c r="U258" s="1063">
        <v>258</v>
      </c>
      <c r="V258" s="476"/>
    </row>
    <row r="259" spans="1:22" ht="15.75" customHeight="1">
      <c r="A259" s="1094" t="s">
        <v>241</v>
      </c>
      <c r="B259" s="1153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8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8"/>
      <c r="M259" s="967"/>
      <c r="N259" s="967"/>
      <c r="O259" s="967"/>
      <c r="P259" s="967"/>
      <c r="Q259" s="1127"/>
      <c r="R259" s="901"/>
      <c r="S259" s="1033"/>
      <c r="T259" s="1033"/>
      <c r="U259" s="1063">
        <v>259</v>
      </c>
      <c r="V259" s="476"/>
    </row>
    <row r="260" spans="1:22" ht="15.75" customHeight="1">
      <c r="A260" s="1095" t="s">
        <v>178</v>
      </c>
      <c r="B260" s="1153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1"/>
      <c r="H260" s="967"/>
      <c r="I260" s="967"/>
      <c r="J260" s="967"/>
      <c r="K260" s="967"/>
      <c r="L260" s="1101"/>
      <c r="M260" s="967"/>
      <c r="N260" s="967"/>
      <c r="O260" s="967"/>
      <c r="P260" s="967"/>
      <c r="Q260" s="1127"/>
      <c r="R260" s="1111"/>
      <c r="S260" s="1112"/>
      <c r="T260" s="1112"/>
      <c r="U260" s="1063">
        <v>260</v>
      </c>
      <c r="V260" s="476"/>
    </row>
    <row r="261" spans="1:22" ht="15.75" customHeight="1">
      <c r="A261" s="1095" t="s">
        <v>180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1"/>
      <c r="S261" s="1033"/>
      <c r="T261" s="1033"/>
      <c r="U261" s="1063">
        <v>261</v>
      </c>
      <c r="V261" s="476"/>
    </row>
    <row r="262" spans="1:22" ht="15.75" customHeight="1">
      <c r="A262" s="1095" t="s">
        <v>242</v>
      </c>
      <c r="B262" s="1082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1"/>
      <c r="H262" s="299"/>
      <c r="I262" s="299"/>
      <c r="J262" s="299"/>
      <c r="K262" s="299"/>
      <c r="L262" s="1101"/>
      <c r="M262" s="967"/>
      <c r="N262" s="967"/>
      <c r="O262" s="967"/>
      <c r="P262" s="967"/>
      <c r="Q262" s="1127"/>
      <c r="R262" s="901"/>
      <c r="S262" s="1033"/>
      <c r="T262" s="1033"/>
      <c r="U262" s="1063">
        <v>262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2"/>
      <c r="S263" s="1026"/>
      <c r="T263" s="1026"/>
      <c r="U263" s="1063">
        <v>263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3"/>
      <c r="H264" s="967"/>
      <c r="I264" s="967"/>
      <c r="J264" s="967"/>
      <c r="K264" s="967"/>
      <c r="L264" s="1153"/>
      <c r="M264" s="1139"/>
      <c r="N264" s="1139"/>
      <c r="O264" s="1139"/>
      <c r="P264" s="1139"/>
      <c r="Q264" s="1127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4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2"/>
      <c r="H265" s="967"/>
      <c r="I265" s="967"/>
      <c r="J265" s="967"/>
      <c r="K265" s="967"/>
      <c r="L265" s="1082"/>
      <c r="M265" s="967"/>
      <c r="N265" s="967"/>
      <c r="O265" s="967"/>
      <c r="P265" s="967"/>
      <c r="Q265" s="1127"/>
      <c r="R265" s="901"/>
      <c r="S265" s="1033"/>
      <c r="T265" s="1033"/>
      <c r="U265" s="1063">
        <v>265</v>
      </c>
      <c r="V265" s="476"/>
    </row>
    <row r="266" spans="1:22" ht="15.75" customHeight="1">
      <c r="A266" s="1094" t="s">
        <v>241</v>
      </c>
      <c r="B266" s="1164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8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8"/>
      <c r="M266" s="967"/>
      <c r="N266" s="967"/>
      <c r="O266" s="967"/>
      <c r="P266" s="967"/>
      <c r="Q266" s="1127"/>
      <c r="R266" s="901"/>
      <c r="S266" s="1033"/>
      <c r="T266" s="1033"/>
      <c r="U266" s="1063">
        <v>266</v>
      </c>
      <c r="V266" s="476"/>
    </row>
    <row r="267" spans="1:22" ht="15.75" customHeight="1">
      <c r="A267" s="1095" t="s">
        <v>178</v>
      </c>
      <c r="B267" s="1120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1"/>
      <c r="H267" s="967"/>
      <c r="I267" s="967"/>
      <c r="J267" s="967"/>
      <c r="K267" s="967"/>
      <c r="L267" s="1101"/>
      <c r="M267" s="967"/>
      <c r="N267" s="967"/>
      <c r="O267" s="967"/>
      <c r="P267" s="967"/>
      <c r="Q267" s="1127"/>
      <c r="R267" s="1111"/>
      <c r="S267" s="1112"/>
      <c r="T267" s="1112"/>
      <c r="U267" s="1063">
        <v>267</v>
      </c>
      <c r="V267" s="476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1"/>
      <c r="S268" s="1033"/>
      <c r="T268" s="1033"/>
      <c r="U268" s="1063">
        <v>268</v>
      </c>
      <c r="V268" s="476"/>
    </row>
    <row r="269" spans="1:22" ht="15.75" customHeight="1">
      <c r="A269" s="1095" t="s">
        <v>242</v>
      </c>
      <c r="B269" s="1153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1"/>
      <c r="H269" s="299"/>
      <c r="I269" s="299"/>
      <c r="J269" s="299"/>
      <c r="K269" s="299"/>
      <c r="L269" s="1101"/>
      <c r="M269" s="967"/>
      <c r="N269" s="967"/>
      <c r="O269" s="967"/>
      <c r="P269" s="967"/>
      <c r="Q269" s="1127"/>
      <c r="R269" s="901"/>
      <c r="S269" s="1033"/>
      <c r="T269" s="1033"/>
      <c r="U269" s="1063">
        <v>269</v>
      </c>
      <c r="V269" s="476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2"/>
      <c r="S270" s="1026"/>
      <c r="T270" s="1026"/>
      <c r="U270" s="1063">
        <v>270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3"/>
      <c r="H271" s="967"/>
      <c r="I271" s="967"/>
      <c r="J271" s="967"/>
      <c r="K271" s="967"/>
      <c r="L271" s="1153"/>
      <c r="M271" s="1139"/>
      <c r="N271" s="1139"/>
      <c r="O271" s="1139"/>
      <c r="P271" s="1139"/>
      <c r="Q271" s="1127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82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2"/>
      <c r="H272" s="967"/>
      <c r="I272" s="967"/>
      <c r="J272" s="967"/>
      <c r="K272" s="967"/>
      <c r="L272" s="1082"/>
      <c r="M272" s="967"/>
      <c r="N272" s="967"/>
      <c r="O272" s="967"/>
      <c r="P272" s="967"/>
      <c r="Q272" s="1127"/>
      <c r="R272" s="901"/>
      <c r="S272" s="1033"/>
      <c r="T272" s="1033"/>
      <c r="U272" s="1063">
        <v>272</v>
      </c>
      <c r="V272" s="476"/>
    </row>
    <row r="273" spans="1:22" s="1167" customFormat="1" ht="15.75" customHeight="1">
      <c r="A273" s="1094" t="s">
        <v>241</v>
      </c>
      <c r="B273" s="1125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8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8"/>
      <c r="M273" s="967"/>
      <c r="N273" s="967"/>
      <c r="O273" s="967"/>
      <c r="P273" s="967"/>
      <c r="Q273" s="1127"/>
      <c r="R273" s="901"/>
      <c r="S273" s="1033"/>
      <c r="T273" s="1033"/>
      <c r="U273" s="1063">
        <v>273</v>
      </c>
      <c r="V273" s="1166"/>
    </row>
    <row r="274" spans="1:22" s="1167" customFormat="1" ht="15.75" customHeight="1">
      <c r="A274" s="1095" t="s">
        <v>178</v>
      </c>
      <c r="B274" s="1125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1"/>
      <c r="H274" s="967"/>
      <c r="I274" s="967"/>
      <c r="J274" s="967"/>
      <c r="K274" s="967"/>
      <c r="L274" s="1101"/>
      <c r="M274" s="967"/>
      <c r="N274" s="967"/>
      <c r="O274" s="967"/>
      <c r="P274" s="967"/>
      <c r="Q274" s="1127"/>
      <c r="R274" s="1111"/>
      <c r="S274" s="1112"/>
      <c r="T274" s="1112"/>
      <c r="U274" s="1063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901"/>
      <c r="S275" s="1033"/>
      <c r="T275" s="1033"/>
      <c r="U275" s="1063">
        <v>275</v>
      </c>
      <c r="V275" s="1166"/>
    </row>
    <row r="276" spans="1:22" ht="15.75" customHeight="1">
      <c r="A276" s="1095" t="s">
        <v>242</v>
      </c>
      <c r="B276" s="1125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1"/>
      <c r="H276" s="299"/>
      <c r="I276" s="299"/>
      <c r="J276" s="299"/>
      <c r="K276" s="299"/>
      <c r="L276" s="1101"/>
      <c r="M276" s="967"/>
      <c r="N276" s="967"/>
      <c r="O276" s="967"/>
      <c r="P276" s="967"/>
      <c r="Q276" s="1127"/>
      <c r="R276" s="901"/>
      <c r="S276" s="1033"/>
      <c r="T276" s="1033"/>
      <c r="U276" s="1063">
        <v>276</v>
      </c>
      <c r="V276" s="476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2"/>
      <c r="S277" s="1026"/>
      <c r="T277" s="1026"/>
      <c r="U277" s="1063">
        <v>277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3"/>
      <c r="H278" s="967"/>
      <c r="I278" s="967"/>
      <c r="J278" s="967"/>
      <c r="K278" s="967"/>
      <c r="L278" s="1153"/>
      <c r="M278" s="1139"/>
      <c r="N278" s="1139"/>
      <c r="O278" s="1139"/>
      <c r="P278" s="1139"/>
      <c r="Q278" s="1127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3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2"/>
      <c r="H279" s="967"/>
      <c r="I279" s="967"/>
      <c r="J279" s="967"/>
      <c r="K279" s="967"/>
      <c r="L279" s="1082"/>
      <c r="M279" s="967"/>
      <c r="N279" s="967"/>
      <c r="O279" s="967"/>
      <c r="P279" s="967"/>
      <c r="Q279" s="1127"/>
      <c r="R279" s="901"/>
      <c r="S279" s="1033"/>
      <c r="T279" s="1033"/>
      <c r="U279" s="1063">
        <v>279</v>
      </c>
      <c r="V279" s="476"/>
    </row>
    <row r="280" spans="1:22" ht="15.75" customHeight="1">
      <c r="A280" s="1094" t="s">
        <v>241</v>
      </c>
      <c r="B280" s="1153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8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8"/>
      <c r="M280" s="967"/>
      <c r="N280" s="967"/>
      <c r="O280" s="967"/>
      <c r="P280" s="967"/>
      <c r="Q280" s="1127"/>
      <c r="R280" s="901"/>
      <c r="S280" s="1033"/>
      <c r="T280" s="1033"/>
      <c r="U280" s="1063">
        <v>280</v>
      </c>
      <c r="V280" s="476"/>
    </row>
    <row r="281" spans="1:22" ht="15.75" customHeight="1">
      <c r="A281" s="1095" t="s">
        <v>178</v>
      </c>
      <c r="B281" s="1153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1"/>
      <c r="H281" s="967"/>
      <c r="I281" s="967"/>
      <c r="J281" s="967"/>
      <c r="K281" s="967"/>
      <c r="L281" s="1101"/>
      <c r="M281" s="967"/>
      <c r="N281" s="967"/>
      <c r="O281" s="967"/>
      <c r="P281" s="967"/>
      <c r="Q281" s="1127"/>
      <c r="R281" s="1111"/>
      <c r="S281" s="1112"/>
      <c r="T281" s="1112"/>
      <c r="U281" s="1063">
        <v>281</v>
      </c>
      <c r="V281" s="476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1"/>
      <c r="S282" s="1033"/>
      <c r="T282" s="1033"/>
      <c r="U282" s="1063">
        <v>282</v>
      </c>
      <c r="V282" s="476"/>
    </row>
    <row r="283" spans="1:22" ht="15.75" customHeight="1">
      <c r="A283" s="1095" t="s">
        <v>242</v>
      </c>
      <c r="B283" s="1110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1"/>
      <c r="H283" s="299"/>
      <c r="I283" s="299"/>
      <c r="J283" s="299"/>
      <c r="K283" s="299"/>
      <c r="L283" s="1101"/>
      <c r="M283" s="967"/>
      <c r="N283" s="967"/>
      <c r="O283" s="967"/>
      <c r="P283" s="967"/>
      <c r="Q283" s="1127"/>
      <c r="R283" s="901"/>
      <c r="S283" s="1033"/>
      <c r="T283" s="1033"/>
      <c r="U283" s="1063">
        <v>283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2"/>
      <c r="S284" s="1026"/>
      <c r="T284" s="1026"/>
      <c r="U284" s="1063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3"/>
      <c r="H285" s="967"/>
      <c r="I285" s="967"/>
      <c r="J285" s="967"/>
      <c r="K285" s="967"/>
      <c r="L285" s="1153"/>
      <c r="M285" s="1139"/>
      <c r="N285" s="1139"/>
      <c r="O285" s="1139"/>
      <c r="P285" s="1139"/>
      <c r="Q285" s="1127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4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2"/>
      <c r="H286" s="967"/>
      <c r="I286" s="967"/>
      <c r="J286" s="967"/>
      <c r="K286" s="967"/>
      <c r="L286" s="1082"/>
      <c r="M286" s="967"/>
      <c r="N286" s="967"/>
      <c r="O286" s="967"/>
      <c r="P286" s="967"/>
      <c r="Q286" s="1127"/>
      <c r="R286" s="901"/>
      <c r="S286" s="1033"/>
      <c r="T286" s="1033"/>
      <c r="U286" s="1063">
        <v>286</v>
      </c>
      <c r="V286" s="476"/>
    </row>
    <row r="287" spans="1:22" ht="15.75" customHeight="1">
      <c r="A287" s="1094" t="s">
        <v>241</v>
      </c>
      <c r="B287" s="1164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8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8"/>
      <c r="M287" s="967"/>
      <c r="N287" s="967"/>
      <c r="O287" s="967"/>
      <c r="P287" s="967"/>
      <c r="Q287" s="1127"/>
      <c r="R287" s="901"/>
      <c r="S287" s="1033"/>
      <c r="T287" s="1033"/>
      <c r="U287" s="1063">
        <v>287</v>
      </c>
      <c r="V287" s="476"/>
    </row>
    <row r="288" spans="1:22" ht="15.75" customHeight="1">
      <c r="A288" s="1095" t="s">
        <v>178</v>
      </c>
      <c r="B288" s="1120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1"/>
      <c r="H288" s="967"/>
      <c r="I288" s="967"/>
      <c r="J288" s="967"/>
      <c r="K288" s="967"/>
      <c r="L288" s="1101"/>
      <c r="M288" s="967"/>
      <c r="N288" s="967"/>
      <c r="O288" s="967"/>
      <c r="P288" s="967"/>
      <c r="Q288" s="1127"/>
      <c r="R288" s="1111"/>
      <c r="S288" s="1112"/>
      <c r="T288" s="1112"/>
      <c r="U288" s="1063">
        <v>288</v>
      </c>
      <c r="V288" s="476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1"/>
      <c r="S289" s="1033"/>
      <c r="T289" s="1033"/>
      <c r="U289" s="1063">
        <v>289</v>
      </c>
      <c r="V289" s="476"/>
    </row>
    <row r="290" spans="1:22" ht="15.75" customHeight="1">
      <c r="A290" s="1095" t="s">
        <v>242</v>
      </c>
      <c r="B290" s="1153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1"/>
      <c r="H290" s="299"/>
      <c r="I290" s="299"/>
      <c r="J290" s="299"/>
      <c r="K290" s="299"/>
      <c r="L290" s="1101"/>
      <c r="M290" s="967"/>
      <c r="N290" s="967"/>
      <c r="O290" s="967"/>
      <c r="P290" s="967"/>
      <c r="Q290" s="1127"/>
      <c r="R290" s="901"/>
      <c r="S290" s="1033"/>
      <c r="T290" s="1033"/>
      <c r="U290" s="1063">
        <v>290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2"/>
      <c r="S291" s="1026"/>
      <c r="T291" s="1026"/>
      <c r="U291" s="1063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3"/>
      <c r="H292" s="967"/>
      <c r="I292" s="967"/>
      <c r="J292" s="967"/>
      <c r="K292" s="967"/>
      <c r="L292" s="1153"/>
      <c r="M292" s="1139"/>
      <c r="N292" s="1139"/>
      <c r="O292" s="1139"/>
      <c r="P292" s="1139"/>
      <c r="Q292" s="1127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10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2"/>
      <c r="H293" s="967"/>
      <c r="I293" s="967"/>
      <c r="J293" s="967"/>
      <c r="K293" s="967"/>
      <c r="L293" s="1082"/>
      <c r="M293" s="967"/>
      <c r="N293" s="967"/>
      <c r="O293" s="967"/>
      <c r="P293" s="967"/>
      <c r="Q293" s="1127"/>
      <c r="R293" s="901"/>
      <c r="S293" s="1033"/>
      <c r="T293" s="1033"/>
      <c r="U293" s="1063">
        <v>293</v>
      </c>
      <c r="V293" s="476"/>
    </row>
    <row r="294" spans="1:22" ht="15.75" customHeight="1">
      <c r="A294" s="1094" t="s">
        <v>241</v>
      </c>
      <c r="B294" s="1110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8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8"/>
      <c r="M294" s="967"/>
      <c r="N294" s="967"/>
      <c r="O294" s="967"/>
      <c r="P294" s="967"/>
      <c r="Q294" s="1127"/>
      <c r="R294" s="901"/>
      <c r="S294" s="1033"/>
      <c r="T294" s="1033"/>
      <c r="U294" s="1063">
        <v>294</v>
      </c>
      <c r="V294" s="476"/>
    </row>
    <row r="295" spans="1:22" ht="15.75" customHeight="1">
      <c r="A295" s="1095" t="s">
        <v>178</v>
      </c>
      <c r="B295" s="1110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1"/>
      <c r="H295" s="967"/>
      <c r="I295" s="967"/>
      <c r="J295" s="967"/>
      <c r="K295" s="967"/>
      <c r="L295" s="1101"/>
      <c r="M295" s="967"/>
      <c r="N295" s="967"/>
      <c r="O295" s="967"/>
      <c r="P295" s="967"/>
      <c r="Q295" s="1127"/>
      <c r="R295" s="1111"/>
      <c r="S295" s="1112"/>
      <c r="T295" s="1112"/>
      <c r="U295" s="1063">
        <v>295</v>
      </c>
      <c r="V295" s="476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1"/>
      <c r="S296" s="1033"/>
      <c r="T296" s="1033"/>
      <c r="U296" s="1063">
        <v>296</v>
      </c>
      <c r="V296" s="476"/>
    </row>
    <row r="297" spans="1:22" ht="15.75" customHeight="1">
      <c r="A297" s="1095" t="s">
        <v>242</v>
      </c>
      <c r="B297" s="1164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1"/>
      <c r="H297" s="299"/>
      <c r="I297" s="299"/>
      <c r="J297" s="299"/>
      <c r="K297" s="299"/>
      <c r="L297" s="1101"/>
      <c r="M297" s="967"/>
      <c r="N297" s="967"/>
      <c r="O297" s="967"/>
      <c r="P297" s="967"/>
      <c r="Q297" s="1127"/>
      <c r="R297" s="901"/>
      <c r="S297" s="1033"/>
      <c r="T297" s="1033"/>
      <c r="U297" s="1063">
        <v>297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2"/>
      <c r="S298" s="1026"/>
      <c r="T298" s="1026"/>
      <c r="U298" s="1063">
        <v>298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8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8"/>
      <c r="M299" s="967"/>
      <c r="N299" s="967"/>
      <c r="O299" s="967"/>
      <c r="P299" s="967"/>
      <c r="Q299" s="1127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250</v>
      </c>
      <c r="B300" s="1153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8"/>
      <c r="H300" s="967"/>
      <c r="I300" s="967"/>
      <c r="J300" s="967"/>
      <c r="K300" s="967"/>
      <c r="L300" s="1128"/>
      <c r="M300" s="967"/>
      <c r="N300" s="967"/>
      <c r="O300" s="967"/>
      <c r="P300" s="967"/>
      <c r="Q300" s="1127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251</v>
      </c>
      <c r="B301" s="1153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8"/>
      <c r="H301" s="967"/>
      <c r="I301" s="967"/>
      <c r="J301" s="967"/>
      <c r="K301" s="967"/>
      <c r="L301" s="1128"/>
      <c r="M301" s="967"/>
      <c r="N301" s="967"/>
      <c r="O301" s="967"/>
      <c r="P301" s="967"/>
      <c r="Q301" s="1127"/>
      <c r="R301" s="901"/>
      <c r="S301" s="1033"/>
      <c r="T301" s="1033"/>
      <c r="U301" s="1063">
        <v>301</v>
      </c>
      <c r="V301" s="476"/>
    </row>
    <row r="302" spans="1:22" ht="15.75" customHeight="1">
      <c r="A302" s="1168" t="s">
        <v>252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9"/>
      <c r="M302" s="967"/>
      <c r="N302" s="967"/>
      <c r="O302" s="967"/>
      <c r="P302" s="967"/>
      <c r="Q302" s="1127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10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2"/>
      <c r="H303" s="967"/>
      <c r="I303" s="967"/>
      <c r="J303" s="967"/>
      <c r="K303" s="967"/>
      <c r="L303" s="1082"/>
      <c r="M303" s="967"/>
      <c r="N303" s="967"/>
      <c r="O303" s="967"/>
      <c r="P303" s="967"/>
      <c r="Q303" s="1127"/>
      <c r="R303" s="901"/>
      <c r="S303" s="1033"/>
      <c r="T303" s="1033"/>
      <c r="U303" s="1063">
        <v>303</v>
      </c>
      <c r="V303" s="476"/>
    </row>
    <row r="304" spans="1:22" ht="15.75" customHeight="1">
      <c r="A304" s="1094" t="s">
        <v>241</v>
      </c>
      <c r="B304" s="1110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8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8"/>
      <c r="M304" s="967"/>
      <c r="N304" s="967"/>
      <c r="O304" s="967"/>
      <c r="P304" s="967"/>
      <c r="Q304" s="1127"/>
      <c r="R304" s="901"/>
      <c r="S304" s="1033"/>
      <c r="T304" s="1033"/>
      <c r="U304" s="1063">
        <v>304</v>
      </c>
      <c r="V304" s="476"/>
    </row>
    <row r="305" spans="1:22" ht="15.75" customHeight="1">
      <c r="A305" s="1095" t="s">
        <v>178</v>
      </c>
      <c r="B305" s="1110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1"/>
      <c r="H305" s="967"/>
      <c r="I305" s="967"/>
      <c r="J305" s="967"/>
      <c r="K305" s="967"/>
      <c r="L305" s="1101"/>
      <c r="M305" s="967"/>
      <c r="N305" s="967"/>
      <c r="O305" s="967"/>
      <c r="P305" s="967"/>
      <c r="Q305" s="1127"/>
      <c r="R305" s="1111"/>
      <c r="S305" s="1112"/>
      <c r="T305" s="1112"/>
      <c r="U305" s="1063">
        <v>305</v>
      </c>
      <c r="V305" s="476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1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7"/>
      <c r="R306" s="901"/>
      <c r="S306" s="1033"/>
      <c r="T306" s="1033"/>
      <c r="U306" s="1063">
        <v>306</v>
      </c>
      <c r="V306" s="476"/>
    </row>
    <row r="307" spans="1:22" s="1163" customFormat="1" ht="15.75" customHeight="1">
      <c r="A307" s="1095" t="s">
        <v>242</v>
      </c>
      <c r="B307" s="1164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1"/>
      <c r="H307" s="299"/>
      <c r="I307" s="299"/>
      <c r="J307" s="299"/>
      <c r="K307" s="299"/>
      <c r="L307" s="1101"/>
      <c r="M307" s="967"/>
      <c r="N307" s="967"/>
      <c r="O307" s="967"/>
      <c r="P307" s="967"/>
      <c r="Q307" s="1127"/>
      <c r="R307" s="901"/>
      <c r="S307" s="1033"/>
      <c r="T307" s="1033"/>
      <c r="U307" s="1063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2"/>
      <c r="S308" s="1026"/>
      <c r="T308" s="1026"/>
      <c r="U308" s="1063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2"/>
      <c r="H309" s="967"/>
      <c r="I309" s="967"/>
      <c r="J309" s="967"/>
      <c r="K309" s="967"/>
      <c r="L309" s="1082"/>
      <c r="M309" s="967"/>
      <c r="N309" s="967"/>
      <c r="O309" s="967"/>
      <c r="P309" s="967"/>
      <c r="Q309" s="1161"/>
      <c r="R309" s="901"/>
      <c r="S309" s="1033"/>
      <c r="T309" s="1033"/>
      <c r="U309" s="1063">
        <v>309</v>
      </c>
      <c r="V309" s="1162"/>
    </row>
    <row r="310" spans="1:22" s="1163" customFormat="1" ht="15.75" customHeight="1">
      <c r="A310" s="945" t="s">
        <v>250</v>
      </c>
      <c r="B310" s="1124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2"/>
      <c r="H310" s="967"/>
      <c r="I310" s="967"/>
      <c r="J310" s="967"/>
      <c r="K310" s="967"/>
      <c r="L310" s="1082"/>
      <c r="M310" s="967"/>
      <c r="N310" s="967"/>
      <c r="O310" s="967"/>
      <c r="P310" s="967"/>
      <c r="Q310" s="1161"/>
      <c r="R310" s="901"/>
      <c r="S310" s="1033"/>
      <c r="T310" s="1033"/>
      <c r="U310" s="1063">
        <v>310</v>
      </c>
      <c r="V310" s="1162"/>
    </row>
    <row r="311" spans="1:22" ht="15.75" customHeight="1">
      <c r="A311" s="945" t="s">
        <v>251</v>
      </c>
      <c r="B311" s="1170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2"/>
      <c r="H311" s="967"/>
      <c r="I311" s="967"/>
      <c r="J311" s="967"/>
      <c r="K311" s="967"/>
      <c r="L311" s="1082"/>
      <c r="M311" s="967"/>
      <c r="N311" s="967"/>
      <c r="O311" s="967"/>
      <c r="P311" s="967"/>
      <c r="Q311" s="1127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252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7"/>
      <c r="I312" s="967"/>
      <c r="J312" s="967"/>
      <c r="K312" s="967"/>
      <c r="L312" s="1082"/>
      <c r="M312" s="967"/>
      <c r="N312" s="967"/>
      <c r="O312" s="967"/>
      <c r="P312" s="967"/>
      <c r="Q312" s="1127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101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2"/>
      <c r="H313" s="967"/>
      <c r="I313" s="967"/>
      <c r="J313" s="967"/>
      <c r="K313" s="967"/>
      <c r="L313" s="1082"/>
      <c r="M313" s="967"/>
      <c r="N313" s="967"/>
      <c r="O313" s="967"/>
      <c r="P313" s="967"/>
      <c r="Q313" s="1127"/>
      <c r="R313" s="901"/>
      <c r="S313" s="1033"/>
      <c r="T313" s="1033"/>
      <c r="U313" s="1063">
        <v>313</v>
      </c>
      <c r="V313" s="476"/>
    </row>
    <row r="314" spans="1:22" ht="15.75" customHeight="1">
      <c r="A314" s="1094" t="s">
        <v>241</v>
      </c>
      <c r="B314" s="1125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8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8"/>
      <c r="M314" s="967"/>
      <c r="N314" s="967"/>
      <c r="O314" s="967"/>
      <c r="P314" s="967"/>
      <c r="Q314" s="1127"/>
      <c r="R314" s="901"/>
      <c r="S314" s="1033"/>
      <c r="T314" s="1033"/>
      <c r="U314" s="1063">
        <v>314</v>
      </c>
      <c r="V314" s="476"/>
    </row>
    <row r="315" spans="1:22" ht="15.75" customHeight="1">
      <c r="A315" s="1095" t="s">
        <v>178</v>
      </c>
      <c r="B315" s="1124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1"/>
      <c r="H315" s="967"/>
      <c r="I315" s="967"/>
      <c r="J315" s="967"/>
      <c r="K315" s="967"/>
      <c r="L315" s="1101"/>
      <c r="M315" s="967"/>
      <c r="N315" s="967"/>
      <c r="O315" s="967"/>
      <c r="P315" s="967"/>
      <c r="Q315" s="1127"/>
      <c r="R315" s="1111"/>
      <c r="S315" s="1112"/>
      <c r="T315" s="1112"/>
      <c r="U315" s="1063">
        <v>315</v>
      </c>
      <c r="V315" s="476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1"/>
      <c r="S316" s="1033"/>
      <c r="T316" s="1033"/>
      <c r="U316" s="1063">
        <v>316</v>
      </c>
      <c r="V316" s="476"/>
    </row>
    <row r="317" spans="1:22" ht="15.75" customHeight="1">
      <c r="A317" s="1095" t="s">
        <v>242</v>
      </c>
      <c r="B317" s="1125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1"/>
      <c r="H317" s="299"/>
      <c r="I317" s="299"/>
      <c r="J317" s="299"/>
      <c r="K317" s="299"/>
      <c r="L317" s="1101"/>
      <c r="M317" s="967"/>
      <c r="N317" s="967"/>
      <c r="O317" s="967"/>
      <c r="P317" s="967"/>
      <c r="Q317" s="1127"/>
      <c r="R317" s="901"/>
      <c r="S317" s="1033"/>
      <c r="T317" s="1033"/>
      <c r="U317" s="1063">
        <v>317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2"/>
      <c r="S318" s="1026"/>
      <c r="T318" s="1026"/>
      <c r="U318" s="1063">
        <v>318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3"/>
      <c r="H319" s="967"/>
      <c r="I319" s="967"/>
      <c r="J319" s="967"/>
      <c r="K319" s="967"/>
      <c r="L319" s="1153"/>
      <c r="M319" s="1139"/>
      <c r="N319" s="1139"/>
      <c r="O319" s="1139"/>
      <c r="P319" s="1139"/>
      <c r="Q319" s="1127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250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3"/>
      <c r="H320" s="967"/>
      <c r="I320" s="967"/>
      <c r="J320" s="967"/>
      <c r="K320" s="967"/>
      <c r="L320" s="1153"/>
      <c r="M320" s="1139"/>
      <c r="N320" s="1139"/>
      <c r="O320" s="1139"/>
      <c r="P320" s="1139"/>
      <c r="Q320" s="1127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251</v>
      </c>
      <c r="B321" s="1101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3"/>
      <c r="H321" s="967"/>
      <c r="I321" s="967"/>
      <c r="J321" s="967"/>
      <c r="K321" s="967"/>
      <c r="L321" s="1153"/>
      <c r="M321" s="1139"/>
      <c r="N321" s="1139"/>
      <c r="O321" s="1139"/>
      <c r="P321" s="1139"/>
      <c r="Q321" s="1127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252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7"/>
      <c r="I322" s="967"/>
      <c r="J322" s="967"/>
      <c r="K322" s="967"/>
      <c r="L322" s="1082"/>
      <c r="M322" s="967"/>
      <c r="N322" s="967"/>
      <c r="O322" s="967"/>
      <c r="P322" s="967"/>
      <c r="Q322" s="1127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2"/>
      <c r="H323" s="967"/>
      <c r="I323" s="967"/>
      <c r="J323" s="967"/>
      <c r="K323" s="967"/>
      <c r="L323" s="1082"/>
      <c r="M323" s="967"/>
      <c r="N323" s="967"/>
      <c r="O323" s="967"/>
      <c r="P323" s="967"/>
      <c r="Q323" s="1127"/>
      <c r="R323" s="901"/>
      <c r="S323" s="1033"/>
      <c r="T323" s="1033"/>
      <c r="U323" s="1063">
        <v>323</v>
      </c>
      <c r="V323" s="476"/>
    </row>
    <row r="324" spans="1:22" ht="15.75" customHeight="1">
      <c r="A324" s="1094" t="s">
        <v>241</v>
      </c>
      <c r="B324" s="1101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8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8"/>
      <c r="M324" s="967"/>
      <c r="N324" s="967"/>
      <c r="O324" s="967"/>
      <c r="P324" s="967"/>
      <c r="Q324" s="1127"/>
      <c r="R324" s="901"/>
      <c r="S324" s="1033"/>
      <c r="T324" s="1033"/>
      <c r="U324" s="1063">
        <v>324</v>
      </c>
      <c r="V324" s="476"/>
    </row>
    <row r="325" spans="1:22" ht="15.75" customHeight="1">
      <c r="A325" s="1095" t="s">
        <v>178</v>
      </c>
      <c r="B325" s="1101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1"/>
      <c r="H325" s="967"/>
      <c r="I325" s="967"/>
      <c r="J325" s="967"/>
      <c r="K325" s="967"/>
      <c r="L325" s="1101"/>
      <c r="M325" s="967"/>
      <c r="N325" s="967"/>
      <c r="O325" s="967"/>
      <c r="P325" s="967"/>
      <c r="Q325" s="1127"/>
      <c r="R325" s="1111"/>
      <c r="S325" s="1112"/>
      <c r="T325" s="1112"/>
      <c r="U325" s="1063">
        <v>325</v>
      </c>
      <c r="V325" s="476"/>
    </row>
    <row r="326" spans="1:22" ht="15.75" customHeight="1">
      <c r="A326" s="1095" t="s">
        <v>180</v>
      </c>
      <c r="B326" s="946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1"/>
      <c r="S326" s="1033"/>
      <c r="T326" s="1033"/>
      <c r="U326" s="1063">
        <v>326</v>
      </c>
      <c r="V326" s="476"/>
    </row>
    <row r="327" spans="1:22" ht="15.75" customHeight="1">
      <c r="A327" s="1095" t="s">
        <v>242</v>
      </c>
      <c r="B327" s="1101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1"/>
      <c r="H327" s="299"/>
      <c r="I327" s="299"/>
      <c r="J327" s="299"/>
      <c r="K327" s="299"/>
      <c r="L327" s="1101"/>
      <c r="M327" s="967"/>
      <c r="N327" s="967"/>
      <c r="O327" s="967"/>
      <c r="P327" s="967"/>
      <c r="Q327" s="1127"/>
      <c r="R327" s="901"/>
      <c r="S327" s="1033"/>
      <c r="T327" s="1033"/>
      <c r="U327" s="1063">
        <v>327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2"/>
      <c r="S328" s="1026"/>
      <c r="T328" s="1026"/>
      <c r="U328" s="1063">
        <v>328</v>
      </c>
      <c r="V328" s="476"/>
    </row>
    <row r="329" spans="1:22" s="1167" customFormat="1" ht="15.75" customHeight="1">
      <c r="A329" s="1157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3"/>
      <c r="H329" s="967"/>
      <c r="I329" s="967"/>
      <c r="J329" s="967"/>
      <c r="K329" s="967"/>
      <c r="L329" s="1153"/>
      <c r="M329" s="1139"/>
      <c r="N329" s="1139"/>
      <c r="O329" s="1139"/>
      <c r="P329" s="1139"/>
      <c r="Q329" s="1140"/>
      <c r="R329" s="901"/>
      <c r="S329" s="1033"/>
      <c r="T329" s="1033"/>
      <c r="U329" s="1063">
        <v>329</v>
      </c>
      <c r="V329" s="1166"/>
    </row>
    <row r="330" spans="1:22" ht="15.75" customHeight="1">
      <c r="A330" s="945" t="s">
        <v>250</v>
      </c>
      <c r="B330" s="1101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8"/>
      <c r="H330" s="967"/>
      <c r="I330" s="967"/>
      <c r="J330" s="967"/>
      <c r="K330" s="967"/>
      <c r="L330" s="1128"/>
      <c r="M330" s="1139"/>
      <c r="N330" s="1139"/>
      <c r="O330" s="1139"/>
      <c r="P330" s="1139"/>
      <c r="Q330" s="1127"/>
      <c r="R330" s="862"/>
      <c r="S330" s="862"/>
      <c r="T330" s="862"/>
      <c r="U330" s="1063">
        <v>330</v>
      </c>
      <c r="V330" s="476"/>
    </row>
    <row r="331" spans="1:22" s="1167" customFormat="1" ht="15.75" customHeight="1">
      <c r="A331" s="1171" t="s">
        <v>251</v>
      </c>
      <c r="B331" s="1101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3"/>
      <c r="H331" s="967"/>
      <c r="I331" s="967"/>
      <c r="J331" s="967"/>
      <c r="K331" s="967"/>
      <c r="L331" s="1153"/>
      <c r="M331" s="1139"/>
      <c r="N331" s="1139"/>
      <c r="O331" s="1139"/>
      <c r="P331" s="1139"/>
      <c r="Q331" s="1140"/>
      <c r="R331" s="901"/>
      <c r="S331" s="1033"/>
      <c r="T331" s="1033"/>
      <c r="U331" s="1063">
        <v>331</v>
      </c>
      <c r="V331" s="1166"/>
    </row>
    <row r="332" spans="1:22" ht="15.75" customHeight="1">
      <c r="A332" s="945" t="s">
        <v>252</v>
      </c>
      <c r="B332" s="946"/>
      <c r="C332" s="1141">
        <f>IF(C329="","",C329*C331)</f>
        <v>200</v>
      </c>
      <c r="D332" s="1141">
        <f>IF(D329="","",D329*D331)</f>
        <v>200</v>
      </c>
      <c r="E332" s="1141">
        <f>IF(E329="","",E329*E331)</f>
        <v>1000</v>
      </c>
      <c r="F332" s="1141">
        <f>IF(F329="","",F329*F331)</f>
        <v>1000</v>
      </c>
      <c r="G332" s="1160"/>
      <c r="H332" s="967"/>
      <c r="I332" s="967"/>
      <c r="J332" s="967"/>
      <c r="K332" s="967"/>
      <c r="L332" s="1160"/>
      <c r="M332" s="967"/>
      <c r="N332" s="967"/>
      <c r="O332" s="967"/>
      <c r="P332" s="967"/>
      <c r="Q332" s="1127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101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0"/>
      <c r="H333" s="967"/>
      <c r="I333" s="967"/>
      <c r="J333" s="967"/>
      <c r="K333" s="967"/>
      <c r="L333" s="1160"/>
      <c r="M333" s="967"/>
      <c r="N333" s="967"/>
      <c r="O333" s="967"/>
      <c r="P333" s="967"/>
      <c r="Q333" s="1127"/>
      <c r="R333" s="901"/>
      <c r="S333" s="1033"/>
      <c r="T333" s="1033"/>
      <c r="U333" s="1063">
        <v>333</v>
      </c>
      <c r="V333" s="476"/>
    </row>
    <row r="334" spans="1:22" ht="15.75" customHeight="1">
      <c r="A334" s="1094" t="s">
        <v>241</v>
      </c>
      <c r="B334" s="1098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7"/>
      <c r="R334" s="901"/>
      <c r="S334" s="1033"/>
      <c r="T334" s="1033"/>
      <c r="U334" s="1063">
        <v>334</v>
      </c>
      <c r="V334" s="476"/>
    </row>
    <row r="335" spans="1:22" ht="15.75" customHeight="1">
      <c r="A335" s="1095" t="s">
        <v>178</v>
      </c>
      <c r="B335" s="1172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4"/>
      <c r="H335" s="967"/>
      <c r="I335" s="967"/>
      <c r="J335" s="967"/>
      <c r="K335" s="967"/>
      <c r="L335" s="1164"/>
      <c r="M335" s="967"/>
      <c r="N335" s="967"/>
      <c r="O335" s="967"/>
      <c r="P335" s="967"/>
      <c r="Q335" s="1127"/>
      <c r="R335" s="1111"/>
      <c r="S335" s="1112"/>
      <c r="T335" s="1112"/>
      <c r="U335" s="1063">
        <v>335</v>
      </c>
      <c r="V335" s="476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>
        <f>IF(SUM(E334)=0,"",E334*E335)</f>
        <v>500</v>
      </c>
      <c r="F336" s="1118" t="str">
        <f>IF(SUM(F334)=0,"",F334*F335)</f>
        <v/>
      </c>
      <c r="G336" s="1164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>
        <f>IF(J336="","",SUM(J336)-SUM(E336))</f>
        <v>-500</v>
      </c>
      <c r="P336" s="1118" t="str">
        <f>IF(K336="","",SUM(K336)-SUM(F336))</f>
        <v/>
      </c>
      <c r="Q336" s="1127"/>
      <c r="R336" s="901"/>
      <c r="S336" s="1033"/>
      <c r="T336" s="1033"/>
      <c r="U336" s="1063">
        <v>336</v>
      </c>
      <c r="V336" s="476"/>
    </row>
    <row r="337" spans="1:22" ht="15.75" customHeight="1">
      <c r="A337" s="1095" t="s">
        <v>242</v>
      </c>
      <c r="B337" s="1174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4"/>
      <c r="H337" s="299"/>
      <c r="I337" s="299"/>
      <c r="J337" s="299"/>
      <c r="K337" s="299"/>
      <c r="L337" s="1164"/>
      <c r="M337" s="967"/>
      <c r="N337" s="967"/>
      <c r="O337" s="967"/>
      <c r="P337" s="967"/>
      <c r="Q337" s="1127"/>
      <c r="R337" s="901"/>
      <c r="S337" s="1033"/>
      <c r="T337" s="1033"/>
      <c r="U337" s="1063">
        <v>337</v>
      </c>
      <c r="V337" s="476"/>
    </row>
    <row r="338" spans="1:22" ht="15.75" customHeight="1">
      <c r="A338" s="1119" t="str">
        <f>$G$1 &amp; " (%)"</f>
        <v>kcal (%)</v>
      </c>
      <c r="B338" s="1174"/>
      <c r="C338" s="1145">
        <f>IF(C332="","",(C332-SUM(C334)-SUM(C337))*C333/C$46/365/$F$1)</f>
        <v>4.2493709812692203E-2</v>
      </c>
      <c r="D338" s="1145">
        <f>IF(D332="","",(D332-SUM(D334)-SUM(D337))*D333/D$46/365/$F$1)</f>
        <v>4.2493709812692203E-2</v>
      </c>
      <c r="E338" s="1145">
        <f>IF(E332="","",(E332-SUM(E334)-SUM(E337))*E333/E$46/365/$F$1)</f>
        <v>9.2954990215264183E-2</v>
      </c>
      <c r="F338" s="1145">
        <f>IF(F332="","",(F332-SUM(F334)-SUM(F337))*F333/F$46/365/$F$1)</f>
        <v>0.16525331593824744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>
        <f>IF(J338="","",SUM(J338)-SUM(E338))</f>
        <v>9.2954990215264183E-2</v>
      </c>
      <c r="P338" s="1146" t="str">
        <f>IF(K338="","",SUM(K338)-SUM(F338))</f>
        <v/>
      </c>
      <c r="Q338" s="1127"/>
      <c r="R338" s="1062"/>
      <c r="S338" s="1026"/>
      <c r="T338" s="1026"/>
      <c r="U338" s="1063">
        <v>338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3"/>
      <c r="H339" s="967"/>
      <c r="I339" s="967"/>
      <c r="J339" s="967"/>
      <c r="K339" s="967"/>
      <c r="L339" s="1153"/>
      <c r="M339" s="1139"/>
      <c r="N339" s="1139"/>
      <c r="O339" s="1139"/>
      <c r="P339" s="1139"/>
      <c r="Q339" s="1161"/>
      <c r="R339" s="901"/>
      <c r="S339" s="1033"/>
      <c r="T339" s="1033"/>
      <c r="U339" s="1063">
        <v>339</v>
      </c>
      <c r="V339" s="1162"/>
    </row>
    <row r="340" spans="1:22" ht="15.75" customHeight="1">
      <c r="A340" s="945" t="s">
        <v>250</v>
      </c>
      <c r="B340" s="1173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3"/>
      <c r="H340" s="967"/>
      <c r="I340" s="967"/>
      <c r="J340" s="967"/>
      <c r="K340" s="967"/>
      <c r="L340" s="1153"/>
      <c r="M340" s="1139"/>
      <c r="N340" s="1139"/>
      <c r="O340" s="1139"/>
      <c r="P340" s="1139"/>
      <c r="Q340" s="1127"/>
      <c r="R340" s="862"/>
      <c r="S340" s="862"/>
      <c r="T340" s="862"/>
      <c r="U340" s="1063">
        <v>340</v>
      </c>
      <c r="V340" s="476"/>
    </row>
    <row r="341" spans="1:22" s="1167" customFormat="1" ht="15.75" customHeight="1">
      <c r="A341" s="945" t="s">
        <v>251</v>
      </c>
      <c r="B341" s="1174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3"/>
      <c r="H341" s="967"/>
      <c r="I341" s="967"/>
      <c r="J341" s="967"/>
      <c r="K341" s="967"/>
      <c r="L341" s="1153"/>
      <c r="M341" s="1139"/>
      <c r="N341" s="1139"/>
      <c r="O341" s="1139"/>
      <c r="P341" s="1139"/>
      <c r="Q341" s="1140"/>
      <c r="R341" s="901"/>
      <c r="S341" s="1033"/>
      <c r="T341" s="1033"/>
      <c r="U341" s="1063">
        <v>341</v>
      </c>
      <c r="V341" s="1166"/>
    </row>
    <row r="342" spans="1:22" ht="15.75" customHeight="1">
      <c r="A342" s="945" t="s">
        <v>252</v>
      </c>
      <c r="B342" s="1174"/>
      <c r="C342" s="1141">
        <f>IF(C339="","",C339*C341)</f>
        <v>100</v>
      </c>
      <c r="D342" s="1141">
        <f>IF(D339="","",D339*D341)</f>
        <v>100</v>
      </c>
      <c r="E342" s="1141">
        <f>IF(E339="","",E339*E341)</f>
        <v>300</v>
      </c>
      <c r="F342" s="1141">
        <f>IF(F339="","",F339*F341)</f>
        <v>800</v>
      </c>
      <c r="G342" s="1082"/>
      <c r="H342" s="967"/>
      <c r="I342" s="967"/>
      <c r="J342" s="967"/>
      <c r="K342" s="967"/>
      <c r="L342" s="1082"/>
      <c r="M342" s="967"/>
      <c r="N342" s="967"/>
      <c r="O342" s="967"/>
      <c r="P342" s="967"/>
      <c r="Q342" s="1127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4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2"/>
      <c r="H343" s="967"/>
      <c r="I343" s="967"/>
      <c r="J343" s="967"/>
      <c r="K343" s="967"/>
      <c r="L343" s="1082"/>
      <c r="M343" s="967"/>
      <c r="N343" s="967"/>
      <c r="O343" s="967"/>
      <c r="P343" s="967"/>
      <c r="Q343" s="1127"/>
      <c r="R343" s="901"/>
      <c r="S343" s="1033"/>
      <c r="T343" s="1033"/>
      <c r="U343" s="1063">
        <v>343</v>
      </c>
      <c r="V343" s="476"/>
    </row>
    <row r="344" spans="1:22" ht="15.75" customHeight="1">
      <c r="A344" s="1094" t="s">
        <v>241</v>
      </c>
      <c r="B344" s="1173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8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8"/>
      <c r="M344" s="967"/>
      <c r="N344" s="967"/>
      <c r="O344" s="967"/>
      <c r="P344" s="967"/>
      <c r="Q344" s="1127"/>
      <c r="R344" s="901"/>
      <c r="S344" s="1033"/>
      <c r="T344" s="1033"/>
      <c r="U344" s="1063">
        <v>344</v>
      </c>
      <c r="V344" s="476"/>
    </row>
    <row r="345" spans="1:22" ht="15.75" customHeight="1">
      <c r="A345" s="1095" t="s">
        <v>178</v>
      </c>
      <c r="B345" s="1101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101"/>
      <c r="H345" s="967"/>
      <c r="I345" s="967"/>
      <c r="J345" s="967"/>
      <c r="K345" s="967"/>
      <c r="L345" s="1101"/>
      <c r="M345" s="967"/>
      <c r="N345" s="967"/>
      <c r="O345" s="967"/>
      <c r="P345" s="967"/>
      <c r="Q345" s="1127"/>
      <c r="R345" s="1111"/>
      <c r="S345" s="1112"/>
      <c r="T345" s="1112"/>
      <c r="U345" s="1063">
        <v>345</v>
      </c>
      <c r="V345" s="476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300</v>
      </c>
      <c r="F346" s="1118">
        <f>IF(SUM(F344)=0,"",F344*F345)</f>
        <v>1200</v>
      </c>
      <c r="G346" s="1101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-300</v>
      </c>
      <c r="P346" s="1118">
        <f>IF(K346="","",SUM(K346)-SUM(F346))</f>
        <v>-1200</v>
      </c>
      <c r="Q346" s="1127"/>
      <c r="R346" s="901"/>
      <c r="S346" s="1033"/>
      <c r="T346" s="1033"/>
      <c r="U346" s="1063">
        <v>346</v>
      </c>
      <c r="V346" s="476"/>
    </row>
    <row r="347" spans="1:22" ht="15.75" customHeight="1">
      <c r="A347" s="1095" t="s">
        <v>242</v>
      </c>
      <c r="B347" s="1098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101"/>
      <c r="H347" s="299"/>
      <c r="I347" s="299"/>
      <c r="J347" s="299"/>
      <c r="K347" s="299"/>
      <c r="L347" s="1101"/>
      <c r="M347" s="967"/>
      <c r="N347" s="967"/>
      <c r="O347" s="967"/>
      <c r="P347" s="967"/>
      <c r="Q347" s="1127"/>
      <c r="R347" s="901"/>
      <c r="S347" s="1033"/>
      <c r="T347" s="1033"/>
      <c r="U347" s="1063">
        <v>347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0.10791165781381044</v>
      </c>
      <c r="D348" s="1145">
        <f>IF(D342="","",(D342-SUM(D344)-SUM(D347))*D343/D$46/365/$F$1)</f>
        <v>9.7120492032429409E-2</v>
      </c>
      <c r="E348" s="1145">
        <f>IF(E342="","",(E342-SUM(E344)-SUM(E347))*E343/E$46/365/$F$1)</f>
        <v>0.16996086105675146</v>
      </c>
      <c r="F348" s="1145">
        <f>IF(F342="","",(F342-SUM(F344)-SUM(F347))*F343/F$46/365/$F$1)</f>
        <v>0.3021526418786693</v>
      </c>
      <c r="G348" s="1110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9.442270058708413E-2</v>
      </c>
      <c r="P348" s="1146">
        <f>IF(K348="","",SUM(K348)-SUM(F348))</f>
        <v>0.33572515764296584</v>
      </c>
      <c r="Q348" s="1127"/>
      <c r="R348" s="1062"/>
      <c r="S348" s="1026"/>
      <c r="T348" s="1026"/>
      <c r="U348" s="1063">
        <v>348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3"/>
      <c r="H349" s="967"/>
      <c r="I349" s="967"/>
      <c r="J349" s="967"/>
      <c r="K349" s="967"/>
      <c r="L349" s="1153"/>
      <c r="M349" s="1139"/>
      <c r="N349" s="1139"/>
      <c r="O349" s="1139"/>
      <c r="P349" s="1139"/>
      <c r="Q349" s="1161"/>
      <c r="R349" s="901"/>
      <c r="S349" s="1033"/>
      <c r="T349" s="1033"/>
      <c r="U349" s="1063">
        <v>349</v>
      </c>
      <c r="V349" s="1162"/>
    </row>
    <row r="350" spans="1:22" ht="15.75" customHeight="1">
      <c r="A350" s="945" t="s">
        <v>250</v>
      </c>
      <c r="B350" s="1120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3"/>
      <c r="H350" s="967"/>
      <c r="I350" s="967"/>
      <c r="J350" s="967"/>
      <c r="K350" s="967"/>
      <c r="L350" s="1153"/>
      <c r="M350" s="1139"/>
      <c r="N350" s="1139"/>
      <c r="O350" s="1139"/>
      <c r="P350" s="1139"/>
      <c r="Q350" s="1127"/>
      <c r="R350" s="862"/>
      <c r="S350" s="862"/>
      <c r="T350" s="862"/>
      <c r="U350" s="1063">
        <v>350</v>
      </c>
      <c r="V350" s="476"/>
    </row>
    <row r="351" spans="1:22" s="1167" customFormat="1" ht="15.75" customHeight="1">
      <c r="A351" s="945" t="s">
        <v>251</v>
      </c>
      <c r="B351" s="1101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3"/>
      <c r="H351" s="967"/>
      <c r="I351" s="967"/>
      <c r="J351" s="967"/>
      <c r="K351" s="967"/>
      <c r="L351" s="1153"/>
      <c r="M351" s="1139"/>
      <c r="N351" s="1139"/>
      <c r="O351" s="1139"/>
      <c r="P351" s="1139"/>
      <c r="Q351" s="1140"/>
      <c r="R351" s="901"/>
      <c r="S351" s="1033"/>
      <c r="T351" s="1033"/>
      <c r="U351" s="1063">
        <v>351</v>
      </c>
      <c r="V351" s="1166"/>
    </row>
    <row r="352" spans="1:22" ht="15.75" customHeight="1">
      <c r="A352" s="945" t="s">
        <v>252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7"/>
      <c r="I352" s="967"/>
      <c r="J352" s="967"/>
      <c r="K352" s="967"/>
      <c r="L352" s="1082"/>
      <c r="M352" s="967"/>
      <c r="N352" s="967"/>
      <c r="O352" s="967"/>
      <c r="P352" s="967"/>
      <c r="Q352" s="1127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8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2"/>
      <c r="H353" s="967"/>
      <c r="I353" s="967"/>
      <c r="J353" s="967"/>
      <c r="K353" s="967"/>
      <c r="L353" s="1082"/>
      <c r="M353" s="967"/>
      <c r="N353" s="967"/>
      <c r="O353" s="967"/>
      <c r="P353" s="967"/>
      <c r="Q353" s="1127"/>
      <c r="R353" s="901"/>
      <c r="S353" s="1033"/>
      <c r="T353" s="1033"/>
      <c r="U353" s="1063">
        <v>353</v>
      </c>
      <c r="V353" s="476"/>
    </row>
    <row r="354" spans="1:22" ht="15.75" customHeight="1">
      <c r="A354" s="1094" t="s">
        <v>241</v>
      </c>
      <c r="B354" s="1098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8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8"/>
      <c r="M354" s="967"/>
      <c r="N354" s="967"/>
      <c r="O354" s="967"/>
      <c r="P354" s="967"/>
      <c r="Q354" s="1127"/>
      <c r="R354" s="901"/>
      <c r="S354" s="1033"/>
      <c r="T354" s="1033"/>
      <c r="U354" s="1063">
        <v>354</v>
      </c>
      <c r="V354" s="476"/>
    </row>
    <row r="355" spans="1:22" ht="15.75" customHeight="1">
      <c r="A355" s="1095" t="s">
        <v>178</v>
      </c>
      <c r="B355" s="1098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1"/>
      <c r="H355" s="967"/>
      <c r="I355" s="967"/>
      <c r="J355" s="967"/>
      <c r="K355" s="967"/>
      <c r="L355" s="1101"/>
      <c r="M355" s="967"/>
      <c r="N355" s="967"/>
      <c r="O355" s="967"/>
      <c r="P355" s="967"/>
      <c r="Q355" s="1127"/>
      <c r="R355" s="1111"/>
      <c r="S355" s="1112"/>
      <c r="T355" s="1112"/>
      <c r="U355" s="1063">
        <v>355</v>
      </c>
      <c r="V355" s="476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1"/>
      <c r="S356" s="1033"/>
      <c r="T356" s="1033"/>
      <c r="U356" s="1063">
        <v>356</v>
      </c>
      <c r="V356" s="476"/>
    </row>
    <row r="357" spans="1:22" ht="15.75" customHeight="1">
      <c r="A357" s="1095" t="s">
        <v>242</v>
      </c>
      <c r="B357" s="1098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1"/>
      <c r="H357" s="299"/>
      <c r="I357" s="299"/>
      <c r="J357" s="299"/>
      <c r="K357" s="299"/>
      <c r="L357" s="1101"/>
      <c r="M357" s="967"/>
      <c r="N357" s="967"/>
      <c r="O357" s="967"/>
      <c r="P357" s="967"/>
      <c r="Q357" s="1127"/>
      <c r="R357" s="901"/>
      <c r="S357" s="1033"/>
      <c r="T357" s="1033"/>
      <c r="U357" s="1063">
        <v>357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2"/>
      <c r="S358" s="1026"/>
      <c r="T358" s="1026"/>
      <c r="U358" s="1063">
        <v>358</v>
      </c>
      <c r="V358" s="476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8"/>
      <c r="H359" s="967"/>
      <c r="I359" s="967"/>
      <c r="J359" s="967"/>
      <c r="K359" s="967"/>
      <c r="L359" s="1098"/>
      <c r="M359" s="967"/>
      <c r="N359" s="967"/>
      <c r="O359" s="967"/>
      <c r="P359" s="967"/>
      <c r="Q359" s="1127"/>
      <c r="R359" s="862"/>
      <c r="S359" s="862"/>
      <c r="T359" s="862"/>
      <c r="U359" s="1063">
        <v>359</v>
      </c>
      <c r="V359" s="1166"/>
    </row>
    <row r="360" spans="1:22" s="1167" customFormat="1" ht="15.75" customHeight="1">
      <c r="A360" s="1175" t="s">
        <v>258</v>
      </c>
      <c r="B360" s="1098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3"/>
      <c r="H360" s="967"/>
      <c r="I360" s="967"/>
      <c r="J360" s="967"/>
      <c r="K360" s="967"/>
      <c r="L360" s="1153"/>
      <c r="M360" s="1139"/>
      <c r="N360" s="1139"/>
      <c r="O360" s="1139"/>
      <c r="P360" s="1139"/>
      <c r="Q360" s="1127"/>
      <c r="R360" s="901"/>
      <c r="S360" s="1033"/>
      <c r="T360" s="1033"/>
      <c r="U360" s="1063">
        <v>360</v>
      </c>
      <c r="V360" s="1166"/>
    </row>
    <row r="361" spans="1:22" ht="15.75" customHeight="1">
      <c r="A361" s="1094" t="s">
        <v>250</v>
      </c>
      <c r="B361" s="1098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3"/>
      <c r="H361" s="967"/>
      <c r="I361" s="967"/>
      <c r="J361" s="967"/>
      <c r="K361" s="967"/>
      <c r="L361" s="1153"/>
      <c r="M361" s="1139"/>
      <c r="N361" s="1139"/>
      <c r="O361" s="1139"/>
      <c r="P361" s="1139"/>
      <c r="Q361" s="1127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251</v>
      </c>
      <c r="B362" s="1120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3"/>
      <c r="H362" s="967"/>
      <c r="I362" s="967"/>
      <c r="J362" s="967"/>
      <c r="K362" s="967"/>
      <c r="L362" s="1153"/>
      <c r="M362" s="1139"/>
      <c r="N362" s="1139"/>
      <c r="O362" s="1139"/>
      <c r="P362" s="1139"/>
      <c r="Q362" s="1127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252</v>
      </c>
      <c r="B363" s="1101"/>
      <c r="C363" s="1141">
        <f>IF(C360="","",C360*C362)</f>
        <v>350</v>
      </c>
      <c r="D363" s="1141">
        <f>IF(D360="","",D360*D362)</f>
        <v>500</v>
      </c>
      <c r="E363" s="1141">
        <f>IF(E360="","",E360*E362)</f>
        <v>1500</v>
      </c>
      <c r="F363" s="1141">
        <f>IF(F360="","",F360*F362)</f>
        <v>3000</v>
      </c>
      <c r="G363" s="1082"/>
      <c r="H363" s="967"/>
      <c r="I363" s="967"/>
      <c r="J363" s="967"/>
      <c r="K363" s="967"/>
      <c r="L363" s="1082"/>
      <c r="M363" s="967"/>
      <c r="N363" s="967"/>
      <c r="O363" s="967"/>
      <c r="P363" s="967"/>
      <c r="Q363" s="1127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8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2"/>
      <c r="H364" s="967"/>
      <c r="I364" s="967"/>
      <c r="J364" s="967"/>
      <c r="K364" s="967"/>
      <c r="L364" s="1082"/>
      <c r="M364" s="967"/>
      <c r="N364" s="967"/>
      <c r="O364" s="967"/>
      <c r="P364" s="967"/>
      <c r="Q364" s="1127"/>
      <c r="R364" s="901"/>
      <c r="S364" s="1033"/>
      <c r="T364" s="1033"/>
      <c r="U364" s="1063">
        <v>364</v>
      </c>
      <c r="V364" s="476"/>
    </row>
    <row r="365" spans="1:22" ht="15.75" customHeight="1">
      <c r="A365" s="1094" t="s">
        <v>241</v>
      </c>
      <c r="B365" s="1173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8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8"/>
      <c r="M365" s="967"/>
      <c r="N365" s="967"/>
      <c r="O365" s="967"/>
      <c r="P365" s="967"/>
      <c r="Q365" s="1127"/>
      <c r="R365" s="901"/>
      <c r="S365" s="1033"/>
      <c r="T365" s="1033"/>
      <c r="U365" s="1063">
        <v>365</v>
      </c>
      <c r="V365" s="476"/>
    </row>
    <row r="366" spans="1:22" ht="15.75" customHeight="1">
      <c r="A366" s="1095" t="s">
        <v>178</v>
      </c>
      <c r="B366" s="1101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101"/>
      <c r="H366" s="967"/>
      <c r="I366" s="967"/>
      <c r="J366" s="967"/>
      <c r="K366" s="967"/>
      <c r="L366" s="1101"/>
      <c r="M366" s="967"/>
      <c r="N366" s="967"/>
      <c r="O366" s="967"/>
      <c r="P366" s="967"/>
      <c r="Q366" s="1127"/>
      <c r="R366" s="1111"/>
      <c r="S366" s="1112"/>
      <c r="T366" s="1112"/>
      <c r="U366" s="1063">
        <v>366</v>
      </c>
      <c r="V366" s="476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150</v>
      </c>
      <c r="E367" s="1118">
        <f>IF(SUM(E365)=0,"",E365*E366)</f>
        <v>750</v>
      </c>
      <c r="F367" s="1118">
        <f>IF(SUM(F365)=0,"",F365*F366)</f>
        <v>2500</v>
      </c>
      <c r="G367" s="1101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-150</v>
      </c>
      <c r="O367" s="1118">
        <f>IF(J367="","",SUM(J367)-SUM(E367))</f>
        <v>-750</v>
      </c>
      <c r="P367" s="1118">
        <f>IF(K367="","",SUM(K367)-SUM(F367))</f>
        <v>-2500</v>
      </c>
      <c r="Q367" s="1127"/>
      <c r="R367" s="901"/>
      <c r="S367" s="1033"/>
      <c r="T367" s="1033"/>
      <c r="U367" s="1063">
        <v>367</v>
      </c>
      <c r="V367" s="476"/>
    </row>
    <row r="368" spans="1:22" s="1167" customFormat="1" ht="15.75" customHeight="1">
      <c r="A368" s="1095" t="s">
        <v>242</v>
      </c>
      <c r="B368" s="1101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101"/>
      <c r="H368" s="299"/>
      <c r="I368" s="299"/>
      <c r="J368" s="299"/>
      <c r="K368" s="299"/>
      <c r="L368" s="1101"/>
      <c r="M368" s="967"/>
      <c r="N368" s="967"/>
      <c r="O368" s="967"/>
      <c r="P368" s="967"/>
      <c r="Q368" s="1127"/>
      <c r="R368" s="901"/>
      <c r="S368" s="1033"/>
      <c r="T368" s="1033"/>
      <c r="U368" s="1063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0.22309197651663404</v>
      </c>
      <c r="D369" s="1145">
        <f>IF(D363="","",(D363-SUM(D365)-SUM(D368))*D364/D$46/365/$F$1)</f>
        <v>0.22309197651663404</v>
      </c>
      <c r="E369" s="1145">
        <f>IF(E363="","",(E363-SUM(E365)-SUM(E368))*E364/E$46/365/$F$1)</f>
        <v>0.41829745596868884</v>
      </c>
      <c r="F369" s="1145">
        <f>IF(F363="","",(F363-SUM(F365)-SUM(F368))*F364/F$46/365/$F$1)</f>
        <v>0.24787997390737115</v>
      </c>
      <c r="G369" s="1110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10"/>
      <c r="M369" s="1146" t="str">
        <f>IF(H369="","",SUM(H369)-SUM(C369))</f>
        <v/>
      </c>
      <c r="N369" s="1146">
        <f>IF(I369="","",SUM(I369)-SUM(D369))</f>
        <v>9.5610847078557437E-2</v>
      </c>
      <c r="O369" s="1146">
        <f>IF(J369="","",SUM(J369)-SUM(E369))</f>
        <v>0.41829745596868884</v>
      </c>
      <c r="P369" s="1146">
        <f>IF(K369="","",SUM(K369)-SUM(F369))</f>
        <v>1.2393998695368558</v>
      </c>
      <c r="Q369" s="1127"/>
      <c r="R369" s="1062"/>
      <c r="S369" s="1026"/>
      <c r="T369" s="1026"/>
      <c r="U369" s="1063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8"/>
      <c r="H370" s="967"/>
      <c r="I370" s="967"/>
      <c r="J370" s="967"/>
      <c r="K370" s="967"/>
      <c r="L370" s="1098"/>
      <c r="M370" s="967"/>
      <c r="N370" s="967"/>
      <c r="O370" s="967"/>
      <c r="P370" s="967"/>
      <c r="Q370" s="1127"/>
      <c r="R370" s="862"/>
      <c r="S370" s="862"/>
      <c r="T370" s="862"/>
      <c r="U370" s="1063">
        <v>370</v>
      </c>
      <c r="V370" s="1166"/>
    </row>
    <row r="371" spans="1:22" s="1167" customFormat="1" ht="15.75" customHeight="1">
      <c r="A371" s="1175" t="s">
        <v>258</v>
      </c>
      <c r="B371" s="1125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3"/>
      <c r="H371" s="967"/>
      <c r="I371" s="967"/>
      <c r="J371" s="967"/>
      <c r="K371" s="967"/>
      <c r="L371" s="1153"/>
      <c r="M371" s="1139"/>
      <c r="N371" s="1139"/>
      <c r="O371" s="1139"/>
      <c r="P371" s="1139"/>
      <c r="Q371" s="1127"/>
      <c r="R371" s="901"/>
      <c r="S371" s="1033"/>
      <c r="T371" s="1033"/>
      <c r="U371" s="1063">
        <v>371</v>
      </c>
      <c r="V371" s="1166"/>
    </row>
    <row r="372" spans="1:22" ht="15.75" customHeight="1">
      <c r="A372" s="1094" t="s">
        <v>250</v>
      </c>
      <c r="B372" s="1125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3"/>
      <c r="H372" s="967"/>
      <c r="I372" s="967"/>
      <c r="J372" s="967"/>
      <c r="K372" s="967"/>
      <c r="L372" s="1153"/>
      <c r="M372" s="1139"/>
      <c r="N372" s="1139"/>
      <c r="O372" s="1139"/>
      <c r="P372" s="1139"/>
      <c r="Q372" s="1127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251</v>
      </c>
      <c r="B373" s="1110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3"/>
      <c r="H373" s="967"/>
      <c r="I373" s="967"/>
      <c r="J373" s="967"/>
      <c r="K373" s="967"/>
      <c r="L373" s="1153"/>
      <c r="M373" s="1139"/>
      <c r="N373" s="1139"/>
      <c r="O373" s="1139"/>
      <c r="P373" s="1139"/>
      <c r="Q373" s="1127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252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2"/>
      <c r="H374" s="967"/>
      <c r="I374" s="967"/>
      <c r="J374" s="967"/>
      <c r="K374" s="967"/>
      <c r="L374" s="1082"/>
      <c r="M374" s="967"/>
      <c r="N374" s="967"/>
      <c r="O374" s="967"/>
      <c r="P374" s="967"/>
      <c r="Q374" s="1127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5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2"/>
      <c r="H375" s="967"/>
      <c r="I375" s="967"/>
      <c r="J375" s="967"/>
      <c r="K375" s="967"/>
      <c r="L375" s="1082"/>
      <c r="M375" s="967"/>
      <c r="N375" s="967"/>
      <c r="O375" s="967"/>
      <c r="P375" s="967"/>
      <c r="Q375" s="1127"/>
      <c r="R375" s="901"/>
      <c r="S375" s="1033"/>
      <c r="T375" s="1033"/>
      <c r="U375" s="1063">
        <v>375</v>
      </c>
      <c r="V375" s="476"/>
    </row>
    <row r="376" spans="1:22" ht="15.75" customHeight="1">
      <c r="A376" s="1094" t="s">
        <v>241</v>
      </c>
      <c r="B376" s="1125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8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8"/>
      <c r="M376" s="967"/>
      <c r="N376" s="967"/>
      <c r="O376" s="967"/>
      <c r="P376" s="967"/>
      <c r="Q376" s="1127"/>
      <c r="R376" s="901"/>
      <c r="S376" s="1033"/>
      <c r="T376" s="1033"/>
      <c r="U376" s="1063">
        <v>376</v>
      </c>
      <c r="V376" s="476"/>
    </row>
    <row r="377" spans="1:22" ht="15.75" customHeight="1">
      <c r="A377" s="1095" t="s">
        <v>178</v>
      </c>
      <c r="B377" s="1125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1"/>
      <c r="H377" s="967"/>
      <c r="I377" s="967"/>
      <c r="J377" s="967"/>
      <c r="K377" s="967"/>
      <c r="L377" s="1101"/>
      <c r="M377" s="967"/>
      <c r="N377" s="967"/>
      <c r="O377" s="967"/>
      <c r="P377" s="967"/>
      <c r="Q377" s="1127"/>
      <c r="R377" s="1111"/>
      <c r="S377" s="1112"/>
      <c r="T377" s="1112"/>
      <c r="U377" s="1063">
        <v>377</v>
      </c>
      <c r="V377" s="476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901"/>
      <c r="S378" s="1033"/>
      <c r="T378" s="1033"/>
      <c r="U378" s="1063">
        <v>378</v>
      </c>
      <c r="V378" s="476"/>
    </row>
    <row r="379" spans="1:22" s="1167" customFormat="1" ht="15.75" customHeight="1">
      <c r="A379" s="1095" t="s">
        <v>242</v>
      </c>
      <c r="B379" s="1125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1"/>
      <c r="H379" s="299"/>
      <c r="I379" s="299"/>
      <c r="J379" s="299"/>
      <c r="K379" s="299"/>
      <c r="L379" s="1101"/>
      <c r="M379" s="967"/>
      <c r="N379" s="967"/>
      <c r="O379" s="967"/>
      <c r="P379" s="967"/>
      <c r="Q379" s="1127"/>
      <c r="R379" s="901"/>
      <c r="S379" s="1033"/>
      <c r="T379" s="1033"/>
      <c r="U379" s="1063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2"/>
      <c r="S380" s="1026"/>
      <c r="T380" s="1026"/>
      <c r="U380" s="1063">
        <v>380</v>
      </c>
      <c r="V380" s="1166"/>
    </row>
    <row r="381" spans="1:22" s="1167" customFormat="1" ht="15.75" customHeight="1">
      <c r="A381" s="1157" t="str">
        <f>IF(Data!A381="","",Data!A381)</f>
        <v>other crops produced:qty</v>
      </c>
      <c r="B381" s="1098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3"/>
      <c r="H381" s="967"/>
      <c r="I381" s="967"/>
      <c r="J381" s="967"/>
      <c r="K381" s="967"/>
      <c r="L381" s="1153"/>
      <c r="M381" s="1139"/>
      <c r="N381" s="1139"/>
      <c r="O381" s="1139"/>
      <c r="P381" s="1139"/>
      <c r="Q381" s="1127"/>
      <c r="R381" s="901"/>
      <c r="S381" s="1033"/>
      <c r="T381" s="1033"/>
      <c r="U381" s="1063">
        <v>381</v>
      </c>
      <c r="V381" s="1166"/>
    </row>
    <row r="382" spans="1:22" ht="15.75" customHeight="1">
      <c r="A382" s="1094" t="s">
        <v>250</v>
      </c>
      <c r="B382" s="1120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3"/>
      <c r="H382" s="967"/>
      <c r="I382" s="967"/>
      <c r="J382" s="967"/>
      <c r="K382" s="967"/>
      <c r="L382" s="1153"/>
      <c r="M382" s="1139"/>
      <c r="N382" s="1139"/>
      <c r="O382" s="1139"/>
      <c r="P382" s="1139"/>
      <c r="Q382" s="1127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251</v>
      </c>
      <c r="B383" s="1098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3"/>
      <c r="H383" s="967"/>
      <c r="I383" s="967"/>
      <c r="J383" s="967"/>
      <c r="K383" s="967"/>
      <c r="L383" s="1153"/>
      <c r="M383" s="1139"/>
      <c r="N383" s="1139"/>
      <c r="O383" s="1139"/>
      <c r="P383" s="1139"/>
      <c r="Q383" s="1127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259</v>
      </c>
      <c r="B384" s="946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7"/>
      <c r="I384" s="967"/>
      <c r="J384" s="967"/>
      <c r="K384" s="967"/>
      <c r="L384" s="1110"/>
      <c r="M384" s="967"/>
      <c r="N384" s="967"/>
      <c r="O384" s="967"/>
      <c r="P384" s="967"/>
      <c r="Q384" s="1127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5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0"/>
      <c r="H385" s="967"/>
      <c r="I385" s="967"/>
      <c r="J385" s="967"/>
      <c r="K385" s="967"/>
      <c r="L385" s="1110"/>
      <c r="M385" s="967"/>
      <c r="N385" s="967"/>
      <c r="O385" s="967"/>
      <c r="P385" s="967"/>
      <c r="Q385" s="1127"/>
      <c r="R385" s="901"/>
      <c r="S385" s="1033"/>
      <c r="T385" s="1033"/>
      <c r="U385" s="1063">
        <v>385</v>
      </c>
      <c r="V385" s="476"/>
    </row>
    <row r="386" spans="1:22" ht="15.75" customHeight="1">
      <c r="A386" s="1094" t="s">
        <v>241</v>
      </c>
      <c r="B386" s="1125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0"/>
      <c r="H386" s="299"/>
      <c r="I386" s="299"/>
      <c r="J386" s="299"/>
      <c r="K386" s="299"/>
      <c r="L386" s="1110"/>
      <c r="M386" s="967"/>
      <c r="N386" s="967"/>
      <c r="O386" s="967"/>
      <c r="P386" s="967"/>
      <c r="Q386" s="1127"/>
      <c r="R386" s="901"/>
      <c r="S386" s="1033"/>
      <c r="T386" s="1033"/>
      <c r="U386" s="1063">
        <v>386</v>
      </c>
      <c r="V386" s="476"/>
    </row>
    <row r="387" spans="1:22" ht="15.75" customHeight="1">
      <c r="A387" s="1095" t="s">
        <v>178</v>
      </c>
      <c r="B387" s="1125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0"/>
      <c r="H387" s="967"/>
      <c r="I387" s="967"/>
      <c r="J387" s="967"/>
      <c r="K387" s="967"/>
      <c r="L387" s="1110"/>
      <c r="M387" s="967"/>
      <c r="N387" s="967"/>
      <c r="O387" s="967"/>
      <c r="P387" s="967"/>
      <c r="Q387" s="1127"/>
      <c r="R387" s="1111"/>
      <c r="S387" s="1112"/>
      <c r="T387" s="1112"/>
      <c r="U387" s="1063">
        <v>387</v>
      </c>
      <c r="V387" s="476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1"/>
      <c r="S388" s="1033"/>
      <c r="T388" s="1033"/>
      <c r="U388" s="1063">
        <v>388</v>
      </c>
      <c r="V388" s="476"/>
    </row>
    <row r="389" spans="1:22" ht="15.75" customHeight="1">
      <c r="A389" s="1095" t="s">
        <v>242</v>
      </c>
      <c r="B389" s="1098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4"/>
      <c r="H389" s="299"/>
      <c r="I389" s="299"/>
      <c r="J389" s="299"/>
      <c r="K389" s="299"/>
      <c r="L389" s="1164"/>
      <c r="M389" s="967"/>
      <c r="N389" s="967"/>
      <c r="O389" s="967"/>
      <c r="P389" s="967"/>
      <c r="Q389" s="1127"/>
      <c r="R389" s="901"/>
      <c r="S389" s="1033"/>
      <c r="T389" s="1033"/>
      <c r="U389" s="1063">
        <v>389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2"/>
      <c r="S390" s="1026"/>
      <c r="T390" s="1026"/>
      <c r="U390" s="1063">
        <v>390</v>
      </c>
      <c r="V390" s="476"/>
    </row>
    <row r="391" spans="1:22" s="1167" customFormat="1" ht="15.75" customHeight="1">
      <c r="A391" s="1157" t="str">
        <f>IF(Data!A391="","",Data!A391)</f>
        <v>Main cashcrop kg sold</v>
      </c>
      <c r="B391" s="1125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4"/>
      <c r="H391" s="967"/>
      <c r="I391" s="967"/>
      <c r="J391" s="967"/>
      <c r="K391" s="967"/>
      <c r="L391" s="1124"/>
      <c r="M391" s="1139"/>
      <c r="N391" s="1139"/>
      <c r="O391" s="1139"/>
      <c r="P391" s="1139"/>
      <c r="Q391" s="1140"/>
      <c r="R391" s="901"/>
      <c r="S391" s="1033"/>
      <c r="T391" s="1033"/>
      <c r="U391" s="1063">
        <v>391</v>
      </c>
      <c r="V391" s="1166"/>
    </row>
    <row r="392" spans="1:22" s="1167" customFormat="1" ht="15.75" customHeight="1">
      <c r="A392" s="1176" t="s">
        <v>178</v>
      </c>
      <c r="B392" s="1098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4"/>
      <c r="H392" s="967"/>
      <c r="I392" s="967"/>
      <c r="J392" s="967"/>
      <c r="K392" s="967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3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>
        <f>IF(SUM(F391)=0,"",F391*F392)</f>
        <v>10000</v>
      </c>
      <c r="G393" s="1170"/>
      <c r="H393" s="967"/>
      <c r="I393" s="967"/>
      <c r="J393" s="967"/>
      <c r="K393" s="967"/>
      <c r="L393" s="1170"/>
      <c r="M393" s="1139"/>
      <c r="N393" s="1139"/>
      <c r="O393" s="1139"/>
      <c r="P393" s="1139"/>
      <c r="Q393" s="1127"/>
      <c r="R393" s="901"/>
      <c r="S393" s="1033"/>
      <c r="T393" s="1033"/>
      <c r="U393" s="1063">
        <v>393</v>
      </c>
      <c r="V393" s="476"/>
    </row>
    <row r="394" spans="1:22" ht="15.75" customHeight="1">
      <c r="A394" s="1157" t="str">
        <f>IF(Data!A394="","",Data!A394)</f>
        <v>Other cashcrop: kg produced</v>
      </c>
      <c r="B394" s="1098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8"/>
      <c r="H394" s="967"/>
      <c r="I394" s="967"/>
      <c r="J394" s="967"/>
      <c r="K394" s="967"/>
      <c r="L394" s="1098"/>
      <c r="M394" s="1139"/>
      <c r="N394" s="1139"/>
      <c r="O394" s="1139"/>
      <c r="P394" s="1139"/>
      <c r="Q394" s="1127"/>
      <c r="R394" s="901"/>
      <c r="S394" s="1033"/>
      <c r="T394" s="1033"/>
      <c r="U394" s="1063">
        <v>394</v>
      </c>
      <c r="V394" s="476"/>
    </row>
    <row r="395" spans="1:22" ht="15.75" customHeight="1">
      <c r="A395" s="1095" t="s">
        <v>178</v>
      </c>
      <c r="B395" s="1098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1"/>
      <c r="H395" s="967"/>
      <c r="I395" s="967"/>
      <c r="J395" s="967"/>
      <c r="K395" s="967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3">
        <v>395</v>
      </c>
      <c r="V395" s="476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7"/>
      <c r="I396" s="967"/>
      <c r="J396" s="967"/>
      <c r="K396" s="967"/>
      <c r="L396" s="1125"/>
      <c r="M396" s="1139"/>
      <c r="N396" s="1139"/>
      <c r="O396" s="1139"/>
      <c r="P396" s="1139"/>
      <c r="Q396" s="1127"/>
      <c r="R396" s="901"/>
      <c r="S396" s="1033"/>
      <c r="T396" s="1033"/>
      <c r="U396" s="1063">
        <v>396</v>
      </c>
      <c r="V396" s="476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4"/>
      <c r="H397" s="967"/>
      <c r="I397" s="967"/>
      <c r="J397" s="967"/>
      <c r="K397" s="967"/>
      <c r="L397" s="1124"/>
      <c r="M397" s="1139"/>
      <c r="N397" s="1139"/>
      <c r="O397" s="1139"/>
      <c r="P397" s="1139"/>
      <c r="Q397" s="1140"/>
      <c r="R397" s="901"/>
      <c r="S397" s="1033"/>
      <c r="T397" s="1033"/>
      <c r="U397" s="1063">
        <v>397</v>
      </c>
      <c r="V397" s="1166"/>
    </row>
    <row r="398" spans="1:22" ht="15.75" customHeight="1">
      <c r="A398" s="1178" t="s">
        <v>178</v>
      </c>
      <c r="B398" s="1110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4"/>
      <c r="H398" s="967"/>
      <c r="I398" s="967"/>
      <c r="J398" s="967"/>
      <c r="K398" s="967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3">
        <v>398</v>
      </c>
      <c r="V398" s="476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7"/>
      <c r="I399" s="967"/>
      <c r="J399" s="967"/>
      <c r="K399" s="967"/>
      <c r="L399" s="1125"/>
      <c r="M399" s="1139"/>
      <c r="N399" s="1139"/>
      <c r="O399" s="1139"/>
      <c r="P399" s="1139"/>
      <c r="Q399" s="1161"/>
      <c r="R399" s="901"/>
      <c r="S399" s="1033"/>
      <c r="T399" s="1033"/>
      <c r="U399" s="1063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1"/>
      <c r="H400" s="967"/>
      <c r="I400" s="967"/>
      <c r="J400" s="967"/>
      <c r="K400" s="967"/>
      <c r="L400" s="1101"/>
      <c r="M400" s="1139"/>
      <c r="N400" s="1139"/>
      <c r="O400" s="1139"/>
      <c r="P400" s="1139"/>
      <c r="Q400" s="1127"/>
      <c r="R400" s="901"/>
      <c r="S400" s="1033"/>
      <c r="T400" s="1033"/>
      <c r="U400" s="1063">
        <v>400</v>
      </c>
      <c r="V400" s="476"/>
    </row>
    <row r="401" spans="1:22" s="1144" customFormat="1" ht="15.75" customHeight="1">
      <c r="A401" s="1095" t="s">
        <v>178</v>
      </c>
      <c r="B401" s="1098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1"/>
      <c r="H401" s="967"/>
      <c r="I401" s="967"/>
      <c r="J401" s="967"/>
      <c r="K401" s="967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3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6"/>
      <c r="H402" s="967"/>
      <c r="I402" s="967"/>
      <c r="J402" s="967"/>
      <c r="K402" s="967"/>
      <c r="L402" s="946"/>
      <c r="M402" s="1139"/>
      <c r="N402" s="1139"/>
      <c r="O402" s="1139"/>
      <c r="P402" s="1139"/>
      <c r="Q402" s="1127"/>
      <c r="R402" s="901"/>
      <c r="S402" s="1033"/>
      <c r="T402" s="1033"/>
      <c r="U402" s="1063">
        <v>402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1"/>
      <c r="H403" s="967"/>
      <c r="I403" s="967"/>
      <c r="J403" s="967"/>
      <c r="K403" s="967"/>
      <c r="L403" s="1101"/>
      <c r="M403" s="1139"/>
      <c r="N403" s="1139"/>
      <c r="O403" s="1139"/>
      <c r="P403" s="1139"/>
      <c r="Q403" s="1127"/>
      <c r="R403" s="901"/>
      <c r="S403" s="1033"/>
      <c r="T403" s="1033"/>
      <c r="U403" s="1063">
        <v>403</v>
      </c>
      <c r="V403" s="476"/>
    </row>
    <row r="404" spans="1:22" ht="15.75" customHeight="1">
      <c r="A404" s="1095" t="s">
        <v>178</v>
      </c>
      <c r="B404" s="1110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1"/>
      <c r="H404" s="967"/>
      <c r="I404" s="967"/>
      <c r="J404" s="967"/>
      <c r="K404" s="967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3">
        <v>404</v>
      </c>
      <c r="V404" s="476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6"/>
      <c r="H405" s="967"/>
      <c r="I405" s="967"/>
      <c r="J405" s="967"/>
      <c r="K405" s="967"/>
      <c r="L405" s="946"/>
      <c r="M405" s="1139"/>
      <c r="N405" s="1139"/>
      <c r="O405" s="1139"/>
      <c r="P405" s="1139"/>
      <c r="Q405" s="1127"/>
      <c r="R405" s="901"/>
      <c r="S405" s="1033"/>
      <c r="T405" s="1033"/>
      <c r="U405" s="1063">
        <v>405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1"/>
      <c r="H406" s="967"/>
      <c r="I406" s="967"/>
      <c r="J406" s="967"/>
      <c r="K406" s="967"/>
      <c r="L406" s="1101"/>
      <c r="M406" s="1139"/>
      <c r="N406" s="1139"/>
      <c r="O406" s="1139"/>
      <c r="P406" s="1139"/>
      <c r="Q406" s="1127"/>
      <c r="R406" s="901"/>
      <c r="S406" s="1033"/>
      <c r="T406" s="1033"/>
      <c r="U406" s="1063">
        <v>406</v>
      </c>
      <c r="V406" s="476"/>
    </row>
    <row r="407" spans="1:22" ht="15.75" customHeight="1">
      <c r="A407" s="1095" t="s">
        <v>178</v>
      </c>
      <c r="B407" s="1098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1"/>
      <c r="H407" s="967"/>
      <c r="I407" s="967"/>
      <c r="J407" s="967"/>
      <c r="K407" s="967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3">
        <v>407</v>
      </c>
      <c r="V407" s="476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6"/>
      <c r="H408" s="967"/>
      <c r="I408" s="967"/>
      <c r="J408" s="967"/>
      <c r="K408" s="967"/>
      <c r="L408" s="946"/>
      <c r="M408" s="1139"/>
      <c r="N408" s="1139"/>
      <c r="O408" s="1139"/>
      <c r="P408" s="1139"/>
      <c r="Q408" s="1161"/>
      <c r="R408" s="901"/>
      <c r="S408" s="1033"/>
      <c r="T408" s="1033"/>
      <c r="U408" s="1063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1"/>
      <c r="H409" s="967"/>
      <c r="I409" s="967"/>
      <c r="J409" s="967"/>
      <c r="K409" s="967"/>
      <c r="L409" s="1101"/>
      <c r="M409" s="1139"/>
      <c r="N409" s="1139"/>
      <c r="O409" s="1139"/>
      <c r="P409" s="1139"/>
      <c r="Q409" s="1127"/>
      <c r="R409" s="901"/>
      <c r="S409" s="1033"/>
      <c r="T409" s="1033"/>
      <c r="U409" s="1063">
        <v>409</v>
      </c>
      <c r="V409" s="476"/>
    </row>
    <row r="410" spans="1:22" ht="15.75" customHeight="1">
      <c r="A410" s="1095" t="s">
        <v>178</v>
      </c>
      <c r="B410" s="1110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1"/>
      <c r="H410" s="967"/>
      <c r="I410" s="967"/>
      <c r="J410" s="967"/>
      <c r="K410" s="967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3">
        <v>410</v>
      </c>
      <c r="V410" s="476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6"/>
      <c r="H411" s="967"/>
      <c r="I411" s="967"/>
      <c r="J411" s="967"/>
      <c r="K411" s="967"/>
      <c r="L411" s="946"/>
      <c r="M411" s="1139"/>
      <c r="N411" s="1139"/>
      <c r="O411" s="1139"/>
      <c r="P411" s="1139"/>
      <c r="Q411" s="1161"/>
      <c r="R411" s="901"/>
      <c r="S411" s="1033"/>
      <c r="T411" s="1033"/>
      <c r="U411" s="1063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1"/>
      <c r="H412" s="299"/>
      <c r="I412" s="299"/>
      <c r="J412" s="299"/>
      <c r="K412" s="299"/>
      <c r="L412" s="1101"/>
      <c r="M412" s="967"/>
      <c r="N412" s="967"/>
      <c r="O412" s="967"/>
      <c r="P412" s="967"/>
      <c r="Q412" s="1127"/>
      <c r="R412" s="901"/>
      <c r="S412" s="1033"/>
      <c r="T412" s="1033"/>
      <c r="U412" s="1063">
        <v>412</v>
      </c>
      <c r="V412" s="476"/>
    </row>
    <row r="413" spans="1:22" ht="15.75" customHeight="1">
      <c r="A413" s="1095" t="s">
        <v>178</v>
      </c>
      <c r="B413" s="1098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1"/>
      <c r="H413" s="967"/>
      <c r="I413" s="967"/>
      <c r="J413" s="967"/>
      <c r="K413" s="967"/>
      <c r="L413" s="1101"/>
      <c r="M413" s="967"/>
      <c r="N413" s="967"/>
      <c r="O413" s="967"/>
      <c r="P413" s="967"/>
      <c r="Q413" s="1127"/>
      <c r="R413" s="1111"/>
      <c r="S413" s="1112"/>
      <c r="T413" s="1112"/>
      <c r="U413" s="1063">
        <v>413</v>
      </c>
      <c r="V413" s="476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1"/>
      <c r="S414" s="1033"/>
      <c r="T414" s="1033"/>
      <c r="U414" s="1063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1"/>
      <c r="H415" s="299"/>
      <c r="I415" s="299"/>
      <c r="J415" s="299"/>
      <c r="K415" s="299"/>
      <c r="L415" s="1101"/>
      <c r="M415" s="967"/>
      <c r="N415" s="967"/>
      <c r="O415" s="967"/>
      <c r="P415" s="967"/>
      <c r="Q415" s="1127"/>
      <c r="R415" s="901"/>
      <c r="S415" s="1033"/>
      <c r="T415" s="1033"/>
      <c r="U415" s="1063">
        <v>415</v>
      </c>
      <c r="V415" s="476"/>
    </row>
    <row r="416" spans="1:22" ht="15.75" customHeight="1">
      <c r="A416" s="1095" t="s">
        <v>178</v>
      </c>
      <c r="B416" s="1110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8"/>
      <c r="H416" s="967"/>
      <c r="I416" s="967"/>
      <c r="J416" s="967"/>
      <c r="K416" s="967"/>
      <c r="L416" s="1098"/>
      <c r="M416" s="967"/>
      <c r="N416" s="967"/>
      <c r="O416" s="967"/>
      <c r="P416" s="967"/>
      <c r="Q416" s="1127"/>
      <c r="R416" s="1111"/>
      <c r="S416" s="1112"/>
      <c r="T416" s="1112"/>
      <c r="U416" s="1063">
        <v>416</v>
      </c>
      <c r="V416" s="476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1"/>
      <c r="S417" s="1033"/>
      <c r="T417" s="1033"/>
      <c r="U417" s="1063">
        <v>417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3"/>
      <c r="H418" s="967"/>
      <c r="I418" s="967"/>
      <c r="J418" s="967"/>
      <c r="K418" s="967"/>
      <c r="L418" s="1173"/>
      <c r="M418" s="1159"/>
      <c r="N418" s="1159"/>
      <c r="O418" s="1159"/>
      <c r="P418" s="1159"/>
      <c r="Q418" s="1127"/>
      <c r="R418" s="862"/>
      <c r="S418" s="862"/>
      <c r="T418" s="862"/>
      <c r="U418" s="1063">
        <v>418</v>
      </c>
      <c r="V418" s="476"/>
    </row>
    <row r="419" spans="1:22" s="1167" customFormat="1" ht="15.75" customHeight="1">
      <c r="A419" s="1178" t="s">
        <v>265</v>
      </c>
      <c r="B419" s="1098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1"/>
      <c r="S419" s="1033"/>
      <c r="T419" s="1033"/>
      <c r="U419" s="1063">
        <v>419</v>
      </c>
      <c r="V419" s="1166"/>
    </row>
    <row r="420" spans="1:22" s="1167" customFormat="1" ht="15.75" customHeight="1">
      <c r="A420" s="1176" t="s">
        <v>178</v>
      </c>
      <c r="B420" s="1098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4"/>
      <c r="H420" s="967"/>
      <c r="I420" s="967"/>
      <c r="J420" s="967"/>
      <c r="K420" s="967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3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1"/>
      <c r="S421" s="1033"/>
      <c r="T421" s="1033"/>
      <c r="U421" s="1063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3"/>
      <c r="H422" s="967"/>
      <c r="I422" s="967"/>
      <c r="J422" s="967"/>
      <c r="K422" s="967"/>
      <c r="L422" s="1173"/>
      <c r="M422" s="1159"/>
      <c r="N422" s="1159"/>
      <c r="O422" s="1159"/>
      <c r="P422" s="1159"/>
      <c r="Q422" s="1127"/>
      <c r="R422" s="862"/>
      <c r="S422" s="862"/>
      <c r="T422" s="862"/>
      <c r="U422" s="1063">
        <v>422</v>
      </c>
      <c r="V422" s="476"/>
    </row>
    <row r="423" spans="1:22" s="1167" customFormat="1" ht="15.75" customHeight="1">
      <c r="A423" s="1178" t="s">
        <v>265</v>
      </c>
      <c r="B423" s="1098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1"/>
      <c r="S423" s="1033"/>
      <c r="T423" s="1033"/>
      <c r="U423" s="1063">
        <v>423</v>
      </c>
      <c r="V423" s="1166"/>
    </row>
    <row r="424" spans="1:22" s="1167" customFormat="1" ht="15.75" customHeight="1">
      <c r="A424" s="1176" t="s">
        <v>178</v>
      </c>
      <c r="B424" s="1098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4"/>
      <c r="H424" s="967"/>
      <c r="I424" s="967"/>
      <c r="J424" s="967"/>
      <c r="K424" s="967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3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1"/>
      <c r="S425" s="1033"/>
      <c r="T425" s="1033"/>
      <c r="U425" s="1063">
        <v>425</v>
      </c>
      <c r="V425" s="1143"/>
    </row>
    <row r="426" spans="1:22" s="1144" customFormat="1" ht="15.75" customHeight="1">
      <c r="A426" s="1185" t="s">
        <v>266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1"/>
      <c r="S426" s="1033"/>
      <c r="T426" s="1033"/>
      <c r="U426" s="1063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3"/>
      <c r="H427" s="967"/>
      <c r="I427" s="967"/>
      <c r="J427" s="967"/>
      <c r="K427" s="967"/>
      <c r="L427" s="1153"/>
      <c r="M427" s="1139"/>
      <c r="N427" s="1139"/>
      <c r="O427" s="1139"/>
      <c r="P427" s="1139"/>
      <c r="Q427" s="1127"/>
      <c r="R427" s="901"/>
      <c r="S427" s="1033"/>
      <c r="T427" s="1033"/>
      <c r="U427" s="1063">
        <v>427</v>
      </c>
      <c r="V427" s="1181"/>
    </row>
    <row r="428" spans="1:22" ht="15.75" hidden="1" customHeight="1">
      <c r="A428" s="1182" t="s">
        <v>250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7"/>
      <c r="I428" s="967"/>
      <c r="J428" s="967"/>
      <c r="K428" s="967"/>
      <c r="L428" s="1153"/>
      <c r="M428" s="1139"/>
      <c r="N428" s="1139"/>
      <c r="O428" s="1139"/>
      <c r="P428" s="1139"/>
      <c r="Q428" s="1127"/>
      <c r="R428" s="862"/>
      <c r="S428" s="862"/>
      <c r="T428" s="862"/>
      <c r="U428" s="1063">
        <v>428</v>
      </c>
      <c r="V428" s="46"/>
    </row>
    <row r="429" spans="1:22" ht="15.75" hidden="1" customHeight="1">
      <c r="A429" s="1183" t="s">
        <v>251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7"/>
      <c r="I429" s="967"/>
      <c r="J429" s="967"/>
      <c r="K429" s="967"/>
      <c r="L429" s="1153"/>
      <c r="M429" s="1139"/>
      <c r="N429" s="1139"/>
      <c r="O429" s="1139"/>
      <c r="P429" s="1139"/>
      <c r="Q429" s="1127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3" t="s">
        <v>259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7"/>
      <c r="I430" s="967"/>
      <c r="J430" s="967"/>
      <c r="K430" s="967"/>
      <c r="L430" s="1110"/>
      <c r="M430" s="967"/>
      <c r="N430" s="967"/>
      <c r="O430" s="967"/>
      <c r="P430" s="967"/>
      <c r="Q430" s="1127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7"/>
      <c r="I431" s="967"/>
      <c r="J431" s="967"/>
      <c r="K431" s="967"/>
      <c r="L431" s="1110"/>
      <c r="M431" s="967"/>
      <c r="N431" s="967"/>
      <c r="O431" s="967"/>
      <c r="P431" s="967"/>
      <c r="Q431" s="1127"/>
      <c r="R431" s="901"/>
      <c r="S431" s="1033"/>
      <c r="T431" s="1033"/>
      <c r="U431" s="1063">
        <v>431</v>
      </c>
      <c r="V431" s="46"/>
    </row>
    <row r="432" spans="1:22" ht="15.75" hidden="1" customHeight="1">
      <c r="A432" s="1182" t="s">
        <v>241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7"/>
      <c r="N432" s="967"/>
      <c r="O432" s="967"/>
      <c r="P432" s="967"/>
      <c r="Q432" s="1127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7"/>
      <c r="I433" s="967"/>
      <c r="J433" s="967"/>
      <c r="K433" s="967"/>
      <c r="L433" s="1110"/>
      <c r="M433" s="967"/>
      <c r="N433" s="967"/>
      <c r="O433" s="967"/>
      <c r="P433" s="967"/>
      <c r="Q433" s="1127"/>
      <c r="R433" s="1111"/>
      <c r="S433" s="1112"/>
      <c r="T433" s="1112"/>
      <c r="U433" s="1063">
        <v>433</v>
      </c>
      <c r="V433" s="46"/>
    </row>
    <row r="434" spans="1:22" ht="15.75" customHeight="1">
      <c r="A434" s="1095" t="s">
        <v>180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105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-105</v>
      </c>
      <c r="Q434" s="1127"/>
      <c r="R434" s="901"/>
      <c r="S434" s="1033"/>
      <c r="T434" s="1033"/>
      <c r="U434" s="1063">
        <v>434</v>
      </c>
      <c r="V434" s="46"/>
    </row>
    <row r="435" spans="1:22" ht="15.75" customHeight="1">
      <c r="A435" s="1095" t="s">
        <v>242</v>
      </c>
      <c r="B435" s="1125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4"/>
      <c r="H435" s="1149"/>
      <c r="I435" s="1149"/>
      <c r="J435" s="1149"/>
      <c r="K435" s="1149"/>
      <c r="L435" s="1164"/>
      <c r="M435" s="967"/>
      <c r="N435" s="967"/>
      <c r="O435" s="967"/>
      <c r="P435" s="967"/>
      <c r="Q435" s="1127"/>
      <c r="R435" s="901"/>
      <c r="S435" s="1033"/>
      <c r="T435" s="1033"/>
      <c r="U435" s="1063">
        <v>435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2.1246854906346101E-3</v>
      </c>
      <c r="E436" s="1145">
        <f>IF(Data!BX436="","",Data!BX436)</f>
        <v>0</v>
      </c>
      <c r="F436" s="1145">
        <f>IF(Data!BY436="","",Data!BY436)</f>
        <v>1.9279553526128869E-3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-2.1246854906346101E-3</v>
      </c>
      <c r="O436" s="1146">
        <f>IF(J436="","",SUM(J436)-SUM(E436))</f>
        <v>0</v>
      </c>
      <c r="P436" s="1146">
        <f>IF(K436="","",SUM(K436)-SUM(F436))</f>
        <v>-1.9279553526128869E-3</v>
      </c>
      <c r="Q436" s="1127"/>
      <c r="R436" s="1062"/>
      <c r="S436" s="1026"/>
      <c r="T436" s="1026"/>
      <c r="U436" s="1063">
        <v>436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3"/>
      <c r="H437" s="967"/>
      <c r="I437" s="967"/>
      <c r="J437" s="967"/>
      <c r="K437" s="967"/>
      <c r="L437" s="1153"/>
      <c r="M437" s="1139"/>
      <c r="N437" s="1139"/>
      <c r="O437" s="1139"/>
      <c r="P437" s="1139"/>
      <c r="Q437" s="1127"/>
      <c r="R437" s="901"/>
      <c r="S437" s="1033"/>
      <c r="T437" s="1033"/>
      <c r="U437" s="1063">
        <v>437</v>
      </c>
      <c r="V437" s="1181"/>
    </row>
    <row r="438" spans="1:22" ht="15.75" hidden="1" customHeight="1">
      <c r="A438" s="1182" t="s">
        <v>250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7"/>
      <c r="I438" s="967"/>
      <c r="J438" s="967"/>
      <c r="K438" s="967"/>
      <c r="L438" s="1153"/>
      <c r="M438" s="1139"/>
      <c r="N438" s="1139"/>
      <c r="O438" s="1139"/>
      <c r="P438" s="1139"/>
      <c r="Q438" s="1127"/>
      <c r="R438" s="862"/>
      <c r="S438" s="862"/>
      <c r="T438" s="862"/>
      <c r="U438" s="1063">
        <v>438</v>
      </c>
      <c r="V438" s="46"/>
    </row>
    <row r="439" spans="1:22" ht="15.75" hidden="1" customHeight="1">
      <c r="A439" s="1183" t="s">
        <v>251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7"/>
      <c r="I439" s="967"/>
      <c r="J439" s="967"/>
      <c r="K439" s="967"/>
      <c r="L439" s="1153"/>
      <c r="M439" s="1139"/>
      <c r="N439" s="1139"/>
      <c r="O439" s="1139"/>
      <c r="P439" s="1139"/>
      <c r="Q439" s="1127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3" t="s">
        <v>259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7"/>
      <c r="I440" s="967"/>
      <c r="J440" s="967"/>
      <c r="K440" s="967"/>
      <c r="L440" s="1110"/>
      <c r="M440" s="967"/>
      <c r="N440" s="967"/>
      <c r="O440" s="967"/>
      <c r="P440" s="967"/>
      <c r="Q440" s="1127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7"/>
      <c r="I441" s="967"/>
      <c r="J441" s="967"/>
      <c r="K441" s="967"/>
      <c r="L441" s="1110"/>
      <c r="M441" s="967"/>
      <c r="N441" s="967"/>
      <c r="O441" s="967"/>
      <c r="P441" s="967"/>
      <c r="Q441" s="1127"/>
      <c r="R441" s="901"/>
      <c r="S441" s="1033"/>
      <c r="T441" s="1033"/>
      <c r="U441" s="1063">
        <v>441</v>
      </c>
      <c r="V441" s="46"/>
    </row>
    <row r="442" spans="1:22" ht="15.75" hidden="1" customHeight="1">
      <c r="A442" s="1182" t="s">
        <v>241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7"/>
      <c r="N442" s="967"/>
      <c r="O442" s="967"/>
      <c r="P442" s="967"/>
      <c r="Q442" s="1127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7"/>
      <c r="I443" s="967"/>
      <c r="J443" s="967"/>
      <c r="K443" s="967"/>
      <c r="L443" s="1110"/>
      <c r="M443" s="967"/>
      <c r="N443" s="967"/>
      <c r="O443" s="967"/>
      <c r="P443" s="967"/>
      <c r="Q443" s="1127"/>
      <c r="R443" s="1111"/>
      <c r="S443" s="1112"/>
      <c r="T443" s="1112"/>
      <c r="U443" s="1063">
        <v>443</v>
      </c>
      <c r="V443" s="46"/>
    </row>
    <row r="444" spans="1:22" ht="15.75" customHeight="1">
      <c r="A444" s="1095" t="s">
        <v>180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1"/>
      <c r="S444" s="1033"/>
      <c r="T444" s="1033"/>
      <c r="U444" s="1063">
        <v>444</v>
      </c>
      <c r="V444" s="46"/>
    </row>
    <row r="445" spans="1:22" ht="15.75" customHeight="1">
      <c r="A445" s="1095" t="s">
        <v>242</v>
      </c>
      <c r="B445" s="1110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4"/>
      <c r="H445" s="1149"/>
      <c r="I445" s="1149"/>
      <c r="J445" s="1149"/>
      <c r="K445" s="1149"/>
      <c r="L445" s="1164"/>
      <c r="M445" s="967"/>
      <c r="N445" s="967"/>
      <c r="O445" s="967"/>
      <c r="P445" s="967"/>
      <c r="Q445" s="1127"/>
      <c r="R445" s="901"/>
      <c r="S445" s="1033"/>
      <c r="T445" s="1033"/>
      <c r="U445" s="1063">
        <v>445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4.2046407604137546E-2</v>
      </c>
      <c r="D446" s="1145">
        <f>IF(Data!BW446="","",Data!BW446)</f>
        <v>4.2046407604137546E-2</v>
      </c>
      <c r="E446" s="1145">
        <f>IF(Data!BX446="","",Data!BX446)</f>
        <v>1.8395303326810178E-2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-4.2046407604137546E-2</v>
      </c>
      <c r="N446" s="1146">
        <f>IF(I446="","",SUM(I446)-SUM(D446))</f>
        <v>-4.2046407604137546E-2</v>
      </c>
      <c r="O446" s="1146">
        <f>IF(J446="","",SUM(J446)-SUM(E446))</f>
        <v>-1.8395303326810178E-2</v>
      </c>
      <c r="P446" s="1146">
        <f>IF(K446="","",SUM(K446)-SUM(F446))</f>
        <v>0</v>
      </c>
      <c r="Q446" s="1127"/>
      <c r="R446" s="1062"/>
      <c r="S446" s="1026"/>
      <c r="T446" s="1026"/>
      <c r="U446" s="1063">
        <v>446</v>
      </c>
      <c r="V446" s="46"/>
    </row>
    <row r="447" spans="1:22" ht="15.75" customHeight="1">
      <c r="A447" s="1185" t="s">
        <v>269</v>
      </c>
      <c r="B447" s="1098"/>
      <c r="C447" s="769"/>
      <c r="D447" s="769"/>
      <c r="E447" s="769"/>
      <c r="F447" s="1009"/>
      <c r="G447" s="1101"/>
      <c r="H447" s="967"/>
      <c r="I447" s="967"/>
      <c r="J447" s="967"/>
      <c r="K447" s="967"/>
      <c r="L447" s="1101"/>
      <c r="M447" s="967"/>
      <c r="N447" s="967"/>
      <c r="O447" s="967"/>
      <c r="P447" s="967"/>
      <c r="Q447" s="1127"/>
      <c r="R447" s="862"/>
      <c r="S447" s="862"/>
      <c r="T447" s="862"/>
      <c r="U447" s="1063">
        <v>447</v>
      </c>
      <c r="V447" s="476"/>
    </row>
    <row r="448" spans="1:22" ht="15.75" customHeight="1">
      <c r="A448" s="1415" t="str">
        <f>IF(Data!A448="","",Data!A448)</f>
        <v>Maize grain purchase</v>
      </c>
      <c r="B448" s="1098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1"/>
      <c r="H448" s="967"/>
      <c r="I448" s="967"/>
      <c r="J448" s="967"/>
      <c r="K448" s="967"/>
      <c r="L448" s="1101"/>
      <c r="M448" s="967"/>
      <c r="N448" s="967"/>
      <c r="O448" s="967"/>
      <c r="P448" s="967"/>
      <c r="Q448" s="1127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251</v>
      </c>
      <c r="B449" s="1110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101"/>
      <c r="H449" s="967"/>
      <c r="I449" s="967"/>
      <c r="J449" s="967"/>
      <c r="K449" s="967"/>
      <c r="L449" s="1101"/>
      <c r="M449" s="967"/>
      <c r="N449" s="967"/>
      <c r="O449" s="967"/>
      <c r="P449" s="967"/>
      <c r="Q449" s="1127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271</v>
      </c>
      <c r="B450" s="1110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101"/>
      <c r="H450" s="967"/>
      <c r="I450" s="967"/>
      <c r="J450" s="967"/>
      <c r="K450" s="967"/>
      <c r="L450" s="1101"/>
      <c r="M450" s="967"/>
      <c r="N450" s="967"/>
      <c r="O450" s="967"/>
      <c r="P450" s="967"/>
      <c r="Q450" s="1127"/>
      <c r="R450" s="901"/>
      <c r="S450" s="1033"/>
      <c r="T450" s="1033"/>
      <c r="U450" s="1063">
        <v>450</v>
      </c>
      <c r="V450" s="476"/>
    </row>
    <row r="451" spans="1:22" ht="15.75" customHeight="1">
      <c r="A451" s="1119" t="s">
        <v>272</v>
      </c>
      <c r="B451" s="1098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8"/>
      <c r="H451" s="967"/>
      <c r="I451" s="967"/>
      <c r="J451" s="967"/>
      <c r="K451" s="967"/>
      <c r="L451" s="1098"/>
      <c r="M451" s="967"/>
      <c r="N451" s="967"/>
      <c r="O451" s="967"/>
      <c r="P451" s="967"/>
      <c r="Q451" s="1127"/>
      <c r="R451" s="901"/>
      <c r="S451" s="1033"/>
      <c r="T451" s="1033"/>
      <c r="U451" s="1063">
        <v>451</v>
      </c>
      <c r="V451" s="476"/>
    </row>
    <row r="452" spans="1:22" ht="15.75" customHeight="1">
      <c r="A452" s="1168" t="s">
        <v>252</v>
      </c>
      <c r="B452" s="1098"/>
      <c r="C452" s="1141">
        <f>IF(C450="","",C449*C450*C451)</f>
        <v>50</v>
      </c>
      <c r="D452" s="1141">
        <f>IF(D450="","",D449*D450*D451)</f>
        <v>50</v>
      </c>
      <c r="E452" s="1141">
        <f>IF(E450="","",E449*E450*E451)</f>
        <v>108</v>
      </c>
      <c r="F452" s="1141">
        <f>IF(F450="","",F449*F450*F451)</f>
        <v>200</v>
      </c>
      <c r="G452" s="1125"/>
      <c r="H452" s="967"/>
      <c r="I452" s="967"/>
      <c r="J452" s="967"/>
      <c r="K452" s="967"/>
      <c r="L452" s="1125"/>
      <c r="M452" s="967"/>
      <c r="N452" s="967"/>
      <c r="O452" s="967"/>
      <c r="P452" s="967"/>
      <c r="Q452" s="1127"/>
      <c r="R452" s="901"/>
      <c r="S452" s="1033"/>
      <c r="T452" s="1033"/>
      <c r="U452" s="1063">
        <v>452</v>
      </c>
      <c r="V452" s="476"/>
    </row>
    <row r="453" spans="1:22" ht="15.75" customHeight="1">
      <c r="A453" s="1168" t="str">
        <f>$G$1 &amp; "/kg"</f>
        <v>kcal/kg</v>
      </c>
      <c r="B453" s="1098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5"/>
      <c r="H453" s="967"/>
      <c r="I453" s="967"/>
      <c r="J453" s="967"/>
      <c r="K453" s="967"/>
      <c r="L453" s="1125"/>
      <c r="M453" s="967"/>
      <c r="N453" s="967"/>
      <c r="O453" s="967"/>
      <c r="P453" s="967"/>
      <c r="Q453" s="1127"/>
      <c r="R453" s="901"/>
      <c r="S453" s="1033"/>
      <c r="T453" s="1033"/>
      <c r="U453" s="1063">
        <v>453</v>
      </c>
      <c r="V453" s="476"/>
    </row>
    <row r="454" spans="1:22" ht="15.75" customHeight="1">
      <c r="A454" s="1119" t="str">
        <f>$G$1 &amp; " (%)"</f>
        <v>kcal (%)</v>
      </c>
      <c r="B454" s="1098"/>
      <c r="C454" s="1416">
        <f>IF(C452="","",C452*C453/C$46/365/$F$1)</f>
        <v>3.3547665641599105E-2</v>
      </c>
      <c r="D454" s="1416">
        <f>IF(D452="","",D452*D453/D$46/365/$F$1)</f>
        <v>3.3547665641599105E-2</v>
      </c>
      <c r="E454" s="1416">
        <f>IF(E452="","",E452*E453/E$46/365/$F$1)</f>
        <v>6.3405088062622308E-2</v>
      </c>
      <c r="F454" s="1416">
        <f>IF(F452="","",F452*F453/F$46/365/$F$1)</f>
        <v>0.10437051532941943</v>
      </c>
      <c r="G454" s="1110"/>
      <c r="H454" s="967"/>
      <c r="I454" s="967"/>
      <c r="J454" s="967"/>
      <c r="K454" s="967"/>
      <c r="L454" s="1110"/>
      <c r="M454" s="967"/>
      <c r="N454" s="967"/>
      <c r="O454" s="967"/>
      <c r="P454" s="967"/>
      <c r="Q454" s="1127"/>
      <c r="R454" s="1062"/>
      <c r="S454" s="1026"/>
      <c r="T454" s="1026"/>
      <c r="U454" s="1063">
        <v>454</v>
      </c>
      <c r="V454" s="476"/>
    </row>
    <row r="455" spans="1:22" ht="15.75" customHeight="1">
      <c r="A455" s="1186" t="s">
        <v>273</v>
      </c>
      <c r="B455" s="1110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3"/>
      <c r="H455" s="967"/>
      <c r="I455" s="967"/>
      <c r="J455" s="967"/>
      <c r="K455" s="967"/>
      <c r="L455" s="1123"/>
      <c r="M455" s="967"/>
      <c r="N455" s="967"/>
      <c r="O455" s="967"/>
      <c r="P455" s="967"/>
      <c r="Q455" s="1127"/>
      <c r="R455" s="1111"/>
      <c r="S455" s="1112"/>
      <c r="T455" s="1112"/>
      <c r="U455" s="1063">
        <v>455</v>
      </c>
      <c r="V455" s="476"/>
    </row>
    <row r="456" spans="1:22" ht="15.75" customHeight="1">
      <c r="A456" s="1119" t="s">
        <v>274</v>
      </c>
      <c r="B456" s="1098"/>
      <c r="C456" s="1141">
        <f>IF(C455="","",C450*C451*C455)</f>
        <v>60</v>
      </c>
      <c r="D456" s="1141">
        <f>IF(D455="","",D450*D451*D455)</f>
        <v>60</v>
      </c>
      <c r="E456" s="1141">
        <f>IF(E455="","",E450*E451*E455)</f>
        <v>180</v>
      </c>
      <c r="F456" s="1141">
        <f>IF(F455="","",F450*F451*F455)</f>
        <v>200</v>
      </c>
      <c r="G456" s="1125"/>
      <c r="H456" s="967"/>
      <c r="I456" s="967"/>
      <c r="J456" s="967"/>
      <c r="K456" s="967"/>
      <c r="L456" s="1125"/>
      <c r="M456" s="967"/>
      <c r="N456" s="967"/>
      <c r="O456" s="967"/>
      <c r="P456" s="967"/>
      <c r="Q456" s="1548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5" t="str">
        <f>IF(Data!A457="","",Data!A457)</f>
        <v>Maize meal purchase</v>
      </c>
      <c r="B457" s="1098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5"/>
      <c r="H457" s="967"/>
      <c r="I457" s="967"/>
      <c r="J457" s="967"/>
      <c r="K457" s="967"/>
      <c r="L457" s="1125"/>
      <c r="M457" s="967"/>
      <c r="N457" s="967"/>
      <c r="O457" s="967"/>
      <c r="P457" s="967"/>
      <c r="Q457" s="1127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251</v>
      </c>
      <c r="B458" s="1098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5"/>
      <c r="H458" s="967"/>
      <c r="I458" s="967"/>
      <c r="J458" s="967"/>
      <c r="K458" s="967"/>
      <c r="L458" s="1125"/>
      <c r="M458" s="967"/>
      <c r="N458" s="967"/>
      <c r="O458" s="967"/>
      <c r="P458" s="967"/>
      <c r="Q458" s="1127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271</v>
      </c>
      <c r="B459" s="1098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5"/>
      <c r="H459" s="967"/>
      <c r="I459" s="967"/>
      <c r="J459" s="967"/>
      <c r="K459" s="967"/>
      <c r="L459" s="1125"/>
      <c r="M459" s="967"/>
      <c r="N459" s="967"/>
      <c r="O459" s="967"/>
      <c r="P459" s="967"/>
      <c r="Q459" s="1127"/>
      <c r="R459" s="901"/>
      <c r="S459" s="1033"/>
      <c r="T459" s="1033"/>
      <c r="U459" s="1063">
        <v>459</v>
      </c>
      <c r="V459" s="476"/>
    </row>
    <row r="460" spans="1:22" ht="15.75" customHeight="1">
      <c r="A460" s="1119" t="s">
        <v>272</v>
      </c>
      <c r="B460" s="1101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5"/>
      <c r="H460" s="967"/>
      <c r="I460" s="967"/>
      <c r="J460" s="967"/>
      <c r="K460" s="967"/>
      <c r="L460" s="1125"/>
      <c r="M460" s="967"/>
      <c r="N460" s="967"/>
      <c r="O460" s="967"/>
      <c r="P460" s="967"/>
      <c r="Q460" s="1127"/>
      <c r="R460" s="901"/>
      <c r="S460" s="1033"/>
      <c r="T460" s="1033"/>
      <c r="U460" s="1063">
        <v>460</v>
      </c>
      <c r="V460" s="476"/>
    </row>
    <row r="461" spans="1:22" s="1163" customFormat="1" ht="15.75" customHeight="1">
      <c r="A461" s="1168" t="s">
        <v>252</v>
      </c>
      <c r="B461" s="1098"/>
      <c r="C461" s="1141" t="str">
        <f>IF(C459="","",C458*C459*C460)</f>
        <v/>
      </c>
      <c r="D461" s="1141" t="str">
        <f>IF(D459="","",D458*D459*D460)</f>
        <v/>
      </c>
      <c r="E461" s="1141" t="str">
        <f>IF(E459="","",E458*E459*E460)</f>
        <v/>
      </c>
      <c r="F461" s="1141" t="str">
        <f>IF(F459="","",F458*F459*F460)</f>
        <v/>
      </c>
      <c r="G461" s="1098"/>
      <c r="H461" s="967"/>
      <c r="I461" s="967"/>
      <c r="J461" s="967"/>
      <c r="K461" s="967"/>
      <c r="L461" s="1098"/>
      <c r="M461" s="967"/>
      <c r="N461" s="967"/>
      <c r="O461" s="967"/>
      <c r="P461" s="967"/>
      <c r="Q461" s="1161"/>
      <c r="R461" s="901"/>
      <c r="S461" s="1033"/>
      <c r="T461" s="1033"/>
      <c r="U461" s="1063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8"/>
      <c r="H462" s="967"/>
      <c r="I462" s="967"/>
      <c r="J462" s="967"/>
      <c r="K462" s="967"/>
      <c r="L462" s="1098"/>
      <c r="M462" s="967"/>
      <c r="N462" s="967"/>
      <c r="O462" s="967"/>
      <c r="P462" s="967"/>
      <c r="Q462" s="1127"/>
      <c r="R462" s="901"/>
      <c r="S462" s="1033"/>
      <c r="T462" s="1033"/>
      <c r="U462" s="1063">
        <v>462</v>
      </c>
      <c r="V462" s="476"/>
    </row>
    <row r="463" spans="1:22" ht="15.75" customHeight="1">
      <c r="A463" s="1119" t="str">
        <f>$G$1 &amp; " (%)"</f>
        <v>kcal (%)</v>
      </c>
      <c r="B463" s="1098"/>
      <c r="C463" s="1416" t="str">
        <f>IF(C461="","",C461*C462/C$46/365/$F$1)</f>
        <v/>
      </c>
      <c r="D463" s="1416" t="str">
        <f>IF(D461="","",D461*D462/D$46/365/$F$1)</f>
        <v/>
      </c>
      <c r="E463" s="1416" t="str">
        <f>IF(E461="","",E461*E462/E$46/365/$F$1)</f>
        <v/>
      </c>
      <c r="F463" s="1416" t="str">
        <f>IF(F461="","",F461*F462/F$46/365/$F$1)</f>
        <v/>
      </c>
      <c r="G463" s="1120"/>
      <c r="H463" s="967"/>
      <c r="I463" s="967"/>
      <c r="J463" s="967"/>
      <c r="K463" s="967"/>
      <c r="L463" s="1120"/>
      <c r="M463" s="967"/>
      <c r="N463" s="967"/>
      <c r="O463" s="967"/>
      <c r="P463" s="967"/>
      <c r="Q463" s="1127"/>
      <c r="R463" s="1062"/>
      <c r="S463" s="1026"/>
      <c r="T463" s="1026"/>
      <c r="U463" s="1063">
        <v>463</v>
      </c>
      <c r="V463" s="476"/>
    </row>
    <row r="464" spans="1:22" ht="15.75" customHeight="1">
      <c r="A464" s="1187" t="s">
        <v>273</v>
      </c>
      <c r="B464" s="1098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8"/>
      <c r="H464" s="967"/>
      <c r="I464" s="967"/>
      <c r="J464" s="967"/>
      <c r="K464" s="967"/>
      <c r="L464" s="1098"/>
      <c r="M464" s="967"/>
      <c r="N464" s="967"/>
      <c r="O464" s="967"/>
      <c r="P464" s="967"/>
      <c r="Q464" s="1127"/>
      <c r="R464" s="1111"/>
      <c r="S464" s="1112"/>
      <c r="T464" s="1112"/>
      <c r="U464" s="1063">
        <v>464</v>
      </c>
      <c r="V464" s="476"/>
    </row>
    <row r="465" spans="1:22" ht="15.75" customHeight="1">
      <c r="A465" s="1119" t="s">
        <v>274</v>
      </c>
      <c r="B465" s="1110"/>
      <c r="C465" s="1141" t="str">
        <f>IF(C464="","",C459*C460*C464)</f>
        <v/>
      </c>
      <c r="D465" s="1141" t="str">
        <f>IF(D464="","",D459*D460*D464)</f>
        <v/>
      </c>
      <c r="E465" s="1141" t="str">
        <f>IF(E464="","",E459*E460*E464)</f>
        <v/>
      </c>
      <c r="F465" s="114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48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415" t="str">
        <f>IF(Data!A466="","",Data!A466)</f>
        <v>Rice purchase - unit</v>
      </c>
      <c r="B466" s="1098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5"/>
      <c r="H466" s="967"/>
      <c r="I466" s="967"/>
      <c r="J466" s="967"/>
      <c r="K466" s="967"/>
      <c r="L466" s="1125"/>
      <c r="M466" s="967"/>
      <c r="N466" s="967"/>
      <c r="O466" s="967"/>
      <c r="P466" s="967"/>
      <c r="Q466" s="1127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251</v>
      </c>
      <c r="B467" s="1098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5"/>
      <c r="H467" s="967"/>
      <c r="I467" s="967"/>
      <c r="J467" s="967"/>
      <c r="K467" s="967"/>
      <c r="L467" s="1125"/>
      <c r="M467" s="967"/>
      <c r="N467" s="967"/>
      <c r="O467" s="967"/>
      <c r="P467" s="967"/>
      <c r="Q467" s="1127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271</v>
      </c>
      <c r="B468" s="1101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5"/>
      <c r="H468" s="1188">
        <f>IF(H$46="","",IF(('Exp factors'!$B43="poor"),'Exp factors'!$G$43*H$46/$D467/H469,SUM(C468)*'Exp factors'!C$43))</f>
        <v>0</v>
      </c>
      <c r="I468" s="1188">
        <f>IF(I$46="","",IF(('Exp factors'!$B43="poor"),'Exp factors'!$G$43*I$46/$D467/I469,SUM(D468)*'Exp factors'!D$43))</f>
        <v>0</v>
      </c>
      <c r="J468" s="1188">
        <f>IF(J$46="","",IF(('Exp factors'!$B43="poor"),'Exp factors'!$G$43*J$46/$D467/J469,SUM(E468)*'Exp factors'!E$43))</f>
        <v>0</v>
      </c>
      <c r="K468" s="1188">
        <f>IF(K$46="","",IF(('Exp factors'!$B43="poor"),'Exp factors'!$G$43*K$46/$D467/K469,SUM(F468)*'Exp factors'!F$43))</f>
        <v>0</v>
      </c>
      <c r="L468" s="1125"/>
      <c r="M468" s="967"/>
      <c r="N468" s="967"/>
      <c r="O468" s="967"/>
      <c r="P468" s="967"/>
      <c r="Q468" s="1127"/>
      <c r="R468" s="901"/>
      <c r="S468" s="1033"/>
      <c r="T468" s="1033"/>
      <c r="U468" s="1063">
        <v>468</v>
      </c>
      <c r="V468" s="476"/>
    </row>
    <row r="469" spans="1:22" ht="15.75" customHeight="1">
      <c r="A469" s="1119" t="s">
        <v>272</v>
      </c>
      <c r="B469" s="1098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5"/>
      <c r="H469" s="1189">
        <f>I469</f>
        <v>4</v>
      </c>
      <c r="I469" s="1189">
        <f>SUM(D469)</f>
        <v>4</v>
      </c>
      <c r="J469" s="1189">
        <f>I469</f>
        <v>4</v>
      </c>
      <c r="K469" s="1189">
        <f>I469</f>
        <v>4</v>
      </c>
      <c r="L469" s="1125"/>
      <c r="M469" s="967"/>
      <c r="N469" s="967"/>
      <c r="O469" s="967"/>
      <c r="P469" s="967"/>
      <c r="Q469" s="1441"/>
      <c r="R469" s="901"/>
      <c r="S469" s="1033"/>
      <c r="T469" s="1033"/>
      <c r="U469" s="1063">
        <v>469</v>
      </c>
      <c r="V469" s="476"/>
    </row>
    <row r="470" spans="1:22" s="1163" customFormat="1" ht="15.75" customHeight="1">
      <c r="A470" s="1168" t="s">
        <v>252</v>
      </c>
      <c r="B470" s="1098"/>
      <c r="C470" s="1141" t="str">
        <f>IF(C468="","",C467*C468*C469)</f>
        <v/>
      </c>
      <c r="D470" s="1141">
        <f>IF(D468="","",D467*D468*D469)</f>
        <v>0</v>
      </c>
      <c r="E470" s="1141">
        <f>IF(E468="","",E467*E468*E469)</f>
        <v>20</v>
      </c>
      <c r="F470" s="1141">
        <f>IF(F468="","",F467*F468*F469)</f>
        <v>40</v>
      </c>
      <c r="G470" s="1098"/>
      <c r="H470" s="1141">
        <f>IF(H$46=0,"",SUM($D467)*H468*H469)</f>
        <v>0</v>
      </c>
      <c r="I470" s="1141">
        <f>IF(I$46=0,"",SUM($D467)*I468*I469)</f>
        <v>0</v>
      </c>
      <c r="J470" s="1141">
        <f>IF(J$46=0,"",SUM($D467)*J468*J469)</f>
        <v>0</v>
      </c>
      <c r="K470" s="1141">
        <f>IF(K$46=0,"",SUM($D467)*K468*K469)</f>
        <v>0</v>
      </c>
      <c r="L470" s="1098"/>
      <c r="M470" s="967"/>
      <c r="N470" s="967"/>
      <c r="O470" s="967"/>
      <c r="P470" s="967"/>
      <c r="Q470" s="1161"/>
      <c r="R470" s="901"/>
      <c r="S470" s="1033"/>
      <c r="T470" s="1033"/>
      <c r="U470" s="1063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8"/>
      <c r="H471" s="967"/>
      <c r="I471" s="967"/>
      <c r="J471" s="967"/>
      <c r="K471" s="967"/>
      <c r="L471" s="1098"/>
      <c r="M471" s="967"/>
      <c r="N471" s="967"/>
      <c r="O471" s="967"/>
      <c r="P471" s="967"/>
      <c r="Q471" s="1127"/>
      <c r="R471" s="901"/>
      <c r="S471" s="1033"/>
      <c r="T471" s="1033"/>
      <c r="U471" s="1063">
        <v>471</v>
      </c>
      <c r="V471" s="476"/>
    </row>
    <row r="472" spans="1:22" ht="15.75" customHeight="1">
      <c r="A472" s="1119" t="str">
        <f>$G$1 &amp; " (%)"</f>
        <v>kcal (%)</v>
      </c>
      <c r="B472" s="1110"/>
      <c r="C472" s="1416" t="str">
        <f>IF(C470="","",C470*C471/C$46/365/$F$1)</f>
        <v/>
      </c>
      <c r="D472" s="1416">
        <f>IF(D470="","",D470*D471/D$46/365/$F$1)</f>
        <v>0</v>
      </c>
      <c r="E472" s="1416">
        <f>IF(E470="","",E470*E471/E$46/365/$F$1)</f>
        <v>1.1545988258317026E-2</v>
      </c>
      <c r="F472" s="1416">
        <f>IF(F470="","",F470*F471/F$46/365/$F$1)</f>
        <v>2.0526201348119156E-2</v>
      </c>
      <c r="G472" s="1120"/>
      <c r="H472" s="1416">
        <f>IF(H$46=0,"",H470*SUM($D471)/H$46/365/$F$1)</f>
        <v>0</v>
      </c>
      <c r="I472" s="1416">
        <f>IF(I$46=0,"",I470*SUM($D471)/I$46/365/$F$1)</f>
        <v>0</v>
      </c>
      <c r="J472" s="1416">
        <f>IF(J$46=0,"",J470*SUM($D471)/J$46/365/$F$1)</f>
        <v>0</v>
      </c>
      <c r="K472" s="1416">
        <f>IF(K$46=0,"",K470*SUM($D471)/K$46/365/$F$1)</f>
        <v>0</v>
      </c>
      <c r="L472" s="1120"/>
      <c r="M472" s="1146" t="str">
        <f>IF(SUM(H472)=SUM(C472),"",SUM(H472)-SUM(C472))</f>
        <v/>
      </c>
      <c r="N472" s="1146" t="str">
        <f>IF(SUM(I472)=SUM(D472),"",SUM(I472)-SUM(D472))</f>
        <v/>
      </c>
      <c r="O472" s="1146">
        <f>IF(SUM(J472)=SUM(E472),"",SUM(J472)-SUM(E472))</f>
        <v>-1.1545988258317026E-2</v>
      </c>
      <c r="P472" s="1146">
        <f>IF(SUM(K472)=SUM(F472),"",SUM(K472)-SUM(F472))</f>
        <v>-2.0526201348119156E-2</v>
      </c>
      <c r="Q472" s="1127"/>
      <c r="R472" s="1062"/>
      <c r="S472" s="1026"/>
      <c r="T472" s="1026"/>
      <c r="U472" s="1063">
        <v>472</v>
      </c>
      <c r="V472" s="476"/>
    </row>
    <row r="473" spans="1:22" ht="15.75" customHeight="1">
      <c r="A473" s="1187" t="s">
        <v>276</v>
      </c>
      <c r="B473" s="1098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8"/>
      <c r="H473" s="967"/>
      <c r="I473" s="967"/>
      <c r="J473" s="967"/>
      <c r="K473" s="967"/>
      <c r="L473" s="1098"/>
      <c r="M473" s="967"/>
      <c r="N473" s="967"/>
      <c r="O473" s="967"/>
      <c r="P473" s="967"/>
      <c r="Q473" s="1127"/>
      <c r="R473" s="1111"/>
      <c r="S473" s="1112"/>
      <c r="T473" s="1112"/>
      <c r="U473" s="1063">
        <v>473</v>
      </c>
      <c r="V473" s="476"/>
    </row>
    <row r="474" spans="1:22" ht="15.75" customHeight="1">
      <c r="A474" s="1119" t="s">
        <v>274</v>
      </c>
      <c r="B474" s="1098"/>
      <c r="C474" s="1141" t="str">
        <f>IF(C473="","",C470*C473)</f>
        <v/>
      </c>
      <c r="D474" s="1141">
        <f>IF(D473="","",D470*D473)</f>
        <v>0</v>
      </c>
      <c r="E474" s="1141">
        <f>IF(E473="","",E470*E473)</f>
        <v>100</v>
      </c>
      <c r="F474" s="1141">
        <f>IF(F473="","",F470*F473)</f>
        <v>200</v>
      </c>
      <c r="G474" s="1172"/>
      <c r="H474" s="1141" t="str">
        <f>IF(H473="","",H470*H473)</f>
        <v/>
      </c>
      <c r="I474" s="1141" t="str">
        <f>IF(I473="","",I470*I473)</f>
        <v/>
      </c>
      <c r="J474" s="1141" t="str">
        <f>IF(J473="","",J470*J473)</f>
        <v/>
      </c>
      <c r="K474" s="1141" t="str">
        <f>IF(K473="","",K470*K473)</f>
        <v/>
      </c>
      <c r="L474" s="1172"/>
      <c r="M474" s="976" t="str">
        <f>IF(SUM(H474)=SUM(C474),"",SUM(H474)-SUM(C474))</f>
        <v/>
      </c>
      <c r="N474" s="976" t="str">
        <f>IF(SUM(I474)=SUM(D474),"",SUM(I474)-SUM(D474))</f>
        <v/>
      </c>
      <c r="O474" s="976">
        <f>IF(SUM(J474)=SUM(E474),"",SUM(J474)-SUM(E474))</f>
        <v>-100</v>
      </c>
      <c r="P474" s="976">
        <f>IF(SUM(K474)=SUM(F474),"",SUM(K474)-SUM(F474))</f>
        <v>-200</v>
      </c>
      <c r="Q474" s="1549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415" t="str">
        <f>IF(Data!A475="","",Data!A475)</f>
        <v>Sorghum purchase - unit</v>
      </c>
      <c r="B475" s="1098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1"/>
      <c r="H475" s="967"/>
      <c r="I475" s="967"/>
      <c r="J475" s="967"/>
      <c r="K475" s="967"/>
      <c r="L475" s="1101"/>
      <c r="M475" s="967"/>
      <c r="N475" s="967"/>
      <c r="O475" s="967"/>
      <c r="P475" s="967"/>
      <c r="Q475" s="1127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251</v>
      </c>
      <c r="B476" s="1110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1"/>
      <c r="H476" s="967"/>
      <c r="I476" s="967"/>
      <c r="J476" s="967"/>
      <c r="K476" s="967"/>
      <c r="L476" s="1101"/>
      <c r="M476" s="967"/>
      <c r="N476" s="967"/>
      <c r="O476" s="967"/>
      <c r="P476" s="967"/>
      <c r="Q476" s="1127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271</v>
      </c>
      <c r="B477" s="1110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1"/>
      <c r="H477" s="1188">
        <f>IF('Exp factors'!$B44="poor",'Exp factors'!$G$44*H$46/$D476/H478,SUM(C477)*'Exp factors'!C$44)</f>
        <v>0</v>
      </c>
      <c r="I477" s="1188">
        <f>IF('Exp factors'!$B44="poor",'Exp factors'!$G$44*I$46/$D476/I478,SUM(D477)*'Exp factors'!D$44)</f>
        <v>0</v>
      </c>
      <c r="J477" s="1188">
        <f>IF('Exp factors'!$B44="poor",'Exp factors'!$G$44*J$46/$D476/J478,SUM(E477)*'Exp factors'!E$44)</f>
        <v>0</v>
      </c>
      <c r="K477" s="1188">
        <f>IF('Exp factors'!$B44="poor",'Exp factors'!$G$44*K$46/$D476/K478,SUM(F477)*'Exp factors'!F$44)</f>
        <v>0</v>
      </c>
      <c r="L477" s="1101"/>
      <c r="M477" s="967"/>
      <c r="N477" s="967"/>
      <c r="O477" s="967"/>
      <c r="P477" s="967"/>
      <c r="Q477" s="1127"/>
      <c r="R477" s="901"/>
      <c r="S477" s="1033"/>
      <c r="T477" s="1033"/>
      <c r="U477" s="1063">
        <v>477</v>
      </c>
      <c r="V477" s="476"/>
    </row>
    <row r="478" spans="1:22" ht="15.75" customHeight="1">
      <c r="A478" s="1119" t="s">
        <v>272</v>
      </c>
      <c r="B478" s="1098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7"/>
      <c r="N478" s="967"/>
      <c r="O478" s="967"/>
      <c r="P478" s="967"/>
      <c r="Q478" s="1127"/>
      <c r="R478" s="901"/>
      <c r="S478" s="1033"/>
      <c r="T478" s="1033"/>
      <c r="U478" s="1063">
        <v>478</v>
      </c>
      <c r="V478" s="476"/>
    </row>
    <row r="479" spans="1:22" ht="15.75" customHeight="1">
      <c r="A479" s="1168" t="s">
        <v>252</v>
      </c>
      <c r="B479" s="1098"/>
      <c r="C479" s="1141" t="str">
        <f>IF(C477="","",C476*C477*C478)</f>
        <v/>
      </c>
      <c r="D479" s="1141" t="str">
        <f>IF(D477="","",D476*D477*D478)</f>
        <v/>
      </c>
      <c r="E479" s="1141" t="str">
        <f>IF(E477="","",E476*E477*E478)</f>
        <v/>
      </c>
      <c r="F479" s="1141" t="str">
        <f>IF(F477="","",F476*F477*F478)</f>
        <v/>
      </c>
      <c r="G479" s="1125"/>
      <c r="H479" s="1141">
        <f>IF(H$46=0,"",SUM($D476)*H477*H478)</f>
        <v>0</v>
      </c>
      <c r="I479" s="1141">
        <f>IF(I$46=0,"",SUM($D476)*I477*I478)</f>
        <v>0</v>
      </c>
      <c r="J479" s="1141">
        <f>IF(J$46=0,"",SUM($D476)*J477*J478)</f>
        <v>0</v>
      </c>
      <c r="K479" s="1141">
        <f>IF(K$46=0,"",SUM($D476)*K477*K478)</f>
        <v>0</v>
      </c>
      <c r="L479" s="1125"/>
      <c r="M479" s="967"/>
      <c r="N479" s="967"/>
      <c r="O479" s="967"/>
      <c r="P479" s="967"/>
      <c r="Q479" s="1127"/>
      <c r="R479" s="901"/>
      <c r="S479" s="1033"/>
      <c r="T479" s="1033"/>
      <c r="U479" s="1063">
        <v>479</v>
      </c>
      <c r="V479" s="476"/>
    </row>
    <row r="480" spans="1:22" ht="15.75" customHeight="1">
      <c r="A480" s="1168" t="str">
        <f>$G$1 &amp; "/kg"</f>
        <v>kcal/kg</v>
      </c>
      <c r="B480" s="1098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5"/>
      <c r="H480" s="967"/>
      <c r="I480" s="967"/>
      <c r="J480" s="967"/>
      <c r="K480" s="967"/>
      <c r="L480" s="1125"/>
      <c r="M480" s="967"/>
      <c r="N480" s="967"/>
      <c r="O480" s="967"/>
      <c r="P480" s="967"/>
      <c r="Q480" s="1127"/>
      <c r="R480" s="901"/>
      <c r="S480" s="1033"/>
      <c r="T480" s="1033"/>
      <c r="U480" s="1063">
        <v>480</v>
      </c>
      <c r="V480" s="476"/>
    </row>
    <row r="481" spans="1:22" ht="15.75" customHeight="1">
      <c r="A481" s="1119" t="str">
        <f>$G$1 &amp; " (%)"</f>
        <v>kcal (%)</v>
      </c>
      <c r="B481" s="1110"/>
      <c r="C481" s="1416" t="str">
        <f>IF(C479="","",C479*C480/C$46/365/$F$1)</f>
        <v/>
      </c>
      <c r="D481" s="1416" t="str">
        <f>IF(D479="","",D479*D480/D$46/365/$F$1)</f>
        <v/>
      </c>
      <c r="E481" s="1416" t="str">
        <f>IF(E479="","",E479*E480/E$46/365/$F$1)</f>
        <v/>
      </c>
      <c r="F481" s="1416" t="str">
        <f>IF(F479="","",F479*F480/F$46/365/$F$1)</f>
        <v/>
      </c>
      <c r="G481" s="1110"/>
      <c r="H481" s="1416">
        <f>IF(H$46=0,"",H479*SUM($D480)/H$46/365/$F$1)</f>
        <v>0</v>
      </c>
      <c r="I481" s="1416">
        <f>IF(I$46=0,"",I479*SUM($D480)/I$46/365/$F$1)</f>
        <v>0</v>
      </c>
      <c r="J481" s="1416">
        <f>IF(J$46=0,"",J479*SUM($D480)/J$46/365/$F$1)</f>
        <v>0</v>
      </c>
      <c r="K481" s="1416">
        <f>IF(K$46=0,"",K479*SUM($D480)/K$46/365/$F$1)</f>
        <v>0</v>
      </c>
      <c r="L481" s="1110"/>
      <c r="M481" s="1146" t="str">
        <f>IF(SUM(H481)=SUM(C481),"",SUM(H481)-SUM(C481))</f>
        <v/>
      </c>
      <c r="N481" s="1146" t="str">
        <f>IF(SUM(I481)=SUM(D481),"",SUM(I481)-SUM(D481))</f>
        <v/>
      </c>
      <c r="O481" s="1146" t="str">
        <f>IF(SUM(J481)=SUM(E481),"",SUM(J481)-SUM(E481))</f>
        <v/>
      </c>
      <c r="P481" s="1146" t="str">
        <f>IF(SUM(K481)=SUM(F481),"",SUM(K481)-SUM(F481))</f>
        <v/>
      </c>
      <c r="Q481" s="1127"/>
      <c r="R481" s="1062"/>
      <c r="S481" s="1026"/>
      <c r="T481" s="1026"/>
      <c r="U481" s="1063">
        <v>481</v>
      </c>
      <c r="V481" s="476"/>
    </row>
    <row r="482" spans="1:22" ht="15.75" customHeight="1">
      <c r="A482" s="1187" t="s">
        <v>273</v>
      </c>
      <c r="B482" s="1110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8"/>
      <c r="H482" s="967"/>
      <c r="I482" s="967"/>
      <c r="J482" s="967"/>
      <c r="K482" s="967"/>
      <c r="L482" s="1098"/>
      <c r="M482" s="967"/>
      <c r="N482" s="967"/>
      <c r="O482" s="967"/>
      <c r="P482" s="967"/>
      <c r="Q482" s="1127"/>
      <c r="R482" s="1111"/>
      <c r="S482" s="1112"/>
      <c r="T482" s="1112"/>
      <c r="U482" s="1063">
        <v>482</v>
      </c>
      <c r="V482" s="476"/>
    </row>
    <row r="483" spans="1:22" ht="15.75" customHeight="1">
      <c r="A483" s="1119" t="s">
        <v>274</v>
      </c>
      <c r="B483" s="1098"/>
      <c r="C483" s="1141" t="str">
        <f>IF(C482="","",C477*C478*C482)</f>
        <v/>
      </c>
      <c r="D483" s="1141" t="str">
        <f>IF(D482="","",D477*D478*D482)</f>
        <v/>
      </c>
      <c r="E483" s="1141" t="str">
        <f>IF(E482="","",E477*E478*E482)</f>
        <v/>
      </c>
      <c r="F483" s="1141" t="str">
        <f>IF(F482="","",F477*F478*F482)</f>
        <v/>
      </c>
      <c r="G483" s="1125"/>
      <c r="H483" s="1141">
        <f>IF(H$46=0,"",IF($D482="",H479*'Exp factors'!$H$54,H479*$D482/$D476))</f>
        <v>0</v>
      </c>
      <c r="I483" s="1141">
        <f>IF(I$46=0,"",IF($D482="",I479*'Exp factors'!$H$54,I479*$D482/$D476))</f>
        <v>0</v>
      </c>
      <c r="J483" s="1141">
        <f>IF(J$46=0,"",IF($D482="",J479*'Exp factors'!$H$54,J479*$D482/$D476))</f>
        <v>0</v>
      </c>
      <c r="K483" s="1141">
        <f>IF(K$46=0,"",IF($D482="",K479*'Exp factors'!$H$54,K479*$D482/$D476))</f>
        <v>0</v>
      </c>
      <c r="L483" s="1125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550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415" t="str">
        <f>IF(Data!A484="","",Data!A484)</f>
        <v>Millet purchase - unit</v>
      </c>
      <c r="B484" s="1110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8"/>
      <c r="H484" s="967"/>
      <c r="I484" s="967"/>
      <c r="J484" s="967"/>
      <c r="K484" s="967"/>
      <c r="L484" s="1098"/>
      <c r="M484" s="967"/>
      <c r="N484" s="967"/>
      <c r="O484" s="967"/>
      <c r="P484" s="967"/>
      <c r="Q484" s="1127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251</v>
      </c>
      <c r="B485" s="1098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8"/>
      <c r="H485" s="967"/>
      <c r="I485" s="967"/>
      <c r="J485" s="967"/>
      <c r="K485" s="967"/>
      <c r="L485" s="1098"/>
      <c r="M485" s="967"/>
      <c r="N485" s="967"/>
      <c r="O485" s="967"/>
      <c r="P485" s="967"/>
      <c r="Q485" s="1127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271</v>
      </c>
      <c r="B486" s="1098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8"/>
      <c r="H486" s="1188">
        <f>IF(H$46="","",IF('Exp factors'!$B45="poor",'Exp factors'!$G$45*H$46/$D485/H487,SUM(C486)*'Exp factors'!C$45))</f>
        <v>0</v>
      </c>
      <c r="I486" s="1188">
        <f>IF(I$46="","",IF('Exp factors'!$B45="poor",'Exp factors'!$G$45*I$46/$D485/I487,SUM(D486)*'Exp factors'!D$45))</f>
        <v>0</v>
      </c>
      <c r="J486" s="1188">
        <f>IF(J$46="","",IF('Exp factors'!$B45="poor",'Exp factors'!$G$45*J$46/$D485/J487,SUM(E486)*'Exp factors'!E$45))</f>
        <v>0</v>
      </c>
      <c r="K486" s="1188">
        <f>IF(K$46="","",IF('Exp factors'!$B45="poor",'Exp factors'!$G$45*K$46/$D485/K487,SUM(F486)*'Exp factors'!F$45))</f>
        <v>0</v>
      </c>
      <c r="L486" s="1098"/>
      <c r="M486" s="967"/>
      <c r="N486" s="967"/>
      <c r="O486" s="967"/>
      <c r="P486" s="967"/>
      <c r="Q486" s="1127"/>
      <c r="R486" s="901"/>
      <c r="S486" s="1033"/>
      <c r="T486" s="1033"/>
      <c r="U486" s="1063">
        <v>486</v>
      </c>
      <c r="V486" s="476"/>
    </row>
    <row r="487" spans="1:22" ht="15.75" customHeight="1">
      <c r="A487" s="1119" t="s">
        <v>272</v>
      </c>
      <c r="B487" s="1098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7"/>
      <c r="N487" s="967"/>
      <c r="O487" s="967"/>
      <c r="P487" s="967"/>
      <c r="Q487" s="1127"/>
      <c r="R487" s="901"/>
      <c r="S487" s="1033"/>
      <c r="T487" s="1033"/>
      <c r="U487" s="1063">
        <v>487</v>
      </c>
      <c r="V487" s="476"/>
    </row>
    <row r="488" spans="1:22" ht="15.75" customHeight="1">
      <c r="A488" s="1168" t="s">
        <v>252</v>
      </c>
      <c r="B488" s="1098"/>
      <c r="C488" s="1141" t="str">
        <f>IF(C486="","",C485*C486*C487)</f>
        <v/>
      </c>
      <c r="D488" s="1141" t="str">
        <f>IF(D486="","",D485*D486*D487)</f>
        <v/>
      </c>
      <c r="E488" s="1141" t="str">
        <f>IF(E486="","",E485*E486*E487)</f>
        <v/>
      </c>
      <c r="F488" s="1141" t="str">
        <f>IF(F486="","",F485*F486*F487)</f>
        <v/>
      </c>
      <c r="G488" s="1125"/>
      <c r="H488" s="1141">
        <f>IF(H$46=0,"",SUM($D485)*H486*H487)</f>
        <v>0</v>
      </c>
      <c r="I488" s="1141">
        <f>IF(I$46=0,"",SUM($D485)*I486*I487)</f>
        <v>0</v>
      </c>
      <c r="J488" s="1141">
        <f>IF(J$46=0,"",SUM($D485)*J486*J487)</f>
        <v>0</v>
      </c>
      <c r="K488" s="1141">
        <f>IF(K$46=0,"",SUM($D485)*K486*K487)</f>
        <v>0</v>
      </c>
      <c r="L488" s="1125"/>
      <c r="M488" s="967"/>
      <c r="N488" s="967"/>
      <c r="O488" s="967"/>
      <c r="P488" s="967"/>
      <c r="Q488" s="1127"/>
      <c r="R488" s="901"/>
      <c r="S488" s="1033"/>
      <c r="T488" s="1033"/>
      <c r="U488" s="1063">
        <v>488</v>
      </c>
      <c r="V488" s="476"/>
    </row>
    <row r="489" spans="1:22" ht="15.75" customHeight="1">
      <c r="A489" s="1168" t="str">
        <f>$G$1 &amp; "/kg"</f>
        <v>kcal/kg</v>
      </c>
      <c r="B489" s="1110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5"/>
      <c r="H489" s="967"/>
      <c r="I489" s="967"/>
      <c r="J489" s="967"/>
      <c r="K489" s="967"/>
      <c r="L489" s="1125"/>
      <c r="M489" s="967"/>
      <c r="N489" s="967"/>
      <c r="O489" s="967"/>
      <c r="P489" s="967"/>
      <c r="Q489" s="1127"/>
      <c r="R489" s="901"/>
      <c r="S489" s="1033"/>
      <c r="T489" s="1033"/>
      <c r="U489" s="1063">
        <v>489</v>
      </c>
      <c r="V489" s="476"/>
    </row>
    <row r="490" spans="1:22" ht="15.75" customHeight="1">
      <c r="A490" s="1119" t="str">
        <f>$G$1 &amp; " (%)"</f>
        <v>kcal (%)</v>
      </c>
      <c r="B490" s="1098"/>
      <c r="C490" s="1416" t="str">
        <f>IF(C488="","",C488*C489/C$46/365/$F$1)</f>
        <v/>
      </c>
      <c r="D490" s="1416" t="str">
        <f>IF(D488="","",D488*D489/D$46/365/$F$1)</f>
        <v/>
      </c>
      <c r="E490" s="1416" t="str">
        <f>IF(E488="","",E488*E489/E$46/365/$F$1)</f>
        <v/>
      </c>
      <c r="F490" s="1416" t="str">
        <f>IF(F488="","",F488*F489/F$46/365/$F$1)</f>
        <v/>
      </c>
      <c r="G490" s="1110"/>
      <c r="H490" s="1416">
        <f>IF(H$46=0,"",H488*SUM($D489)/H$46/365/$F$1)</f>
        <v>0</v>
      </c>
      <c r="I490" s="1416">
        <f>IF(I$46=0,"",I488*SUM($D489)/I$46/365/$F$1)</f>
        <v>0</v>
      </c>
      <c r="J490" s="1416">
        <f>IF(J$46=0,"",J488*SUM($D489)/J$46/365/$F$1)</f>
        <v>0</v>
      </c>
      <c r="K490" s="1416">
        <f>IF(K$46=0,"",K488*SUM($D489)/K$46/365/$F$1)</f>
        <v>0</v>
      </c>
      <c r="L490" s="1110"/>
      <c r="M490" s="1146" t="str">
        <f>IF(SUM(H490)=SUM(C490),"",SUM(H490)-SUM(C490))</f>
        <v/>
      </c>
      <c r="N490" s="1146" t="str">
        <f>IF(SUM(I490)=SUM(D490),"",SUM(I490)-SUM(D490))</f>
        <v/>
      </c>
      <c r="O490" s="1146" t="str">
        <f>IF(SUM(J490)=SUM(E490),"",SUM(J490)-SUM(E490))</f>
        <v/>
      </c>
      <c r="P490" s="1146" t="str">
        <f>IF(SUM(K490)=SUM(F490),"",SUM(K490)-SUM(F490))</f>
        <v/>
      </c>
      <c r="Q490" s="1127"/>
      <c r="R490" s="1062"/>
      <c r="S490" s="1026"/>
      <c r="T490" s="1026"/>
      <c r="U490" s="1063">
        <v>490</v>
      </c>
      <c r="V490" s="476"/>
    </row>
    <row r="491" spans="1:22" ht="15.75" customHeight="1">
      <c r="A491" s="1186" t="s">
        <v>273</v>
      </c>
      <c r="B491" s="1098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3"/>
      <c r="H491" s="967"/>
      <c r="I491" s="967"/>
      <c r="J491" s="967"/>
      <c r="K491" s="967"/>
      <c r="L491" s="1123"/>
      <c r="M491" s="967"/>
      <c r="N491" s="967"/>
      <c r="O491" s="967"/>
      <c r="P491" s="967"/>
      <c r="Q491" s="1127"/>
      <c r="R491" s="1111"/>
      <c r="S491" s="1112"/>
      <c r="T491" s="1112"/>
      <c r="U491" s="1063">
        <v>491</v>
      </c>
      <c r="V491" s="476"/>
    </row>
    <row r="492" spans="1:22" ht="15.75" customHeight="1">
      <c r="A492" s="1119" t="s">
        <v>274</v>
      </c>
      <c r="B492" s="1098"/>
      <c r="C492" s="1141" t="str">
        <f>IF(C491="","",C486*C487*C491)</f>
        <v/>
      </c>
      <c r="D492" s="1141" t="str">
        <f>IF(D491="","",D486*D487*D491)</f>
        <v/>
      </c>
      <c r="E492" s="1141" t="str">
        <f>IF(E491="","",E486*E487*E491)</f>
        <v/>
      </c>
      <c r="F492" s="1141" t="str">
        <f>IF(F491="","",F486*F487*F491)</f>
        <v/>
      </c>
      <c r="G492" s="1125"/>
      <c r="H492" s="1141">
        <f>IF(H$46=0,"",IF($D491="",H488*'Exp factors'!$H$50,H488*$D491/$D485))</f>
        <v>0</v>
      </c>
      <c r="I492" s="1141">
        <f>IF(I$46=0,"",IF($D491="",I488*'Exp factors'!$H$50,I488*$D491/$D485))</f>
        <v>0</v>
      </c>
      <c r="J492" s="1141">
        <f>IF(J$46=0,"",IF($D491="",J488*'Exp factors'!$H$50,J488*$D491/$D485))</f>
        <v>0</v>
      </c>
      <c r="K492" s="1141">
        <f>IF(K$46=0,"",IF($D491="",K488*'Exp factors'!$H$50,K488*$D491/$D485))</f>
        <v>0</v>
      </c>
      <c r="L492" s="1125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550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415" t="str">
        <f>IF(Data!A493="","",Data!A493)</f>
        <v>Bread purchase - unit</v>
      </c>
      <c r="B493" s="1099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8"/>
      <c r="H493" s="967"/>
      <c r="I493" s="967"/>
      <c r="J493" s="967"/>
      <c r="K493" s="967"/>
      <c r="L493" s="1098"/>
      <c r="M493" s="967"/>
      <c r="N493" s="967"/>
      <c r="O493" s="967"/>
      <c r="P493" s="967"/>
      <c r="Q493" s="1127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251</v>
      </c>
      <c r="B494" s="1101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8"/>
      <c r="H494" s="967"/>
      <c r="I494" s="967"/>
      <c r="J494" s="967"/>
      <c r="K494" s="967"/>
      <c r="L494" s="1098"/>
      <c r="M494" s="967"/>
      <c r="N494" s="967"/>
      <c r="O494" s="967"/>
      <c r="P494" s="967"/>
      <c r="Q494" s="1127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271</v>
      </c>
      <c r="B495" s="1101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8"/>
      <c r="H495" s="1188">
        <f>IF(H$46="","",IF('Exp factors'!$B46="poor",'Exp factors'!$G$46*H$46/$D494/H496,SUM(C495)*'Exp factors'!C$46))</f>
        <v>0</v>
      </c>
      <c r="I495" s="1188">
        <f>IF(I$46="","",IF('Exp factors'!$B46="poor",'Exp factors'!$G$46*I$46/$D494/I496,SUM(D495)*'Exp factors'!D$46))</f>
        <v>0</v>
      </c>
      <c r="J495" s="1188">
        <f>IF(J$46="","",IF('Exp factors'!$B46="poor",'Exp factors'!$G$46*J$46/$D494/J496,SUM(E495)*'Exp factors'!E$46))</f>
        <v>0</v>
      </c>
      <c r="K495" s="1188">
        <f>IF(K$46="","",IF('Exp factors'!$B46="poor",'Exp factors'!$G$46*K$46/$D494/K496,SUM(F495)*'Exp factors'!F$46))</f>
        <v>0</v>
      </c>
      <c r="L495" s="1098"/>
      <c r="M495" s="967"/>
      <c r="N495" s="967"/>
      <c r="O495" s="967"/>
      <c r="P495" s="967"/>
      <c r="Q495" s="1127"/>
      <c r="R495" s="901"/>
      <c r="S495" s="1033"/>
      <c r="T495" s="1033"/>
      <c r="U495" s="1063">
        <v>495</v>
      </c>
      <c r="V495" s="476"/>
    </row>
    <row r="496" spans="1:22" ht="15.75" customHeight="1">
      <c r="A496" s="1119" t="s">
        <v>272</v>
      </c>
      <c r="B496" s="1098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7"/>
      <c r="N496" s="967"/>
      <c r="O496" s="967"/>
      <c r="P496" s="967"/>
      <c r="Q496" s="1127"/>
      <c r="R496" s="901"/>
      <c r="S496" s="1033"/>
      <c r="T496" s="1033"/>
      <c r="U496" s="1063">
        <v>496</v>
      </c>
      <c r="V496" s="476"/>
    </row>
    <row r="497" spans="1:22" ht="15.75" customHeight="1">
      <c r="A497" s="1168" t="s">
        <v>252</v>
      </c>
      <c r="B497" s="1098"/>
      <c r="C497" s="1141" t="str">
        <f>IF(C495="","",C494*C495*C496)</f>
        <v/>
      </c>
      <c r="D497" s="1141" t="str">
        <f>IF(D495="","",D494*D495*D496)</f>
        <v/>
      </c>
      <c r="E497" s="1141" t="str">
        <f>IF(E495="","",E494*E495*E496)</f>
        <v/>
      </c>
      <c r="F497" s="1141" t="str">
        <f>IF(F495="","",F494*F495*F496)</f>
        <v/>
      </c>
      <c r="G497" s="1125"/>
      <c r="H497" s="1141">
        <f>IF(H$46=0,"",SUM($D494)*H495*H496)</f>
        <v>0</v>
      </c>
      <c r="I497" s="1141">
        <f>IF(I$46=0,"",SUM($D494)*I495*I496)</f>
        <v>0</v>
      </c>
      <c r="J497" s="1141">
        <f>IF(J$46=0,"",SUM($D494)*J495*J496)</f>
        <v>0</v>
      </c>
      <c r="K497" s="1141">
        <f>IF(K$46=0,"",SUM($D494)*K495*K496)</f>
        <v>0</v>
      </c>
      <c r="L497" s="1125"/>
      <c r="M497" s="967"/>
      <c r="N497" s="967"/>
      <c r="O497" s="967"/>
      <c r="P497" s="967"/>
      <c r="Q497" s="1127"/>
      <c r="R497" s="901"/>
      <c r="S497" s="1033"/>
      <c r="T497" s="1033"/>
      <c r="U497" s="1063">
        <v>497</v>
      </c>
      <c r="V497" s="476"/>
    </row>
    <row r="498" spans="1:22" ht="15.75" customHeight="1">
      <c r="A498" s="1168" t="str">
        <f>$G$1 &amp; "/kg"</f>
        <v>kcal/kg</v>
      </c>
      <c r="B498" s="1098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5"/>
      <c r="H498" s="967"/>
      <c r="I498" s="967"/>
      <c r="J498" s="967"/>
      <c r="K498" s="967"/>
      <c r="L498" s="1125"/>
      <c r="M498" s="967"/>
      <c r="N498" s="967"/>
      <c r="O498" s="967"/>
      <c r="P498" s="967"/>
      <c r="Q498" s="1127"/>
      <c r="R498" s="901"/>
      <c r="S498" s="1033"/>
      <c r="T498" s="1033"/>
      <c r="U498" s="1063">
        <v>498</v>
      </c>
      <c r="V498" s="476"/>
    </row>
    <row r="499" spans="1:22" ht="15.75" customHeight="1">
      <c r="A499" s="1119" t="str">
        <f>$G$1 &amp; " (%)"</f>
        <v>kcal (%)</v>
      </c>
      <c r="B499" s="1099"/>
      <c r="C499" s="1416" t="str">
        <f>IF(C497="","",C497*C498/C$46/365/$F$1)</f>
        <v/>
      </c>
      <c r="D499" s="1416" t="str">
        <f>IF(D497="","",D497*D498/D$46/365/$F$1)</f>
        <v/>
      </c>
      <c r="E499" s="1416" t="str">
        <f>IF(E497="","",E497*E498/E$46/365/$F$1)</f>
        <v/>
      </c>
      <c r="F499" s="1416" t="str">
        <f>IF(F497="","",F497*F498/F$46/365/$F$1)</f>
        <v/>
      </c>
      <c r="G499" s="1110"/>
      <c r="H499" s="1416">
        <f>IF(H$46=0,"",H497*SUM($D498)/H$46/365/$F$1)</f>
        <v>0</v>
      </c>
      <c r="I499" s="1416">
        <f>IF(I$46=0,"",I497*SUM($D498)/I$46/365/$F$1)</f>
        <v>0</v>
      </c>
      <c r="J499" s="1416">
        <f>IF(J$46=0,"",J497*SUM($D498)/J$46/365/$F$1)</f>
        <v>0</v>
      </c>
      <c r="K499" s="1416">
        <f>IF(K$46=0,"",K497*SUM($D498)/K$46/365/$F$1)</f>
        <v>0</v>
      </c>
      <c r="L499" s="1110"/>
      <c r="M499" s="1146" t="str">
        <f>IF(SUM(H499)=SUM(C499),"",SUM(H499)-SUM(C499))</f>
        <v/>
      </c>
      <c r="N499" s="1146" t="str">
        <f>IF(SUM(I499)=SUM(D499),"",SUM(I499)-SUM(D499))</f>
        <v/>
      </c>
      <c r="O499" s="1146" t="str">
        <f>IF(SUM(J499)=SUM(E499),"",SUM(J499)-SUM(E499))</f>
        <v/>
      </c>
      <c r="P499" s="1146" t="str">
        <f>IF(SUM(K499)=SUM(F499),"",SUM(K499)-SUM(F499))</f>
        <v/>
      </c>
      <c r="Q499" s="1127"/>
      <c r="R499" s="1062"/>
      <c r="S499" s="1026"/>
      <c r="T499" s="1026"/>
      <c r="U499" s="1063">
        <v>499</v>
      </c>
      <c r="V499" s="476"/>
    </row>
    <row r="500" spans="1:22" ht="15.75" customHeight="1">
      <c r="A500" s="1546" t="s">
        <v>273</v>
      </c>
      <c r="B500" s="1101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3"/>
      <c r="H500" s="967"/>
      <c r="I500" s="967"/>
      <c r="J500" s="967"/>
      <c r="K500" s="967"/>
      <c r="L500" s="1123"/>
      <c r="M500" s="967"/>
      <c r="N500" s="967"/>
      <c r="O500" s="967"/>
      <c r="P500" s="967"/>
      <c r="Q500" s="1127"/>
      <c r="R500" s="1111"/>
      <c r="S500" s="1112"/>
      <c r="T500" s="1112"/>
      <c r="U500" s="1063">
        <v>500</v>
      </c>
      <c r="V500" s="476"/>
    </row>
    <row r="501" spans="1:22" ht="15.75" customHeight="1">
      <c r="A501" s="1119" t="s">
        <v>274</v>
      </c>
      <c r="B501" s="1101"/>
      <c r="C501" s="1547" t="str">
        <f t="shared" ref="C501:F501" si="15">IF(C500="","",C495*C496*C500)</f>
        <v/>
      </c>
      <c r="D501" s="1547" t="str">
        <f>IF(D500="","",D495*D496*D500)</f>
        <v/>
      </c>
      <c r="E501" s="1547" t="str">
        <f t="shared" si="15"/>
        <v/>
      </c>
      <c r="F501" s="1547" t="str">
        <f t="shared" si="15"/>
        <v/>
      </c>
      <c r="G501" s="1125"/>
      <c r="H501" s="1141">
        <f>IF(H$46=0,"",IF($D500="",H497*'Exp factors'!$H$51,H497*$D500/$D494))</f>
        <v>0</v>
      </c>
      <c r="I501" s="1141">
        <f>IF(I$46=0,"",IF($D500="",I497*'Exp factors'!$H$51,I497*$D500/$D494))</f>
        <v>0</v>
      </c>
      <c r="J501" s="1141">
        <f>IF(J$46=0,"",IF($D500="",J497*'Exp factors'!$H$51,J497*$D500/$D494))</f>
        <v>0</v>
      </c>
      <c r="K501" s="1141">
        <f>IF(K$46=0,"",IF($D500="",K497*'Exp factors'!$H$51,K497*$D500/$D494))</f>
        <v>0</v>
      </c>
      <c r="L501" s="1125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549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415" t="str">
        <f>IF(Data!A502="","",Data!A502)</f>
        <v>Sweet potatoes purchase - qty</v>
      </c>
      <c r="B502" s="1098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8"/>
      <c r="H502" s="1188">
        <f>IF(H$46="","",IF('Exp factors'!$B47="poor",'Exp factors'!$G$47*H$46/H503,SUM(C502)*'Exp factors'!C$47))</f>
        <v>0</v>
      </c>
      <c r="I502" s="1188">
        <f>IF(I$46="","",IF('Exp factors'!$B47="poor",'Exp factors'!$G$47*I$46/I503,SUM(D502)*'Exp factors'!D$47))</f>
        <v>0</v>
      </c>
      <c r="J502" s="1188">
        <f>IF(J$46="","",IF('Exp factors'!$B47="poor",'Exp factors'!$G$47*J$46/J503,SUM(E502)*'Exp factors'!E$47))</f>
        <v>0</v>
      </c>
      <c r="K502" s="1188">
        <f>IF(K$46="","",IF('Exp factors'!$B47="poor",'Exp factors'!$G$47*K$46/K503,SUM(F502)*'Exp factors'!F$47))</f>
        <v>0</v>
      </c>
      <c r="L502" s="1098"/>
      <c r="M502" s="967"/>
      <c r="N502" s="967"/>
      <c r="O502" s="967"/>
      <c r="P502" s="967"/>
      <c r="Q502" s="1127"/>
      <c r="R502" s="901"/>
      <c r="S502" s="1033"/>
      <c r="T502" s="1033"/>
      <c r="U502" s="1063">
        <v>502</v>
      </c>
      <c r="V502" s="476"/>
    </row>
    <row r="503" spans="1:22" s="1163" customFormat="1" ht="15.75" customHeight="1">
      <c r="A503" s="1119" t="s">
        <v>277</v>
      </c>
      <c r="B503" s="1098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7"/>
      <c r="N503" s="967"/>
      <c r="O503" s="967"/>
      <c r="P503" s="967"/>
      <c r="Q503" s="1161"/>
      <c r="R503" s="901"/>
      <c r="S503" s="1033"/>
      <c r="T503" s="1033"/>
      <c r="U503" s="1063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8"/>
      <c r="H504" s="967"/>
      <c r="I504" s="967"/>
      <c r="J504" s="967"/>
      <c r="K504" s="967"/>
      <c r="L504" s="1098"/>
      <c r="M504" s="1114"/>
      <c r="N504" s="1114"/>
      <c r="O504" s="1114"/>
      <c r="P504" s="1114"/>
      <c r="Q504" s="1161"/>
      <c r="R504" s="901"/>
      <c r="S504" s="1033"/>
      <c r="T504" s="1033"/>
      <c r="U504" s="1063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416" t="str">
        <f>IF(SUM(C502)=0,"",C502*C503*C504/C$46/365/$F$1)</f>
        <v/>
      </c>
      <c r="D505" s="1416" t="str">
        <f>IF(SUM(D502)=0,"",D502*D503*D504/D$46/365/$F$1)</f>
        <v/>
      </c>
      <c r="E505" s="1416" t="str">
        <f>IF(SUM(E502)=0,"",E502*E503*E504/E$46/365/$F$1)</f>
        <v/>
      </c>
      <c r="F505" s="1416" t="str">
        <f>IF(SUM(F502)=0,"",F502*F503*F504/F$46/365/$F$1)</f>
        <v/>
      </c>
      <c r="G505" s="1110"/>
      <c r="H505" s="1416">
        <f>IF(H$46=0,"",H502*H503*SUM($D504)/H$46/365/$F$1)</f>
        <v>0</v>
      </c>
      <c r="I505" s="1416">
        <f>IF(I$46=0,"",I502*I503*SUM($D504)/I$46/365/$F$1)</f>
        <v>0</v>
      </c>
      <c r="J505" s="1416">
        <f>IF(J$46=0,"",J502*J503*SUM($D504)/J$46/365/$F$1)</f>
        <v>0</v>
      </c>
      <c r="K505" s="1416">
        <f>IF(K$46=0,"",K502*K503*SUM($D504)/K$46/365/$F$1)</f>
        <v>0</v>
      </c>
      <c r="L505" s="1110"/>
      <c r="M505" s="1146" t="str">
        <f>IF(SUM(H505)=SUM(C505),"",SUM(H505)-SUM(C505))</f>
        <v/>
      </c>
      <c r="N505" s="1146" t="str">
        <f>IF(SUM(I505)=SUM(D505),"",SUM(I505)-SUM(D505))</f>
        <v/>
      </c>
      <c r="O505" s="1146" t="str">
        <f>IF(SUM(J505)=SUM(E505),"",SUM(J505)-SUM(E505))</f>
        <v/>
      </c>
      <c r="P505" s="1146" t="str">
        <f>IF(SUM(K505)=SUM(F505),"",SUM(K505)-SUM(F505))</f>
        <v/>
      </c>
      <c r="Q505" s="1127"/>
      <c r="R505" s="1062"/>
      <c r="S505" s="1026"/>
      <c r="T505" s="1026"/>
      <c r="U505" s="1063">
        <v>505</v>
      </c>
      <c r="V505" s="476"/>
    </row>
    <row r="506" spans="1:22" ht="15.75" customHeight="1">
      <c r="A506" s="1187" t="s">
        <v>276</v>
      </c>
      <c r="B506" s="1101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8"/>
      <c r="H506" s="967"/>
      <c r="I506" s="967"/>
      <c r="J506" s="967"/>
      <c r="K506" s="967"/>
      <c r="L506" s="1098"/>
      <c r="M506" s="967"/>
      <c r="N506" s="967"/>
      <c r="O506" s="967"/>
      <c r="P506" s="967"/>
      <c r="Q506" s="1127"/>
      <c r="R506" s="1111"/>
      <c r="S506" s="1112"/>
      <c r="T506" s="1112"/>
      <c r="U506" s="1063">
        <v>506</v>
      </c>
      <c r="V506" s="476"/>
    </row>
    <row r="507" spans="1:22" ht="15.75" customHeight="1">
      <c r="A507" s="1119" t="s">
        <v>274</v>
      </c>
      <c r="B507" s="1098"/>
      <c r="C507" s="1141" t="str">
        <f>IF(C506="","",C502*C503*C506)</f>
        <v/>
      </c>
      <c r="D507" s="1141" t="str">
        <f>IF(D506="","",D502*D503*D506)</f>
        <v/>
      </c>
      <c r="E507" s="1141" t="str">
        <f>IF(E506="","",E502*E503*E506)</f>
        <v/>
      </c>
      <c r="F507" s="1141" t="str">
        <f>IF(F506="","",F502*F503*F506)</f>
        <v/>
      </c>
      <c r="G507" s="1098"/>
      <c r="H507" s="1141">
        <f>IF(H$46=0,"",IF($D506="",H502*H503*'Exp factors'!$H$61,H502*H503*$D506))</f>
        <v>0</v>
      </c>
      <c r="I507" s="1141">
        <f>IF(I$46=0,"",IF($D506="",I502*I503*'Exp factors'!$H$61,I502*I503*$D506))</f>
        <v>0</v>
      </c>
      <c r="J507" s="1141">
        <f>IF(J$46=0,"",IF($D506="",J502*J503*'Exp factors'!$H$61,J502*J503*$D506))</f>
        <v>0</v>
      </c>
      <c r="K507" s="1141">
        <f>IF(K$46=0,"",IF($D506="",K502*K503*'Exp factors'!$H$61,K502*K503*$D506))</f>
        <v>0</v>
      </c>
      <c r="L507" s="1098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549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190" t="str">
        <f>IF(Data!A508="","",Data!A508)</f>
        <v>Sugar purchase - qty</v>
      </c>
      <c r="B508" s="1098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8"/>
      <c r="H508" s="1188">
        <f>IF(H$46="","",IF('Exp factors'!$B48="poor",'Exp factors'!$G$48*H$46/H509,SUM(C508)*'Exp factors'!C$48))</f>
        <v>0</v>
      </c>
      <c r="I508" s="1188">
        <f>IF(I$46="","",IF('Exp factors'!$B48="poor",'Exp factors'!$G$48*I$46/I509,SUM(D508)*'Exp factors'!D$48))</f>
        <v>0</v>
      </c>
      <c r="J508" s="1188">
        <f>IF(J$46="","",IF('Exp factors'!$B48="poor",'Exp factors'!$G$48*J$46/J509,SUM(E508)*'Exp factors'!E$48))</f>
        <v>0</v>
      </c>
      <c r="K508" s="1188">
        <f>IF(K$46="","",IF('Exp factors'!$B48="poor",'Exp factors'!$G$48*K$46/K509,SUM(F508)*'Exp factors'!F$48))</f>
        <v>0</v>
      </c>
      <c r="L508" s="1098"/>
      <c r="M508" s="967"/>
      <c r="N508" s="967"/>
      <c r="O508" s="967"/>
      <c r="P508" s="967"/>
      <c r="Q508" s="1127"/>
      <c r="R508" s="901"/>
      <c r="S508" s="1033"/>
      <c r="T508" s="1033"/>
      <c r="U508" s="1063">
        <v>508</v>
      </c>
      <c r="V508" s="476"/>
    </row>
    <row r="509" spans="1:22" ht="15.75" customHeight="1">
      <c r="A509" s="1119" t="s">
        <v>277</v>
      </c>
      <c r="B509" s="1099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8"/>
      <c r="H509" s="1189">
        <f>I509</f>
        <v>2</v>
      </c>
      <c r="I509" s="1189">
        <f>SUM(D509)</f>
        <v>2</v>
      </c>
      <c r="J509" s="1189">
        <f>I509</f>
        <v>2</v>
      </c>
      <c r="K509" s="1189">
        <f>I509</f>
        <v>2</v>
      </c>
      <c r="L509" s="1098"/>
      <c r="M509" s="967"/>
      <c r="N509" s="967"/>
      <c r="O509" s="967"/>
      <c r="P509" s="967"/>
      <c r="Q509" s="1127"/>
      <c r="R509" s="901"/>
      <c r="S509" s="1033"/>
      <c r="T509" s="1033"/>
      <c r="U509" s="1063">
        <v>509</v>
      </c>
      <c r="V509" s="476"/>
    </row>
    <row r="510" spans="1:22" ht="15.75" customHeight="1">
      <c r="A510" s="1168" t="str">
        <f>$G$1 &amp; "/kg"</f>
        <v>kcal/kg</v>
      </c>
      <c r="B510" s="1098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8"/>
      <c r="H510" s="967"/>
      <c r="I510" s="967"/>
      <c r="J510" s="967"/>
      <c r="K510" s="967"/>
      <c r="L510" s="1098"/>
      <c r="M510" s="1114"/>
      <c r="N510" s="1114"/>
      <c r="O510" s="1114"/>
      <c r="P510" s="1114"/>
      <c r="Q510" s="1127"/>
      <c r="R510" s="901"/>
      <c r="S510" s="1033"/>
      <c r="T510" s="1033"/>
      <c r="U510" s="1063">
        <v>510</v>
      </c>
      <c r="V510" s="476"/>
    </row>
    <row r="511" spans="1:22" ht="15.75" customHeight="1">
      <c r="A511" s="1119" t="str">
        <f>$G$1 &amp; " (%)"</f>
        <v>kcal (%)</v>
      </c>
      <c r="B511" s="1101"/>
      <c r="C511" s="1420">
        <f>IF(SUM(C508)=0,"",C508*C509*C510/C$46/365/$F$1)</f>
        <v>1.4910073618488492E-3</v>
      </c>
      <c r="D511" s="1420">
        <f>IF(SUM(D508)=0,"",D508*D509*D510/D$46/365/$F$1)</f>
        <v>1.4910073618488492E-3</v>
      </c>
      <c r="E511" s="1420">
        <f>IF(SUM(E508)=0,"",E508*E509*E510/E$46/365/$F$1)</f>
        <v>5.2185257664709717E-3</v>
      </c>
      <c r="F511" s="1420">
        <f>IF(SUM(F508)=0,"",F508*F509*F510/F$46/365/$F$1)</f>
        <v>6.9580343552946289E-3</v>
      </c>
      <c r="G511" s="1110"/>
      <c r="H511" s="1420">
        <f>IF(H$46=0,"",H508*H509*SUM($D510)/H$46/365/$F$1)</f>
        <v>0</v>
      </c>
      <c r="I511" s="1420">
        <f>IF(I$46=0,"",I508*I509*SUM($D510)/I$46/365/$F$1)</f>
        <v>0</v>
      </c>
      <c r="J511" s="1420">
        <f>IF(J$46=0,"",J508*J509*SUM($D510)/J$46/365/$F$1)</f>
        <v>0</v>
      </c>
      <c r="K511" s="1420">
        <f>IF(K$46=0,"",K508*K509*SUM($D510)/K$46/365/$F$1)</f>
        <v>0</v>
      </c>
      <c r="L511" s="1110"/>
      <c r="M511" s="1146">
        <f>IF(SUM(H511)=SUM(C511),"",SUM(H511)-SUM(C511))</f>
        <v>-1.4910073618488492E-3</v>
      </c>
      <c r="N511" s="1146">
        <f>IF(SUM(I511)=SUM(D511),"",SUM(I511)-SUM(D511))</f>
        <v>-1.4910073618488492E-3</v>
      </c>
      <c r="O511" s="1146">
        <f>IF(SUM(J511)=SUM(E511),"",SUM(J511)-SUM(E511))</f>
        <v>-5.2185257664709717E-3</v>
      </c>
      <c r="P511" s="1146">
        <f>IF(SUM(K511)=SUM(F511),"",SUM(K511)-SUM(F511))</f>
        <v>-6.9580343552946289E-3</v>
      </c>
      <c r="Q511" s="1127"/>
      <c r="R511" s="1062"/>
      <c r="S511" s="1026"/>
      <c r="T511" s="1026"/>
      <c r="U511" s="1063">
        <v>511</v>
      </c>
      <c r="V511" s="476"/>
    </row>
    <row r="512" spans="1:22" ht="15.75" customHeight="1">
      <c r="A512" s="1187" t="s">
        <v>276</v>
      </c>
      <c r="B512" s="1101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8"/>
      <c r="H512" s="967"/>
      <c r="I512" s="967"/>
      <c r="J512" s="967"/>
      <c r="K512" s="967"/>
      <c r="L512" s="1098"/>
      <c r="M512" s="967"/>
      <c r="N512" s="967"/>
      <c r="O512" s="967"/>
      <c r="P512" s="967"/>
      <c r="Q512" s="1127"/>
      <c r="R512" s="1111"/>
      <c r="S512" s="1112"/>
      <c r="T512" s="1112"/>
      <c r="U512" s="1063">
        <v>512</v>
      </c>
      <c r="V512" s="476"/>
    </row>
    <row r="513" spans="1:22" s="1163" customFormat="1" ht="15.75" customHeight="1">
      <c r="A513" s="1119" t="s">
        <v>274</v>
      </c>
      <c r="B513" s="1098"/>
      <c r="C513" s="1421">
        <f>IF(C512="","",C508*C509*C512)</f>
        <v>10</v>
      </c>
      <c r="D513" s="1421">
        <f>IF(D512="","",D508*D509*D512)</f>
        <v>14</v>
      </c>
      <c r="E513" s="1421">
        <f>IF(E512="","",E508*E509*E512)</f>
        <v>40</v>
      </c>
      <c r="F513" s="1421">
        <f>IF(F512="","",F508*F509*F512)</f>
        <v>60</v>
      </c>
      <c r="G513" s="1098"/>
      <c r="H513" s="1421">
        <f>IF(H$46=0,"",IF($D512="",H508*H509*'Exp factors'!$H$62,H508*H509*$D512))</f>
        <v>0</v>
      </c>
      <c r="I513" s="1421">
        <f>IF(I$46=0,"",IF($D512="",I508*I509*'Exp factors'!$H$62,I508*I509*$D512))</f>
        <v>0</v>
      </c>
      <c r="J513" s="1421">
        <f>IF(J$46=0,"",IF($D512="",J508*J509*'Exp factors'!$H$62,J508*J509*$D512))</f>
        <v>0</v>
      </c>
      <c r="K513" s="1421">
        <f>IF(K$46=0,"",IF($D512="",K508*K509*'Exp factors'!$H$62,K508*K509*$D512))</f>
        <v>0</v>
      </c>
      <c r="L513" s="1098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51" t="str">
        <f>'Exp factors'!$I$48</f>
        <v>mns</v>
      </c>
      <c r="R513" s="901"/>
      <c r="S513" s="1033"/>
      <c r="T513" s="1033"/>
      <c r="U513" s="1063">
        <v>513</v>
      </c>
      <c r="V513" s="1162"/>
    </row>
    <row r="514" spans="1:22" ht="15.75" customHeight="1">
      <c r="A514" s="1190" t="str">
        <f>IF(Data!A514="","",Data!A514)</f>
        <v>Oil purchase: quantity (kg)</v>
      </c>
      <c r="B514" s="1098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8"/>
      <c r="H514" s="1188">
        <f>IF(H$46="","",IF('Exp factors'!$B49="poor",'Exp factors'!$G$49*H$46/H515,SUM(C514)*'Exp factors'!C$49))</f>
        <v>0</v>
      </c>
      <c r="I514" s="1188">
        <f>IF(I$46="","",IF('Exp factors'!$B49="poor",'Exp factors'!$G$49*I$46/I515,SUM(D514)*'Exp factors'!D$49))</f>
        <v>0</v>
      </c>
      <c r="J514" s="1188">
        <f>IF(J$46="","",IF('Exp factors'!$B49="poor",'Exp factors'!$G$49*J$46/J515,SUM(E514)*'Exp factors'!E$49))</f>
        <v>0</v>
      </c>
      <c r="K514" s="1188">
        <f>IF(K$46="","",IF('Exp factors'!$B49="poor",'Exp factors'!$G$49*K$46/K515,SUM(F514)*'Exp factors'!F$49))</f>
        <v>0</v>
      </c>
      <c r="L514" s="1098"/>
      <c r="M514" s="967"/>
      <c r="N514" s="967"/>
      <c r="O514" s="967"/>
      <c r="P514" s="967"/>
      <c r="Q514" s="1127"/>
      <c r="R514" s="901"/>
      <c r="S514" s="1033"/>
      <c r="T514" s="1033"/>
      <c r="U514" s="1063">
        <v>514</v>
      </c>
      <c r="V514" s="476"/>
    </row>
    <row r="515" spans="1:22" ht="15.75" customHeight="1">
      <c r="A515" s="1119" t="s">
        <v>277</v>
      </c>
      <c r="B515" s="1098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8"/>
      <c r="H515" s="1189">
        <f>I515</f>
        <v>2</v>
      </c>
      <c r="I515" s="1189">
        <f>SUM(D515)</f>
        <v>2</v>
      </c>
      <c r="J515" s="1189">
        <f>I515</f>
        <v>2</v>
      </c>
      <c r="K515" s="1189">
        <f>I515</f>
        <v>2</v>
      </c>
      <c r="L515" s="1098"/>
      <c r="M515" s="967"/>
      <c r="N515" s="967"/>
      <c r="O515" s="967"/>
      <c r="P515" s="967"/>
      <c r="Q515" s="1127"/>
      <c r="R515" s="901"/>
      <c r="S515" s="1033"/>
      <c r="T515" s="1033"/>
      <c r="U515" s="1063">
        <v>515</v>
      </c>
      <c r="V515" s="476"/>
    </row>
    <row r="516" spans="1:22" ht="15.75" customHeight="1">
      <c r="A516" s="1168" t="str">
        <f>$G$1 &amp; "/kg"</f>
        <v>kcal/kg</v>
      </c>
      <c r="B516" s="1098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8"/>
      <c r="H516" s="967"/>
      <c r="I516" s="967"/>
      <c r="J516" s="967"/>
      <c r="K516" s="967"/>
      <c r="L516" s="1098"/>
      <c r="M516" s="1114"/>
      <c r="N516" s="1114"/>
      <c r="O516" s="1114"/>
      <c r="P516" s="1114"/>
      <c r="Q516" s="1127"/>
      <c r="R516" s="901"/>
      <c r="S516" s="1033"/>
      <c r="T516" s="1033"/>
      <c r="U516" s="1063">
        <v>516</v>
      </c>
      <c r="V516" s="476"/>
    </row>
    <row r="517" spans="1:22" ht="15.75" customHeight="1">
      <c r="A517" s="1119" t="str">
        <f>$G$1 &amp; " (%)"</f>
        <v>kcal (%)</v>
      </c>
      <c r="B517" s="1099"/>
      <c r="C517" s="1420">
        <f>IF(SUM(C514)=0,"",C514*C515*C516*$K$1/C$46/365/$F$1)</f>
        <v>1.6773832820799555E-3</v>
      </c>
      <c r="D517" s="1420">
        <f>IF(SUM(D514)=0,"",D514*D515*D516*$K$1/D$46/365/$F$1)</f>
        <v>3.354766564159911E-3</v>
      </c>
      <c r="E517" s="1420">
        <f>IF(SUM(E514)=0,"",E514*E515*E516*$K$1/E$46/365/$F$1)</f>
        <v>1.1741682974559686E-2</v>
      </c>
      <c r="F517" s="1420">
        <f>IF(SUM(F514)=0,"",F514*F515*F516*$K$1/F$46/365/$F$1)</f>
        <v>4.6966731898238745E-2</v>
      </c>
      <c r="G517" s="1110"/>
      <c r="H517" s="1420">
        <f>IF(H$46=0,"",H514*H515*SUM($D516)/H$46/365/$F$1)</f>
        <v>0</v>
      </c>
      <c r="I517" s="1420">
        <f>IF(I$46=0,"",I514*I515*SUM($D516)/I$46/365/$F$1)</f>
        <v>0</v>
      </c>
      <c r="J517" s="1420">
        <f>IF(J$46=0,"",J514*J515*SUM($D516)/J$46/365/$F$1)</f>
        <v>0</v>
      </c>
      <c r="K517" s="1420">
        <f>IF(K$46=0,"",K514*K515*SUM($D516)/K$46/365/$F$1)</f>
        <v>0</v>
      </c>
      <c r="L517" s="1110"/>
      <c r="M517" s="1146">
        <f>IF(SUM(H517)=SUM(C517),"",SUM(H517)-SUM(C517))</f>
        <v>-1.6773832820799555E-3</v>
      </c>
      <c r="N517" s="1146">
        <f>IF(SUM(I517)=SUM(D517),"",SUM(I517)-SUM(D517))</f>
        <v>-3.354766564159911E-3</v>
      </c>
      <c r="O517" s="1146">
        <f>IF(SUM(J517)=SUM(E517),"",SUM(J517)-SUM(E517))</f>
        <v>-1.1741682974559686E-2</v>
      </c>
      <c r="P517" s="1146">
        <f>IF(SUM(K517)=SUM(F517),"",SUM(K517)-SUM(F517))</f>
        <v>-4.6966731898238745E-2</v>
      </c>
      <c r="Q517" s="1127"/>
      <c r="R517" s="1062"/>
      <c r="S517" s="1026"/>
      <c r="T517" s="1026"/>
      <c r="U517" s="1063">
        <v>517</v>
      </c>
      <c r="V517" s="476"/>
    </row>
    <row r="518" spans="1:22" ht="15.75" customHeight="1">
      <c r="A518" s="1187" t="s">
        <v>276</v>
      </c>
      <c r="B518" s="1098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8"/>
      <c r="H518" s="967"/>
      <c r="I518" s="967"/>
      <c r="J518" s="967"/>
      <c r="K518" s="967"/>
      <c r="L518" s="1098"/>
      <c r="M518" s="967"/>
      <c r="N518" s="967"/>
      <c r="O518" s="967"/>
      <c r="P518" s="967"/>
      <c r="Q518" s="1127"/>
      <c r="R518" s="1111"/>
      <c r="S518" s="1112"/>
      <c r="T518" s="1112"/>
      <c r="U518" s="1063">
        <v>518</v>
      </c>
      <c r="V518" s="476"/>
    </row>
    <row r="519" spans="1:22" ht="15.75" customHeight="1">
      <c r="A519" s="1119" t="s">
        <v>274</v>
      </c>
      <c r="B519" s="1098"/>
      <c r="C519" s="1421">
        <f>IF(C518="","",C514*C515*C518)</f>
        <v>10</v>
      </c>
      <c r="D519" s="1421">
        <f>IF(D518="","",D514*D515*D518)</f>
        <v>20</v>
      </c>
      <c r="E519" s="1421">
        <f>IF(E518="","",E514*E515*E518)</f>
        <v>80</v>
      </c>
      <c r="F519" s="1421">
        <f>IF(F518="","",F514*F515*F518)</f>
        <v>360</v>
      </c>
      <c r="G519" s="1098"/>
      <c r="H519" s="1421">
        <f>IF(H$46=0,"",IF($D518="",H514*H515*'Exp factors'!$H$53,H514*H515*$D518))</f>
        <v>0</v>
      </c>
      <c r="I519" s="1421">
        <f>IF(I$46=0,"",IF($D518="",I514*I515*'Exp factors'!$H$53,I514*I515*$D518))</f>
        <v>0</v>
      </c>
      <c r="J519" s="1421">
        <f>IF(J$46=0,"",IF($D518="",J514*J515*'Exp factors'!$H$53,J514*J515*$D518))</f>
        <v>0</v>
      </c>
      <c r="K519" s="1421">
        <f>IF(K$46=0,"",IF($D518="",K514*K515*'Exp factors'!$H$53,K514*K515*$D518))</f>
        <v>0</v>
      </c>
      <c r="L519" s="1098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51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190" t="str">
        <f>IF(Data!A520="","",Data!A520)</f>
        <v>Milk purchase: quantity (kg)</v>
      </c>
      <c r="B520" s="1098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8"/>
      <c r="H520" s="1188">
        <f>IF(H$46="","",IF('Exp factors'!$B50="poor",'Exp factors'!$G$50*H$46/H521,SUM(C520)*'Exp factors'!C$50))</f>
        <v>0</v>
      </c>
      <c r="I520" s="1188">
        <f>IF(I$46="","",IF('Exp factors'!$B50="poor",'Exp factors'!$G$50*I$46/I521,SUM(D520)*'Exp factors'!D$50))</f>
        <v>0</v>
      </c>
      <c r="J520" s="1188">
        <f>IF(J$46="","",IF('Exp factors'!$B50="poor",'Exp factors'!$G$50*J$46/J521,SUM(E520)*'Exp factors'!E$50))</f>
        <v>0</v>
      </c>
      <c r="K520" s="1188">
        <f>IF(K$46="","",IF('Exp factors'!$B50="poor",'Exp factors'!$G$50*K$46/K521,SUM(F520)*'Exp factors'!F$50))</f>
        <v>0</v>
      </c>
      <c r="L520" s="1098"/>
      <c r="M520" s="967"/>
      <c r="N520" s="967"/>
      <c r="O520" s="967"/>
      <c r="P520" s="967"/>
      <c r="Q520" s="1127"/>
      <c r="R520" s="901"/>
      <c r="S520" s="1033"/>
      <c r="T520" s="1033"/>
      <c r="U520" s="1063">
        <v>520</v>
      </c>
      <c r="V520" s="476"/>
    </row>
    <row r="521" spans="1:22" ht="15.75" customHeight="1">
      <c r="A521" s="1119" t="s">
        <v>277</v>
      </c>
      <c r="B521" s="1098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7"/>
      <c r="N521" s="967"/>
      <c r="O521" s="967"/>
      <c r="P521" s="967"/>
      <c r="Q521" s="1127"/>
      <c r="R521" s="901"/>
      <c r="S521" s="1033"/>
      <c r="T521" s="1033"/>
      <c r="U521" s="1063">
        <v>521</v>
      </c>
      <c r="V521" s="476"/>
    </row>
    <row r="522" spans="1:22" ht="15.75" customHeight="1">
      <c r="A522" s="1168" t="str">
        <f>$G$1 &amp; "/kg"</f>
        <v>kcal/kg</v>
      </c>
      <c r="B522" s="1101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8"/>
      <c r="H522" s="967"/>
      <c r="I522" s="967"/>
      <c r="J522" s="967"/>
      <c r="K522" s="967"/>
      <c r="L522" s="1098"/>
      <c r="M522" s="1114"/>
      <c r="N522" s="1114"/>
      <c r="O522" s="1114"/>
      <c r="P522" s="1114"/>
      <c r="Q522" s="1127"/>
      <c r="R522" s="901"/>
      <c r="S522" s="1033"/>
      <c r="T522" s="1033"/>
      <c r="U522" s="1063">
        <v>522</v>
      </c>
      <c r="V522" s="476"/>
    </row>
    <row r="523" spans="1:22" ht="15.75" customHeight="1">
      <c r="A523" s="1119" t="str">
        <f>$G$1 &amp; " (%)"</f>
        <v>kcal (%)</v>
      </c>
      <c r="B523" s="1101"/>
      <c r="C523" s="1420" t="str">
        <f>IF(SUM(C520)=0,"",C520*C521*C522/C$46/365/$F$1)</f>
        <v/>
      </c>
      <c r="D523" s="1420" t="str">
        <f>IF(SUM(D520)=0,"",D520*D521*D522/D$46/365/$F$1)</f>
        <v/>
      </c>
      <c r="E523" s="1420" t="str">
        <f>IF(SUM(E520)=0,"",E520*E521*E522/E$46/365/$F$1)</f>
        <v/>
      </c>
      <c r="F523" s="1420" t="str">
        <f>IF(SUM(F520)=0,"",F520*F521*F522/F$46/365/$F$1)</f>
        <v/>
      </c>
      <c r="G523" s="1110"/>
      <c r="H523" s="1420">
        <f>IF(H$46=0,"",H520*H521*SUM($D522)/H$46/365/$F$1)</f>
        <v>0</v>
      </c>
      <c r="I523" s="1420">
        <f>IF(I$46=0,"",I520*I521*SUM($D522)/I$46/365/$F$1)</f>
        <v>0</v>
      </c>
      <c r="J523" s="1420">
        <f>IF(J$46=0,"",J520*J521*SUM($D522)/J$46/365/$F$1)</f>
        <v>0</v>
      </c>
      <c r="K523" s="1420">
        <f>IF(K$46=0,"",K520*K521*SUM($D522)/K$46/365/$F$1)</f>
        <v>0</v>
      </c>
      <c r="L523" s="1110"/>
      <c r="M523" s="1146" t="str">
        <f>IF(SUM(H523)=SUM(C523),"",SUM(H523)-SUM(C523))</f>
        <v/>
      </c>
      <c r="N523" s="1146" t="str">
        <f>IF(SUM(I523)=SUM(D523),"",SUM(I523)-SUM(D523))</f>
        <v/>
      </c>
      <c r="O523" s="1146" t="str">
        <f>IF(SUM(J523)=SUM(E523),"",SUM(J523)-SUM(E523))</f>
        <v/>
      </c>
      <c r="P523" s="1146" t="str">
        <f>IF(SUM(K523)=SUM(F523),"",SUM(K523)-SUM(F523))</f>
        <v/>
      </c>
      <c r="Q523" s="1127"/>
      <c r="R523" s="1062"/>
      <c r="S523" s="1026"/>
      <c r="T523" s="1026"/>
      <c r="U523" s="1063">
        <v>523</v>
      </c>
      <c r="V523" s="476"/>
    </row>
    <row r="524" spans="1:22" ht="15.75" customHeight="1">
      <c r="A524" s="1187" t="s">
        <v>276</v>
      </c>
      <c r="B524" s="1101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8"/>
      <c r="H524" s="967"/>
      <c r="I524" s="967"/>
      <c r="J524" s="967"/>
      <c r="K524" s="967"/>
      <c r="L524" s="1098"/>
      <c r="M524" s="967"/>
      <c r="N524" s="967"/>
      <c r="O524" s="967"/>
      <c r="P524" s="967"/>
      <c r="Q524" s="1127"/>
      <c r="R524" s="1111"/>
      <c r="S524" s="1112"/>
      <c r="T524" s="1112"/>
      <c r="U524" s="1063">
        <v>524</v>
      </c>
      <c r="V524" s="476"/>
    </row>
    <row r="525" spans="1:22" ht="15.75" customHeight="1">
      <c r="A525" s="1119" t="s">
        <v>274</v>
      </c>
      <c r="B525" s="1098"/>
      <c r="C525" s="1421" t="str">
        <f>IF(C524="","",C520*C521*C524)</f>
        <v/>
      </c>
      <c r="D525" s="1421" t="str">
        <f>IF(D524="","",D520*D521*D524)</f>
        <v/>
      </c>
      <c r="E525" s="1421" t="str">
        <f>IF(E524="","",E520*E521*E524)</f>
        <v/>
      </c>
      <c r="F525" s="1421" t="str">
        <f>IF(F524="","",F520*F521*F524)</f>
        <v/>
      </c>
      <c r="G525" s="1098"/>
      <c r="H525" s="1421">
        <f>IF(H$46=0,"",IF($D524="",H520*H521*'Exp factors'!$H$44,H520*H521*$D524))</f>
        <v>0</v>
      </c>
      <c r="I525" s="1421">
        <f>IF(I$46=0,"",IF($D524="",I520*I521*'Exp factors'!$H$44,I520*I521*$D524))</f>
        <v>0</v>
      </c>
      <c r="J525" s="1421">
        <f>IF(J$46=0,"",IF($D524="",J520*J521*'Exp factors'!$H$44,J520*J521*$D524))</f>
        <v>0</v>
      </c>
      <c r="K525" s="1421">
        <f>IF(K$46=0,"",IF($D524="",K520*K521*'Exp factors'!$H$44,K520*K521*$D524))</f>
        <v>0</v>
      </c>
      <c r="L525" s="1098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549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190" t="str">
        <f>IF(Data!A526="","",Data!A526)</f>
        <v>Eggs purchase - unit</v>
      </c>
      <c r="B526" s="1098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8"/>
      <c r="H526" s="1188"/>
      <c r="I526" s="1188"/>
      <c r="J526" s="1188"/>
      <c r="K526" s="1188"/>
      <c r="L526" s="1098"/>
      <c r="M526" s="967"/>
      <c r="N526" s="967"/>
      <c r="O526" s="967"/>
      <c r="P526" s="967"/>
      <c r="Q526" s="1127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280</v>
      </c>
      <c r="B527" s="1098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8"/>
      <c r="H527" s="1188">
        <f>IF(H$46="","",IF('Exp factors'!$B51="poor",'Exp factors'!$G$51*H$46,SUM(C527)*'Exp factors'!C$51))</f>
        <v>0</v>
      </c>
      <c r="I527" s="1188">
        <f>IF(I$46="","",IF('Exp factors'!$B51="poor",'Exp factors'!$G$51*I$46,SUM(D527)*'Exp factors'!D$51))</f>
        <v>0</v>
      </c>
      <c r="J527" s="1188">
        <f>IF(J$46="","",IF('Exp factors'!$B51="poor",'Exp factors'!$G$51*J$46,SUM(E527)*'Exp factors'!E$51))</f>
        <v>0</v>
      </c>
      <c r="K527" s="1188">
        <f>IF(K$46="","",IF('Exp factors'!$B51="poor",'Exp factors'!$G$51*K$46,SUM(F527)*'Exp factors'!F$51))</f>
        <v>0</v>
      </c>
      <c r="L527" s="1098"/>
      <c r="M527" s="967"/>
      <c r="N527" s="967"/>
      <c r="O527" s="967"/>
      <c r="P527" s="967"/>
      <c r="Q527" s="1127"/>
      <c r="R527" s="901"/>
      <c r="S527" s="1033"/>
      <c r="T527" s="1033"/>
      <c r="U527" s="1063">
        <v>527</v>
      </c>
      <c r="V527" s="476"/>
    </row>
    <row r="528" spans="1:22" ht="15.75" customHeight="1">
      <c r="A528" s="1168" t="str">
        <f>$G$1 &amp; "/kg"</f>
        <v>kcal/kg</v>
      </c>
      <c r="B528" s="1101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8"/>
      <c r="H528" s="967"/>
      <c r="I528" s="967"/>
      <c r="J528" s="967"/>
      <c r="K528" s="967"/>
      <c r="L528" s="1098"/>
      <c r="M528" s="1114"/>
      <c r="N528" s="1114"/>
      <c r="O528" s="1114"/>
      <c r="P528" s="1114"/>
      <c r="Q528" s="1127"/>
      <c r="R528" s="901"/>
      <c r="S528" s="1033"/>
      <c r="T528" s="1033"/>
      <c r="U528" s="1063">
        <v>528</v>
      </c>
      <c r="V528" s="476"/>
    </row>
    <row r="529" spans="1:22" ht="15.75" customHeight="1">
      <c r="A529" s="1119" t="str">
        <f>$G$1 &amp; " (%)"</f>
        <v>kcal (%)</v>
      </c>
      <c r="B529" s="1101"/>
      <c r="C529" s="1420" t="str">
        <f>IF(SUM(C527)=0,"",C527*C528/C$46/365/$F$1)</f>
        <v/>
      </c>
      <c r="D529" s="1420" t="str">
        <f>IF(SUM(D527)=0,"",D527*D528/D$46/365/$F$1)</f>
        <v/>
      </c>
      <c r="E529" s="1420" t="str">
        <f>IF(SUM(E527)=0,"",E527*E528/E$46/365/$F$1)</f>
        <v/>
      </c>
      <c r="F529" s="1420" t="str">
        <f>IF(SUM(F527)=0,"",F527*F528/F$46/365/$F$1)</f>
        <v/>
      </c>
      <c r="G529" s="1098"/>
      <c r="H529" s="1420">
        <f>IF(H$46=0,"",H527*SUM($D528)/H$46/365/$F$1)</f>
        <v>0</v>
      </c>
      <c r="I529" s="1420">
        <f>IF(I$46=0,"",I527*SUM($D528)/I$46/365/$F$1)</f>
        <v>0</v>
      </c>
      <c r="J529" s="1420">
        <f>IF(J$46=0,"",J527*SUM($D528)/J$46/365/$F$1)</f>
        <v>0</v>
      </c>
      <c r="K529" s="1420">
        <f>IF(K$46=0,"",K527*SUM($D528)/K$46/365/$F$1)</f>
        <v>0</v>
      </c>
      <c r="L529" s="1098"/>
      <c r="M529" s="1146" t="str">
        <f>IF(SUM(H529)=SUM(C529),"",SUM(H529)-SUM(C529))</f>
        <v/>
      </c>
      <c r="N529" s="1146" t="str">
        <f>IF(SUM(I529)=SUM(D529),"",SUM(I529)-SUM(D529))</f>
        <v/>
      </c>
      <c r="O529" s="1146" t="str">
        <f>IF(SUM(J529)=SUM(E529),"",SUM(J529)-SUM(E529))</f>
        <v/>
      </c>
      <c r="P529" s="1146" t="str">
        <f>IF(SUM(K529)=SUM(F529),"",SUM(K529)-SUM(F529))</f>
        <v/>
      </c>
      <c r="Q529" s="1127"/>
      <c r="R529" s="901"/>
      <c r="S529" s="1033"/>
      <c r="T529" s="1033"/>
      <c r="U529" s="1063">
        <v>529</v>
      </c>
      <c r="V529" s="476"/>
    </row>
    <row r="530" spans="1:22" ht="15.75" customHeight="1">
      <c r="A530" s="1187" t="s">
        <v>276</v>
      </c>
      <c r="B530" s="1101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8"/>
      <c r="H530" s="967"/>
      <c r="I530" s="967"/>
      <c r="J530" s="967"/>
      <c r="K530" s="967"/>
      <c r="L530" s="1098"/>
      <c r="M530" s="967"/>
      <c r="N530" s="967"/>
      <c r="O530" s="967"/>
      <c r="P530" s="967"/>
      <c r="Q530" s="1127"/>
      <c r="R530" s="901"/>
      <c r="S530" s="1033"/>
      <c r="T530" s="1033"/>
      <c r="U530" s="1063">
        <v>530</v>
      </c>
      <c r="V530" s="476"/>
    </row>
    <row r="531" spans="1:22" ht="15.75" customHeight="1">
      <c r="A531" s="1119" t="s">
        <v>274</v>
      </c>
      <c r="B531" s="1098"/>
      <c r="C531" s="1421" t="str">
        <f>IF(C530="","",C527*C530)</f>
        <v/>
      </c>
      <c r="D531" s="1421" t="str">
        <f>IF(D530="","",D527*D530)</f>
        <v/>
      </c>
      <c r="E531" s="1421" t="str">
        <f>IF(E530="","",E527*E530)</f>
        <v/>
      </c>
      <c r="F531" s="1421" t="str">
        <f>IF(F530="","",F527*F530)</f>
        <v/>
      </c>
      <c r="G531" s="1098"/>
      <c r="H531" s="1421">
        <f>IF(H$46=0,"",IF($D530="",H527*'Exp factors'!$H$45,H527*$D530))</f>
        <v>0</v>
      </c>
      <c r="I531" s="1421">
        <f>IF(I$46=0,"",IF($D530="",I527*'Exp factors'!$H$45,I527*$D530))</f>
        <v>0</v>
      </c>
      <c r="J531" s="1421">
        <f>IF(J$46=0,"",IF($D530="",J527*'Exp factors'!$H$45,J527*$D530))</f>
        <v>0</v>
      </c>
      <c r="K531" s="1421">
        <f>IF(K$46=0,"",IF($D530="",K527*'Exp factors'!$H$45,K527*$D530))</f>
        <v>0</v>
      </c>
      <c r="L531" s="1098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549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190" t="str">
        <f>IF(Data!A532="","",Data!A532)</f>
        <v>Poultry (incl feet) purchase - unit</v>
      </c>
      <c r="B532" s="1098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7"/>
      <c r="N532" s="967"/>
      <c r="O532" s="967"/>
      <c r="P532" s="967"/>
      <c r="Q532" s="1127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280</v>
      </c>
      <c r="B533" s="1098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8"/>
      <c r="H533" s="1188">
        <f>IF(H$46="","",IF('Exp factors'!$B52="poor",'Exp factors'!$G$52*H$46,SUM(C533)*'Exp factors'!C$52))</f>
        <v>0</v>
      </c>
      <c r="I533" s="1188">
        <f>IF(I$46="","",IF('Exp factors'!$B52="poor",'Exp factors'!$G$52*I$46,SUM(D533)*'Exp factors'!D$52))</f>
        <v>0</v>
      </c>
      <c r="J533" s="1188">
        <f>IF(J$46="","",IF('Exp factors'!$B52="poor",'Exp factors'!$G$52*J$46,SUM(E533)*'Exp factors'!E$52))</f>
        <v>0</v>
      </c>
      <c r="K533" s="1188">
        <f>IF(K$46="","",IF('Exp factors'!$B52="poor",'Exp factors'!$G$52*K$46,SUM(F533)*'Exp factors'!F$52))</f>
        <v>0</v>
      </c>
      <c r="L533" s="1098"/>
      <c r="M533" s="967"/>
      <c r="N533" s="967"/>
      <c r="O533" s="967"/>
      <c r="P533" s="967"/>
      <c r="Q533" s="1127"/>
      <c r="R533" s="901"/>
      <c r="S533" s="1033"/>
      <c r="T533" s="1033"/>
      <c r="U533" s="1063">
        <v>533</v>
      </c>
      <c r="V533" s="476"/>
    </row>
    <row r="534" spans="1:22" ht="15.75" customHeight="1">
      <c r="A534" s="1168" t="str">
        <f>$G$1 &amp; "/kg"</f>
        <v>kcal/kg</v>
      </c>
      <c r="B534" s="1101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8"/>
      <c r="H534" s="967"/>
      <c r="I534" s="967"/>
      <c r="J534" s="967"/>
      <c r="K534" s="967"/>
      <c r="L534" s="1098"/>
      <c r="M534" s="1114"/>
      <c r="N534" s="1114"/>
      <c r="O534" s="1114"/>
      <c r="P534" s="1114"/>
      <c r="Q534" s="1127"/>
      <c r="R534" s="901"/>
      <c r="S534" s="1033"/>
      <c r="T534" s="1033"/>
      <c r="U534" s="1063">
        <v>534</v>
      </c>
      <c r="V534" s="476"/>
    </row>
    <row r="535" spans="1:22" ht="15.75" customHeight="1">
      <c r="A535" s="1119" t="str">
        <f>$G$1 &amp; " (%)"</f>
        <v>kcal (%)</v>
      </c>
      <c r="B535" s="1101"/>
      <c r="C535" s="1420" t="str">
        <f>IF(SUM(C533)=0,"",C533*C534/C$46/365/$F$1)</f>
        <v/>
      </c>
      <c r="D535" s="1420" t="str">
        <f>IF(SUM(D533)=0,"",D533*D534/D$46/365/$F$1)</f>
        <v/>
      </c>
      <c r="E535" s="1420" t="str">
        <f>IF(SUM(E533)=0,"",E533*E534/E$46/365/$F$1)</f>
        <v/>
      </c>
      <c r="F535" s="1420" t="str">
        <f>IF(SUM(F533)=0,"",F533*F534/F$46/365/$F$1)</f>
        <v/>
      </c>
      <c r="G535" s="1098"/>
      <c r="H535" s="1420">
        <f>IF(H$46=0,"",H533*SUM($D534)/H$46/365/$F$1)</f>
        <v>0</v>
      </c>
      <c r="I535" s="1420">
        <f>IF(I$46=0,"",I533*SUM($D534)/I$46/365/$F$1)</f>
        <v>0</v>
      </c>
      <c r="J535" s="1420">
        <f>IF(J$46=0,"",J533*SUM($D534)/J$46/365/$F$1)</f>
        <v>0</v>
      </c>
      <c r="K535" s="1420">
        <f>IF(K$46=0,"",K533*SUM($D534)/K$46/365/$F$1)</f>
        <v>0</v>
      </c>
      <c r="L535" s="1098"/>
      <c r="M535" s="1146" t="str">
        <f>IF(SUM(H535)=SUM(C535),"",SUM(H535)-SUM(C535))</f>
        <v/>
      </c>
      <c r="N535" s="1146" t="str">
        <f>IF(SUM(I535)=SUM(D535),"",SUM(I535)-SUM(D535))</f>
        <v/>
      </c>
      <c r="O535" s="1146" t="str">
        <f>IF(SUM(J535)=SUM(E535),"",SUM(J535)-SUM(E535))</f>
        <v/>
      </c>
      <c r="P535" s="1146" t="str">
        <f>IF(SUM(K535)=SUM(F535),"",SUM(K535)-SUM(F535))</f>
        <v/>
      </c>
      <c r="Q535" s="1127"/>
      <c r="R535" s="901"/>
      <c r="S535" s="1033"/>
      <c r="T535" s="1033"/>
      <c r="U535" s="1063">
        <v>535</v>
      </c>
      <c r="V535" s="476"/>
    </row>
    <row r="536" spans="1:22" ht="15.75" customHeight="1">
      <c r="A536" s="1187" t="s">
        <v>276</v>
      </c>
      <c r="B536" s="1101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8"/>
      <c r="H536" s="967"/>
      <c r="I536" s="967"/>
      <c r="J536" s="967"/>
      <c r="K536" s="967"/>
      <c r="L536" s="1098"/>
      <c r="M536" s="967"/>
      <c r="N536" s="967"/>
      <c r="O536" s="967"/>
      <c r="P536" s="967"/>
      <c r="Q536" s="1127"/>
      <c r="R536" s="901"/>
      <c r="S536" s="1033"/>
      <c r="T536" s="1033"/>
      <c r="U536" s="1063">
        <v>536</v>
      </c>
      <c r="V536" s="476"/>
    </row>
    <row r="537" spans="1:22" ht="15.75" customHeight="1">
      <c r="A537" s="1119" t="s">
        <v>274</v>
      </c>
      <c r="B537" s="1098"/>
      <c r="C537" s="1421" t="str">
        <f>IF(C536="","",C533*C536)</f>
        <v/>
      </c>
      <c r="D537" s="1421" t="str">
        <f>IF(D536="","",D533*D536)</f>
        <v/>
      </c>
      <c r="E537" s="1421" t="str">
        <f>IF(E536="","",E533*E536)</f>
        <v/>
      </c>
      <c r="F537" s="1421" t="str">
        <f>IF(F536="","",F533*F536)</f>
        <v/>
      </c>
      <c r="G537" s="1098"/>
      <c r="H537" s="1421">
        <f>IF(H$46=0,"",IF($D536="",H533*'Exp factors'!$H$46,H533*$D536))</f>
        <v>0</v>
      </c>
      <c r="I537" s="1421">
        <f>IF(I$46=0,"",IF($D536="",I533*'Exp factors'!$H$46,I533*$D536))</f>
        <v>0</v>
      </c>
      <c r="J537" s="1421">
        <f>IF(J$46=0,"",IF($D536="",J533*'Exp factors'!$H$46,J533*$D536))</f>
        <v>0</v>
      </c>
      <c r="K537" s="1421">
        <f>IF(K$46=0,"",IF($D536="",K533*'Exp factors'!$H$46,K533*$D536))</f>
        <v>0</v>
      </c>
      <c r="L537" s="1098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549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190" t="str">
        <f>IF(Data!A538="","",Data!A538)</f>
        <v>Beef purchase - qty</v>
      </c>
      <c r="B538" s="1098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8"/>
      <c r="H538" s="1188">
        <f>IF(H$46="","",IF('Exp factors'!$B53="poor",'Exp factors'!$G$53*H$46/H539,SUM(C538)*'Exp factors'!C$53))</f>
        <v>0</v>
      </c>
      <c r="I538" s="1188">
        <f>IF(I$46="","",IF('Exp factors'!$B53="poor",'Exp factors'!$G$53*I$46/I539,SUM(D538)*'Exp factors'!D$53))</f>
        <v>0</v>
      </c>
      <c r="J538" s="1188">
        <f>IF(J$46="","",IF('Exp factors'!$B53="poor",'Exp factors'!$G$53*J$46/J539,SUM(E538)*'Exp factors'!E$53))</f>
        <v>0</v>
      </c>
      <c r="K538" s="1188">
        <f>IF(K$46="","",IF('Exp factors'!$B53="poor",'Exp factors'!$G$53*K$46/K539,SUM(F538)*'Exp factors'!F$53))</f>
        <v>0</v>
      </c>
      <c r="L538" s="1098"/>
      <c r="M538" s="967"/>
      <c r="N538" s="967"/>
      <c r="O538" s="967"/>
      <c r="P538" s="967"/>
      <c r="Q538" s="1127"/>
      <c r="R538" s="901"/>
      <c r="S538" s="1033"/>
      <c r="T538" s="1033"/>
      <c r="U538" s="1063">
        <v>538</v>
      </c>
      <c r="V538" s="476"/>
    </row>
    <row r="539" spans="1:22" ht="15.75" customHeight="1">
      <c r="A539" s="1119" t="s">
        <v>277</v>
      </c>
      <c r="B539" s="1098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8"/>
      <c r="H539" s="1189">
        <f>I539</f>
        <v>2</v>
      </c>
      <c r="I539" s="1189">
        <f>SUM(D539)</f>
        <v>2</v>
      </c>
      <c r="J539" s="1189">
        <f>I539</f>
        <v>2</v>
      </c>
      <c r="K539" s="1189">
        <f>I539</f>
        <v>2</v>
      </c>
      <c r="L539" s="1098"/>
      <c r="M539" s="967"/>
      <c r="N539" s="967"/>
      <c r="O539" s="967"/>
      <c r="P539" s="967"/>
      <c r="Q539" s="1127"/>
      <c r="R539" s="901"/>
      <c r="S539" s="1033"/>
      <c r="T539" s="1033"/>
      <c r="U539" s="1063">
        <v>539</v>
      </c>
      <c r="V539" s="476"/>
    </row>
    <row r="540" spans="1:22" ht="15.75" customHeight="1">
      <c r="A540" s="1168" t="str">
        <f>$G$1 &amp; "/kg"</f>
        <v>kcal/kg</v>
      </c>
      <c r="B540" s="1101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8"/>
      <c r="H540" s="967"/>
      <c r="I540" s="967"/>
      <c r="J540" s="967"/>
      <c r="K540" s="967"/>
      <c r="L540" s="1098"/>
      <c r="M540" s="1114"/>
      <c r="N540" s="1114"/>
      <c r="O540" s="1114"/>
      <c r="P540" s="1114"/>
      <c r="Q540" s="1127"/>
      <c r="R540" s="901"/>
      <c r="S540" s="1033"/>
      <c r="T540" s="1033"/>
      <c r="U540" s="1063">
        <v>540</v>
      </c>
      <c r="V540" s="476"/>
    </row>
    <row r="541" spans="1:22" ht="15.75" customHeight="1">
      <c r="A541" s="1119" t="str">
        <f>$G$1 &amp; " (%)"</f>
        <v>kcal (%)</v>
      </c>
      <c r="B541" s="1101"/>
      <c r="C541" s="1420" t="str">
        <f>IF(SUM(C538)=0,"",C538*C539*C540*$K$1/C$46/365/$F$1)</f>
        <v/>
      </c>
      <c r="D541" s="1543">
        <f>IF(SUM(D538)=0,"",D538*D539*D540*$K$1/D$46/365/$F$1)</f>
        <v>1.7519336501723979E-3</v>
      </c>
      <c r="E541" s="1420">
        <f>IF(SUM(E538)=0,"",E538*E539*E540*$K$1/E$46/365/$F$1)</f>
        <v>3.4491193737769079E-3</v>
      </c>
      <c r="F541" s="1420">
        <f>IF(SUM(F538)=0,"",F538*F539*F540*$K$1/F$46/365/$F$1)</f>
        <v>1.0219612959338986E-2</v>
      </c>
      <c r="G541" s="1098"/>
      <c r="H541" s="1420" t="str">
        <f>IF(SUM(H538)=0,"",H538*H539*H540*$K$1/H$46/365/$F$1)</f>
        <v/>
      </c>
      <c r="I541" s="1420" t="str">
        <f>IF(SUM(I538)=0,"",I538*I539*I540*$K$1/I$46/365/$F$1)</f>
        <v/>
      </c>
      <c r="J541" s="1420" t="str">
        <f>IF(SUM(J538)=0,"",J538*J539*J540*$K$1/J$46/365/$F$1)</f>
        <v/>
      </c>
      <c r="K541" s="1420" t="str">
        <f>IF(SUM(K538)=0,"",K538*K539*K540*$K$1/K$46/365/$F$1)</f>
        <v/>
      </c>
      <c r="L541" s="1098"/>
      <c r="M541" s="1146" t="str">
        <f>IF(SUM(H541)=SUM(C541),"",SUM(H541)-SUM(C541))</f>
        <v/>
      </c>
      <c r="N541" s="1146">
        <f>IF(SUM(I541)=SUM(D541),"",SUM(I541)-SUM(D541))</f>
        <v>-1.7519336501723979E-3</v>
      </c>
      <c r="O541" s="1146">
        <f>IF(SUM(J541)=SUM(E541),"",SUM(J541)-SUM(E541))</f>
        <v>-3.4491193737769079E-3</v>
      </c>
      <c r="P541" s="1146">
        <f>IF(SUM(K541)=SUM(F541),"",SUM(K541)-SUM(F541))</f>
        <v>-1.0219612959338986E-2</v>
      </c>
      <c r="Q541" s="1127"/>
      <c r="R541" s="901"/>
      <c r="S541" s="1033"/>
      <c r="T541" s="1033"/>
      <c r="U541" s="1063">
        <v>541</v>
      </c>
      <c r="V541" s="476"/>
    </row>
    <row r="542" spans="1:22" ht="15.75" customHeight="1">
      <c r="A542" s="1187" t="s">
        <v>276</v>
      </c>
      <c r="B542" s="1101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8"/>
      <c r="H542" s="967"/>
      <c r="I542" s="967"/>
      <c r="J542" s="967"/>
      <c r="K542" s="967"/>
      <c r="L542" s="1098"/>
      <c r="M542" s="967"/>
      <c r="N542" s="967"/>
      <c r="O542" s="967"/>
      <c r="P542" s="967"/>
      <c r="Q542" s="1127"/>
      <c r="R542" s="901"/>
      <c r="S542" s="1033"/>
      <c r="T542" s="1033"/>
      <c r="U542" s="1063">
        <v>542</v>
      </c>
      <c r="V542" s="476"/>
    </row>
    <row r="543" spans="1:22" ht="15.75" customHeight="1">
      <c r="A543" s="1119" t="s">
        <v>274</v>
      </c>
      <c r="B543" s="1098"/>
      <c r="C543" s="1421" t="str">
        <f>IF(C542="","",C538*C539*C542)</f>
        <v/>
      </c>
      <c r="D543" s="1421">
        <f>IF(D542="","",D538*D539*D542)</f>
        <v>40</v>
      </c>
      <c r="E543" s="1421">
        <f>IF(E542="","",E538*E539*E542)</f>
        <v>90</v>
      </c>
      <c r="F543" s="1421">
        <f>IF(F542="","",F538*F539*F542)</f>
        <v>300</v>
      </c>
      <c r="G543" s="1098"/>
      <c r="H543" s="1421">
        <f>IF(H$46=0,"",IF($D542="",H538*H539*'Exp factors'!$H$47,H538*H539*$D542))</f>
        <v>0</v>
      </c>
      <c r="I543" s="1421">
        <f>IF(I$46=0,"",IF($D542="",I538*I539*'Exp factors'!$H$47,I538*I539*$D542))</f>
        <v>0</v>
      </c>
      <c r="J543" s="1421">
        <f>IF(J$46=0,"",IF($D542="",J538*J539*'Exp factors'!$H$47,J538*J539*$D542))</f>
        <v>0</v>
      </c>
      <c r="K543" s="1421">
        <f>IF(K$46=0,"",IF($D542="",K538*K539*'Exp factors'!$H$47,K538*K539*$D542))</f>
        <v>0</v>
      </c>
      <c r="L543" s="1098"/>
      <c r="M543" s="976" t="str">
        <f>IF(SUM(H543)=SUM(C543),"",SUM(H543)-SUM(C543))</f>
        <v/>
      </c>
      <c r="N543" s="976">
        <f>IF(SUM(I543)=SUM(D543),"",SUM(I543)-SUM(D543))</f>
        <v>-40</v>
      </c>
      <c r="O543" s="976">
        <f>IF(SUM(J543)=SUM(E543),"",SUM(J543)-SUM(E543))</f>
        <v>-90</v>
      </c>
      <c r="P543" s="976">
        <f>IF(SUM(K543)=SUM(F543),"",SUM(K543)-SUM(F543))</f>
        <v>-300</v>
      </c>
      <c r="Q543" s="1549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190" t="str">
        <f>IF(Data!A544="","",Data!A544)</f>
        <v>Game meat purchase - unit</v>
      </c>
      <c r="B544" s="1098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8"/>
      <c r="H544" s="1188"/>
      <c r="I544" s="1188"/>
      <c r="J544" s="1188"/>
      <c r="K544" s="1188"/>
      <c r="L544" s="1098"/>
      <c r="M544" s="967"/>
      <c r="N544" s="967"/>
      <c r="O544" s="967"/>
      <c r="P544" s="967"/>
      <c r="Q544" s="1127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280</v>
      </c>
      <c r="B545" s="1098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8"/>
      <c r="H545" s="1188">
        <f>IF(H$46="","",IF('Exp factors'!$B54="poor",'Exp factors'!$G$54*H$46,SUM(C545)*'Exp factors'!C$54))</f>
        <v>0</v>
      </c>
      <c r="I545" s="1188">
        <f>IF(I$46="","",IF('Exp factors'!$B54="poor",'Exp factors'!$G$54*I$46,SUM(D545)*'Exp factors'!D$54))</f>
        <v>0</v>
      </c>
      <c r="J545" s="1188">
        <f>IF(J$46="","",IF('Exp factors'!$B54="poor",'Exp factors'!$G$54*J$46,SUM(E545)*'Exp factors'!E$54))</f>
        <v>0</v>
      </c>
      <c r="K545" s="1188">
        <f>IF(K$46="","",IF('Exp factors'!$B54="poor",'Exp factors'!$G$54*K$46,SUM(F545)*'Exp factors'!F$54))</f>
        <v>0</v>
      </c>
      <c r="L545" s="1098"/>
      <c r="M545" s="967"/>
      <c r="N545" s="967"/>
      <c r="O545" s="967"/>
      <c r="P545" s="967"/>
      <c r="Q545" s="1127"/>
      <c r="R545" s="901"/>
      <c r="S545" s="1033"/>
      <c r="T545" s="1033"/>
      <c r="U545" s="1063">
        <v>545</v>
      </c>
      <c r="V545" s="476"/>
    </row>
    <row r="546" spans="1:22" ht="15.75" customHeight="1">
      <c r="A546" s="1168" t="str">
        <f>$G$1 &amp; "/kg"</f>
        <v>kcal/kg</v>
      </c>
      <c r="B546" s="1101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8"/>
      <c r="H546" s="967"/>
      <c r="I546" s="967"/>
      <c r="J546" s="967"/>
      <c r="K546" s="967"/>
      <c r="L546" s="1098"/>
      <c r="M546" s="1114"/>
      <c r="N546" s="1114"/>
      <c r="O546" s="1114"/>
      <c r="P546" s="1114"/>
      <c r="Q546" s="1127"/>
      <c r="R546" s="901"/>
      <c r="S546" s="1033"/>
      <c r="T546" s="1033"/>
      <c r="U546" s="1063">
        <v>546</v>
      </c>
      <c r="V546" s="476"/>
    </row>
    <row r="547" spans="1:22" ht="15.75" customHeight="1">
      <c r="A547" s="1119" t="str">
        <f>$G$1 &amp; " (%)"</f>
        <v>kcal (%)</v>
      </c>
      <c r="B547" s="1101"/>
      <c r="C547" s="1420" t="str">
        <f>IF(SUM(C545)=0,"",C545*C546/C$46/365/$F$1)</f>
        <v/>
      </c>
      <c r="D547" s="1420" t="str">
        <f>IF(SUM(D545)=0,"",D545*D546/D$46/365/$F$1)</f>
        <v/>
      </c>
      <c r="E547" s="1420" t="str">
        <f>IF(SUM(E545)=0,"",E545*E546/E$46/365/$F$1)</f>
        <v/>
      </c>
      <c r="F547" s="1420" t="str">
        <f>IF(SUM(F545)=0,"",F545*F546/F$46/365/$F$1)</f>
        <v/>
      </c>
      <c r="G547" s="1098"/>
      <c r="H547" s="1420">
        <f>IF(H$46=0,"",H545*SUM($D546)/H$46/365/$F$1)</f>
        <v>0</v>
      </c>
      <c r="I547" s="1420">
        <f>IF(I$46=0,"",I545*SUM($D546)/I$46/365/$F$1)</f>
        <v>0</v>
      </c>
      <c r="J547" s="1420">
        <f>IF(J$46=0,"",J545*SUM($D546)/J$46/365/$F$1)</f>
        <v>0</v>
      </c>
      <c r="K547" s="1420">
        <f>IF(K$46=0,"",K545*SUM($D546)/K$46/365/$F$1)</f>
        <v>0</v>
      </c>
      <c r="L547" s="1098"/>
      <c r="M547" s="1146" t="str">
        <f>IF(SUM(H547)=SUM(C547),"",SUM(H547)-SUM(C547))</f>
        <v/>
      </c>
      <c r="N547" s="1146" t="str">
        <f>IF(SUM(I547)=SUM(D547),"",SUM(I547)-SUM(D547))</f>
        <v/>
      </c>
      <c r="O547" s="1146" t="str">
        <f>IF(SUM(J547)=SUM(E547),"",SUM(J547)-SUM(E547))</f>
        <v/>
      </c>
      <c r="P547" s="1146" t="str">
        <f>IF(SUM(K547)=SUM(F547),"",SUM(K547)-SUM(F547))</f>
        <v/>
      </c>
      <c r="Q547" s="1127"/>
      <c r="R547" s="901"/>
      <c r="S547" s="1033"/>
      <c r="T547" s="1033"/>
      <c r="U547" s="1063">
        <v>547</v>
      </c>
      <c r="V547" s="476"/>
    </row>
    <row r="548" spans="1:22" ht="15.75" customHeight="1">
      <c r="A548" s="1187" t="s">
        <v>276</v>
      </c>
      <c r="B548" s="1101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8"/>
      <c r="H548" s="967"/>
      <c r="I548" s="967"/>
      <c r="J548" s="967"/>
      <c r="K548" s="967"/>
      <c r="L548" s="1098"/>
      <c r="M548" s="967"/>
      <c r="N548" s="967"/>
      <c r="O548" s="967"/>
      <c r="P548" s="967"/>
      <c r="Q548" s="1127"/>
      <c r="R548" s="901"/>
      <c r="S548" s="1033"/>
      <c r="T548" s="1033"/>
      <c r="U548" s="1063">
        <v>548</v>
      </c>
      <c r="V548" s="476"/>
    </row>
    <row r="549" spans="1:22" ht="15.75" customHeight="1">
      <c r="A549" s="1119" t="s">
        <v>274</v>
      </c>
      <c r="B549" s="1098"/>
      <c r="C549" s="1421" t="str">
        <f>IF(C548="","",C545*C548)</f>
        <v/>
      </c>
      <c r="D549" s="1421" t="str">
        <f>IF(D548="","",D545*D548)</f>
        <v/>
      </c>
      <c r="E549" s="1421" t="str">
        <f>IF(E548="","",E545*E548)</f>
        <v/>
      </c>
      <c r="F549" s="1421" t="str">
        <f>IF(F548="","",F545*F548)</f>
        <v/>
      </c>
      <c r="G549" s="1098"/>
      <c r="H549" s="1421">
        <f>IF(H$46=0,"",IF($D548="",H545*'Exp factors'!$H$48,H545*$D548))</f>
        <v>0</v>
      </c>
      <c r="I549" s="1421">
        <f>IF(I$46=0,"",IF($D548="",I545*'Exp factors'!$H$48,I545*$D548))</f>
        <v>0</v>
      </c>
      <c r="J549" s="1421">
        <f>IF(J$46=0,"",IF($D548="",J545*'Exp factors'!$H$48,J545*$D548))</f>
        <v>0</v>
      </c>
      <c r="K549" s="1421">
        <f>IF(K$46=0,"",IF($D548="",K545*'Exp factors'!$H$48,K545*$D548))</f>
        <v>0</v>
      </c>
      <c r="L549" s="1098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550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190" t="str">
        <f>IF(Data!A550="","",Data!A550)</f>
        <v>Mango purchase - unit</v>
      </c>
      <c r="B550" s="1098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8"/>
      <c r="H550" s="1188"/>
      <c r="I550" s="1188"/>
      <c r="J550" s="1188"/>
      <c r="K550" s="1188"/>
      <c r="L550" s="1098"/>
      <c r="M550" s="967"/>
      <c r="N550" s="967"/>
      <c r="O550" s="967"/>
      <c r="P550" s="967"/>
      <c r="Q550" s="1127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280</v>
      </c>
      <c r="B551" s="1098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8"/>
      <c r="H551" s="1188">
        <f>IF(H$46="","",IF('Exp factors'!$B55="poor",'Exp factors'!$G$55*H$46,SUM(C551)*'Exp factors'!C$55))</f>
        <v>0</v>
      </c>
      <c r="I551" s="1188">
        <f>IF(I$46="","",IF('Exp factors'!$B55="poor",'Exp factors'!$G$55*I$46,SUM(D551)*'Exp factors'!D$55))</f>
        <v>0</v>
      </c>
      <c r="J551" s="1188">
        <f>IF(J$46="","",IF('Exp factors'!$B55="poor",'Exp factors'!$G$55*J$46,SUM(E551)*'Exp factors'!E$55))</f>
        <v>0</v>
      </c>
      <c r="K551" s="1188">
        <f>IF(K$46="","",IF('Exp factors'!$B55="poor",'Exp factors'!$G$55*K$46,SUM(F551)*'Exp factors'!F$55))</f>
        <v>0</v>
      </c>
      <c r="L551" s="1098"/>
      <c r="M551" s="967"/>
      <c r="N551" s="967"/>
      <c r="O551" s="967"/>
      <c r="P551" s="967"/>
      <c r="Q551" s="1127"/>
      <c r="R551" s="901"/>
      <c r="S551" s="1033"/>
      <c r="T551" s="1033"/>
      <c r="U551" s="1063">
        <v>551</v>
      </c>
      <c r="V551" s="476"/>
    </row>
    <row r="552" spans="1:22" ht="15.75" customHeight="1">
      <c r="A552" s="1168" t="str">
        <f>$G$1 &amp; "/kg"</f>
        <v>kcal/kg</v>
      </c>
      <c r="B552" s="1098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8"/>
      <c r="H552" s="967"/>
      <c r="I552" s="967"/>
      <c r="J552" s="967"/>
      <c r="K552" s="967"/>
      <c r="L552" s="1098"/>
      <c r="M552" s="1114"/>
      <c r="N552" s="1114"/>
      <c r="O552" s="1114"/>
      <c r="P552" s="1114"/>
      <c r="Q552" s="1127"/>
      <c r="R552" s="901"/>
      <c r="S552" s="1033"/>
      <c r="T552" s="1033"/>
      <c r="U552" s="1063">
        <v>552</v>
      </c>
      <c r="V552" s="476"/>
    </row>
    <row r="553" spans="1:22" ht="15.75" customHeight="1">
      <c r="A553" s="1119" t="str">
        <f>$G$1 &amp; " (%)"</f>
        <v>kcal (%)</v>
      </c>
      <c r="B553" s="1098"/>
      <c r="C553" s="1420" t="str">
        <f>IF(SUM(C551)=0,"",C551*C552/C$46/365/$F$1)</f>
        <v/>
      </c>
      <c r="D553" s="1420" t="str">
        <f>IF(SUM(D551)=0,"",D551*D552/D$46/365/$F$1)</f>
        <v/>
      </c>
      <c r="E553" s="1420" t="str">
        <f>IF(SUM(E551)=0,"",E551*E552/E$46/365/$F$1)</f>
        <v/>
      </c>
      <c r="F553" s="1420" t="str">
        <f>IF(SUM(F551)=0,"",F551*F552/F$46/365/$F$1)</f>
        <v/>
      </c>
      <c r="G553" s="1098"/>
      <c r="H553" s="1420">
        <f>IF(H$46=0,"",H551*SUM($D552)/H$46/365/$F$1)</f>
        <v>0</v>
      </c>
      <c r="I553" s="1420">
        <f>IF(I$46=0,"",I551*SUM($D552)/I$46/365/$F$1)</f>
        <v>0</v>
      </c>
      <c r="J553" s="1420">
        <f>IF(J$46=0,"",J551*SUM($D552)/J$46/365/$F$1)</f>
        <v>0</v>
      </c>
      <c r="K553" s="1420">
        <f>IF(K$46=0,"",K551*SUM($D552)/K$46/365/$F$1)</f>
        <v>0</v>
      </c>
      <c r="L553" s="1098"/>
      <c r="M553" s="1146" t="str">
        <f>IF(SUM(H553)=SUM(C553),"",SUM(H553)-SUM(C553))</f>
        <v/>
      </c>
      <c r="N553" s="1146" t="str">
        <f>IF(SUM(I553)=SUM(D553),"",SUM(I553)-SUM(D553))</f>
        <v/>
      </c>
      <c r="O553" s="1146" t="str">
        <f>IF(SUM(J553)=SUM(E553),"",SUM(J553)-SUM(E553))</f>
        <v/>
      </c>
      <c r="P553" s="1146" t="str">
        <f>IF(SUM(K553)=SUM(F553),"",SUM(K553)-SUM(F553))</f>
        <v/>
      </c>
      <c r="Q553" s="1127"/>
      <c r="R553" s="901"/>
      <c r="S553" s="1033"/>
      <c r="T553" s="1033"/>
      <c r="U553" s="1063">
        <v>553</v>
      </c>
      <c r="V553" s="476"/>
    </row>
    <row r="554" spans="1:22" ht="15.75" customHeight="1">
      <c r="A554" s="1187" t="s">
        <v>276</v>
      </c>
      <c r="B554" s="1098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8"/>
      <c r="H554" s="967"/>
      <c r="I554" s="967"/>
      <c r="J554" s="967"/>
      <c r="K554" s="967"/>
      <c r="L554" s="1098"/>
      <c r="M554" s="967"/>
      <c r="N554" s="967"/>
      <c r="O554" s="967"/>
      <c r="P554" s="967"/>
      <c r="Q554" s="1127"/>
      <c r="R554" s="901"/>
      <c r="S554" s="1033"/>
      <c r="T554" s="1033"/>
      <c r="U554" s="1063">
        <v>554</v>
      </c>
      <c r="V554" s="476"/>
    </row>
    <row r="555" spans="1:22" ht="15.75" customHeight="1">
      <c r="A555" s="1119" t="s">
        <v>274</v>
      </c>
      <c r="B555" s="1098"/>
      <c r="C555" s="1421" t="str">
        <f>IF(C554="","",C551*C554)</f>
        <v/>
      </c>
      <c r="D555" s="1421" t="str">
        <f>IF(D554="","",D551*D554)</f>
        <v/>
      </c>
      <c r="E555" s="1421" t="str">
        <f>IF(E554="","",E551*E554)</f>
        <v/>
      </c>
      <c r="F555" s="1421" t="str">
        <f>IF(F554="","",F551*F554)</f>
        <v/>
      </c>
      <c r="G555" s="1098"/>
      <c r="H555" s="1421">
        <f>IF(H$46=0,"",IF($D554="",H551*'Exp factors'!$H$49,H551*$D554))</f>
        <v>0</v>
      </c>
      <c r="I555" s="1421">
        <f>IF(I$46=0,"",IF($D554="",I551*'Exp factors'!$H$49,I551*$D554))</f>
        <v>0</v>
      </c>
      <c r="J555" s="1421">
        <f>IF(J$46=0,"",IF($D554="",J551*'Exp factors'!$H$49,J551*$D554))</f>
        <v>0</v>
      </c>
      <c r="K555" s="1421">
        <f>IF(K$46=0,"",IF($D554="",K551*'Exp factors'!$H$49,K551*$D554))</f>
        <v>0</v>
      </c>
      <c r="L555" s="1098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549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190" t="str">
        <f>IF(Data!A556="","",Data!A556)</f>
        <v>Tomato purchase - unit</v>
      </c>
      <c r="B556" s="1098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8"/>
      <c r="H556" s="1188"/>
      <c r="I556" s="1188"/>
      <c r="J556" s="1188"/>
      <c r="K556" s="1188"/>
      <c r="L556" s="1098"/>
      <c r="M556" s="967"/>
      <c r="N556" s="967"/>
      <c r="O556" s="967"/>
      <c r="P556" s="967"/>
      <c r="Q556" s="1127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280</v>
      </c>
      <c r="B557" s="1098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8"/>
      <c r="H557" s="1188">
        <f>IF(H$46="","",IF('Exp factors'!$B56="poor",'Exp factors'!$G$56*H$46,SUM(C557)*'Exp factors'!C$56))</f>
        <v>0</v>
      </c>
      <c r="I557" s="1188">
        <f>IF(I$46="","",IF('Exp factors'!$B56="poor",'Exp factors'!$G$56*I$46,SUM(D557)*'Exp factors'!D$56))</f>
        <v>0</v>
      </c>
      <c r="J557" s="1188">
        <f>IF(J$46="","",IF('Exp factors'!$B56="poor",'Exp factors'!$G$56*J$46,SUM(E557)*'Exp factors'!E$56))</f>
        <v>0</v>
      </c>
      <c r="K557" s="1188">
        <f>IF(K$46="","",IF('Exp factors'!$B56="poor",'Exp factors'!$G$56*K$46,SUM(F557)*'Exp factors'!F$56))</f>
        <v>0</v>
      </c>
      <c r="L557" s="1098"/>
      <c r="M557" s="967"/>
      <c r="N557" s="967"/>
      <c r="O557" s="967"/>
      <c r="P557" s="967"/>
      <c r="Q557" s="1127"/>
      <c r="R557" s="901"/>
      <c r="S557" s="1033"/>
      <c r="T557" s="1033"/>
      <c r="U557" s="1063">
        <v>557</v>
      </c>
      <c r="V557" s="476"/>
    </row>
    <row r="558" spans="1:22" ht="15.75" customHeight="1">
      <c r="A558" s="1168" t="str">
        <f>$G$1 &amp; "/kg"</f>
        <v>kcal/kg</v>
      </c>
      <c r="B558" s="1098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8"/>
      <c r="H558" s="967"/>
      <c r="I558" s="967"/>
      <c r="J558" s="967"/>
      <c r="K558" s="967"/>
      <c r="L558" s="1098"/>
      <c r="M558" s="1114"/>
      <c r="N558" s="1114"/>
      <c r="O558" s="1114"/>
      <c r="P558" s="1114"/>
      <c r="Q558" s="1127"/>
      <c r="R558" s="901"/>
      <c r="S558" s="1033"/>
      <c r="T558" s="1033"/>
      <c r="U558" s="1063">
        <v>558</v>
      </c>
      <c r="V558" s="476"/>
    </row>
    <row r="559" spans="1:22" ht="15.75" customHeight="1">
      <c r="A559" s="1119" t="str">
        <f>$G$1 &amp; " (%)"</f>
        <v>kcal (%)</v>
      </c>
      <c r="B559" s="1098"/>
      <c r="C559" s="1420" t="str">
        <f>IF(SUM(C557)=0,"",C557*C558/C$46/365/$F$1)</f>
        <v/>
      </c>
      <c r="D559" s="1420" t="str">
        <f>IF(SUM(D557)=0,"",D557*D558/D$46/365/$F$1)</f>
        <v/>
      </c>
      <c r="E559" s="1420">
        <f>IF(SUM(E557)=0,"",E557*E558/E$46/365/$F$1)</f>
        <v>5.9686888454011742E-3</v>
      </c>
      <c r="F559" s="1420">
        <f>IF(SUM(F557)=0,"",F557*F558/F$46/365/$F$1)</f>
        <v>1.0147133434804669E-3</v>
      </c>
      <c r="G559" s="1098"/>
      <c r="H559" s="1420">
        <f>IF(H$46=0,"",H557*SUM($D558)/H$46/365/$F$1)</f>
        <v>0</v>
      </c>
      <c r="I559" s="1420">
        <f>IF(I$46=0,"",I557*SUM($D558)/I$46/365/$F$1)</f>
        <v>0</v>
      </c>
      <c r="J559" s="1420">
        <f>IF(J$46=0,"",J557*SUM($D558)/J$46/365/$F$1)</f>
        <v>0</v>
      </c>
      <c r="K559" s="1420">
        <f>IF(K$46=0,"",K557*SUM($D558)/K$46/365/$F$1)</f>
        <v>0</v>
      </c>
      <c r="L559" s="1098"/>
      <c r="M559" s="1146" t="str">
        <f>IF(SUM(H559)=SUM(C559),"",SUM(H559)-SUM(C559))</f>
        <v/>
      </c>
      <c r="N559" s="1146" t="str">
        <f>IF(SUM(I559)=SUM(D559),"",SUM(I559)-SUM(D559))</f>
        <v/>
      </c>
      <c r="O559" s="1146">
        <f>IF(SUM(J559)=SUM(E559),"",SUM(J559)-SUM(E559))</f>
        <v>-5.9686888454011742E-3</v>
      </c>
      <c r="P559" s="1146">
        <f>IF(SUM(K559)=SUM(F559),"",SUM(K559)-SUM(F559))</f>
        <v>-1.0147133434804669E-3</v>
      </c>
      <c r="Q559" s="1127"/>
      <c r="R559" s="901"/>
      <c r="S559" s="1033"/>
      <c r="T559" s="1033"/>
      <c r="U559" s="1063">
        <v>559</v>
      </c>
      <c r="V559" s="476"/>
    </row>
    <row r="560" spans="1:22" ht="15.75" customHeight="1">
      <c r="A560" s="1187" t="s">
        <v>276</v>
      </c>
      <c r="B560" s="1098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8"/>
      <c r="H560" s="967"/>
      <c r="I560" s="967"/>
      <c r="J560" s="967"/>
      <c r="K560" s="967"/>
      <c r="L560" s="1098"/>
      <c r="M560" s="967"/>
      <c r="N560" s="967"/>
      <c r="O560" s="967"/>
      <c r="P560" s="967"/>
      <c r="Q560" s="1127"/>
      <c r="R560" s="901"/>
      <c r="S560" s="1033"/>
      <c r="T560" s="1033"/>
      <c r="U560" s="1063">
        <v>560</v>
      </c>
      <c r="V560" s="476"/>
    </row>
    <row r="561" spans="1:22" ht="15.75" customHeight="1">
      <c r="A561" s="1119" t="s">
        <v>274</v>
      </c>
      <c r="B561" s="1098"/>
      <c r="C561" s="1421" t="str">
        <f>IF(C560="","",C557*C560)</f>
        <v/>
      </c>
      <c r="D561" s="1421" t="str">
        <f>IF(D560="","",D557*D560)</f>
        <v/>
      </c>
      <c r="E561" s="1421">
        <f>IF(E560="","",E557*E560)</f>
        <v>183</v>
      </c>
      <c r="F561" s="1421">
        <f>IF(F560="","",F557*F560)</f>
        <v>35</v>
      </c>
      <c r="G561" s="1098"/>
      <c r="H561" s="1421">
        <f>IF(H$46=0,"",IF($D560="",H557*'Exp factors'!$H$55,H557*$D560))</f>
        <v>0</v>
      </c>
      <c r="I561" s="1421">
        <f>IF(I$46=0,"",IF($D560="",I557*'Exp factors'!$H$55,I557*$D560))</f>
        <v>0</v>
      </c>
      <c r="J561" s="1421">
        <f>IF(J$46=0,"",IF($D560="",J557*'Exp factors'!$H$55,J557*$D560))</f>
        <v>0</v>
      </c>
      <c r="K561" s="1421">
        <f>IF(K$46=0,"",IF($D560="",K557*'Exp factors'!$H$55,K557*$D560))</f>
        <v>0</v>
      </c>
      <c r="L561" s="1098"/>
      <c r="M561" s="976" t="str">
        <f>IF(SUM(H561)=SUM(C561),"",SUM(H561)-SUM(C561))</f>
        <v/>
      </c>
      <c r="N561" s="976" t="str">
        <f>IF(SUM(I561)=SUM(D561),"",SUM(I561)-SUM(D561))</f>
        <v/>
      </c>
      <c r="O561" s="976">
        <f>IF(SUM(J561)=SUM(E561),"",SUM(J561)-SUM(E561))</f>
        <v>-183</v>
      </c>
      <c r="P561" s="976">
        <f>IF(SUM(K561)=SUM(F561),"",SUM(K561)-SUM(F561))</f>
        <v>-35</v>
      </c>
      <c r="Q561" s="1549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190" t="str">
        <f>IF(Data!A562="","",Data!A562)</f>
        <v>Onions purchase - unit</v>
      </c>
      <c r="B562" s="1098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8"/>
      <c r="H562" s="1188"/>
      <c r="I562" s="1188"/>
      <c r="J562" s="1188"/>
      <c r="K562" s="1188"/>
      <c r="L562" s="1098"/>
      <c r="M562" s="967"/>
      <c r="N562" s="967"/>
      <c r="O562" s="967"/>
      <c r="P562" s="967"/>
      <c r="Q562" s="1127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280</v>
      </c>
      <c r="B563" s="1098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8"/>
      <c r="H563" s="1188">
        <f>IF(H$46="","",IF('Exp factors'!$B57="poor",'Exp factors'!$G$57*H$46,SUM(C563)*'Exp factors'!C$57))</f>
        <v>0</v>
      </c>
      <c r="I563" s="1188">
        <f>IF(I$46="","",IF('Exp factors'!$B57="poor",'Exp factors'!$G$57*I$46,SUM(D563)*'Exp factors'!D$57))</f>
        <v>0</v>
      </c>
      <c r="J563" s="1188">
        <f>IF(J$46="","",IF('Exp factors'!$B57="poor",'Exp factors'!$G$57*J$46,SUM(E563)*'Exp factors'!E$57))</f>
        <v>0</v>
      </c>
      <c r="K563" s="1188">
        <f>IF(K$46="","",IF('Exp factors'!$B57="poor",'Exp factors'!$G$57*K$46,SUM(F563)*'Exp factors'!F$57))</f>
        <v>0</v>
      </c>
      <c r="L563" s="1098"/>
      <c r="M563" s="967"/>
      <c r="N563" s="967"/>
      <c r="O563" s="967"/>
      <c r="P563" s="967"/>
      <c r="Q563" s="1127"/>
      <c r="R563" s="901"/>
      <c r="S563" s="1033"/>
      <c r="T563" s="1033"/>
      <c r="U563" s="1063">
        <v>563</v>
      </c>
      <c r="V563" s="476"/>
    </row>
    <row r="564" spans="1:22" ht="15.75" customHeight="1">
      <c r="A564" s="1168" t="str">
        <f>$G$1 &amp; "/kg"</f>
        <v>kcal/kg</v>
      </c>
      <c r="B564" s="1098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8"/>
      <c r="H564" s="967"/>
      <c r="I564" s="967"/>
      <c r="J564" s="967"/>
      <c r="K564" s="967"/>
      <c r="L564" s="1098"/>
      <c r="M564" s="1114"/>
      <c r="N564" s="1114"/>
      <c r="O564" s="1114"/>
      <c r="P564" s="1114"/>
      <c r="Q564" s="1127"/>
      <c r="R564" s="901"/>
      <c r="S564" s="1033"/>
      <c r="T564" s="1033"/>
      <c r="U564" s="1063">
        <v>564</v>
      </c>
      <c r="V564" s="476"/>
    </row>
    <row r="565" spans="1:22" ht="15.75" customHeight="1">
      <c r="A565" s="1119" t="str">
        <f>$G$1 &amp; " (%)"</f>
        <v>kcal (%)</v>
      </c>
      <c r="B565" s="1098"/>
      <c r="C565" s="1420" t="str">
        <f>IF(SUM(C563)=0,"",C563*C564/C$46/365/$F$1)</f>
        <v/>
      </c>
      <c r="D565" s="1420" t="str">
        <f>IF(SUM(D563)=0,"",D563*D564/D$46/365/$F$1)</f>
        <v/>
      </c>
      <c r="E565" s="1420" t="str">
        <f>IF(SUM(E563)=0,"",E563*E564/E$46/365/$F$1)</f>
        <v/>
      </c>
      <c r="F565" s="1420" t="str">
        <f>IF(SUM(F563)=0,"",F563*F564/F$46/365/$F$1)</f>
        <v/>
      </c>
      <c r="G565" s="1098"/>
      <c r="H565" s="1420">
        <f>IF(H$46=0,"",H563*SUM($D564)/H$46/365/$F$1)</f>
        <v>0</v>
      </c>
      <c r="I565" s="1420">
        <f>IF(I$46=0,"",I563*SUM($D564)/I$46/365/$F$1)</f>
        <v>0</v>
      </c>
      <c r="J565" s="1420">
        <f>IF(J$46=0,"",J563*SUM($D564)/J$46/365/$F$1)</f>
        <v>0</v>
      </c>
      <c r="K565" s="1420">
        <f>IF(K$46=0,"",K563*SUM($D564)/K$46/365/$F$1)</f>
        <v>0</v>
      </c>
      <c r="L565" s="1098"/>
      <c r="M565" s="1146" t="str">
        <f>IF(SUM(H565)=SUM(C565),"",SUM(H565)-SUM(C565))</f>
        <v/>
      </c>
      <c r="N565" s="1146" t="str">
        <f>IF(SUM(I565)=SUM(D565),"",SUM(I565)-SUM(D565))</f>
        <v/>
      </c>
      <c r="O565" s="1146" t="str">
        <f>IF(SUM(J565)=SUM(E565),"",SUM(J565)-SUM(E565))</f>
        <v/>
      </c>
      <c r="P565" s="1146" t="str">
        <f>IF(SUM(K565)=SUM(F565),"",SUM(K565)-SUM(F565))</f>
        <v/>
      </c>
      <c r="Q565" s="1127"/>
      <c r="R565" s="901"/>
      <c r="S565" s="1033"/>
      <c r="T565" s="1033"/>
      <c r="U565" s="1063">
        <v>565</v>
      </c>
      <c r="V565" s="476"/>
    </row>
    <row r="566" spans="1:22" ht="15.75" customHeight="1">
      <c r="A566" s="1187" t="s">
        <v>276</v>
      </c>
      <c r="B566" s="1098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8"/>
      <c r="H566" s="967"/>
      <c r="I566" s="967"/>
      <c r="J566" s="967"/>
      <c r="K566" s="967"/>
      <c r="L566" s="1098"/>
      <c r="M566" s="967"/>
      <c r="N566" s="967"/>
      <c r="O566" s="967"/>
      <c r="P566" s="967"/>
      <c r="Q566" s="1127"/>
      <c r="R566" s="901"/>
      <c r="S566" s="1033"/>
      <c r="T566" s="1033"/>
      <c r="U566" s="1063">
        <v>566</v>
      </c>
      <c r="V566" s="476"/>
    </row>
    <row r="567" spans="1:22" ht="15.75" customHeight="1">
      <c r="A567" s="1119" t="s">
        <v>274</v>
      </c>
      <c r="B567" s="1098"/>
      <c r="C567" s="1421" t="str">
        <f>IF(C566="","",C563*C566)</f>
        <v/>
      </c>
      <c r="D567" s="1421" t="str">
        <f>IF(D566="","",D563*D566)</f>
        <v/>
      </c>
      <c r="E567" s="1421" t="str">
        <f>IF(E566="","",E563*E566)</f>
        <v/>
      </c>
      <c r="F567" s="1421" t="str">
        <f>IF(F566="","",F563*F566)</f>
        <v/>
      </c>
      <c r="G567" s="1098"/>
      <c r="H567" s="1421">
        <f>IF(H$46=0,"",IF($D566="",H563*'Exp factors'!$H$56,H563*$D566))</f>
        <v>0</v>
      </c>
      <c r="I567" s="1421">
        <f>IF(I$46=0,"",IF($D566="",I563*'Exp factors'!$H$56,I563*$D566))</f>
        <v>0</v>
      </c>
      <c r="J567" s="1421">
        <f>IF(J$46=0,"",IF($D566="",J563*'Exp factors'!$H$56,J563*$D566))</f>
        <v>0</v>
      </c>
      <c r="K567" s="1421">
        <f>IF(K$46=0,"",IF($D566="",K563*'Exp factors'!$H$56,K563*$D566))</f>
        <v>0</v>
      </c>
      <c r="L567" s="1098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550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190" t="str">
        <f>IF(Data!A568="","",Data!A568)</f>
        <v>Banana purchase - unit</v>
      </c>
      <c r="B568" s="1098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8"/>
      <c r="H568" s="1188"/>
      <c r="I568" s="1188"/>
      <c r="J568" s="1188"/>
      <c r="K568" s="1188"/>
      <c r="L568" s="1098"/>
      <c r="M568" s="967"/>
      <c r="N568" s="967"/>
      <c r="O568" s="967"/>
      <c r="P568" s="967"/>
      <c r="Q568" s="1127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280</v>
      </c>
      <c r="B569" s="1098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8"/>
      <c r="H569" s="1188">
        <f>IF(H$46="","",IF('Exp factors'!$B58="poor",'Exp factors'!$G$58*H$46,SUM(C569)*'Exp factors'!C$58))</f>
        <v>0</v>
      </c>
      <c r="I569" s="1188">
        <f>IF(I$46="","",IF('Exp factors'!$B58="poor",'Exp factors'!$G$58*I$46,SUM(D569)*'Exp factors'!D$58))</f>
        <v>0</v>
      </c>
      <c r="J569" s="1188">
        <f>IF(J$46="","",IF('Exp factors'!$B58="poor",'Exp factors'!$G$58*J$46,SUM(E569)*'Exp factors'!E$58))</f>
        <v>0</v>
      </c>
      <c r="K569" s="1188">
        <f>IF(K$46="","",IF('Exp factors'!$B58="poor",'Exp factors'!$G$58*K$46,SUM(F569)*'Exp factors'!F$58))</f>
        <v>0</v>
      </c>
      <c r="L569" s="1098"/>
      <c r="M569" s="967"/>
      <c r="N569" s="967"/>
      <c r="O569" s="967"/>
      <c r="P569" s="967"/>
      <c r="Q569" s="1127"/>
      <c r="R569" s="901"/>
      <c r="S569" s="1033"/>
      <c r="T569" s="1033"/>
      <c r="U569" s="1063">
        <v>569</v>
      </c>
      <c r="V569" s="476"/>
    </row>
    <row r="570" spans="1:22" ht="15.75" customHeight="1">
      <c r="A570" s="1168" t="str">
        <f>$G$1 &amp; "/kg"</f>
        <v>kcal/kg</v>
      </c>
      <c r="B570" s="1098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8"/>
      <c r="H570" s="967"/>
      <c r="I570" s="967"/>
      <c r="J570" s="967"/>
      <c r="K570" s="967"/>
      <c r="L570" s="1098"/>
      <c r="M570" s="1114"/>
      <c r="N570" s="1114"/>
      <c r="O570" s="1114"/>
      <c r="P570" s="1114"/>
      <c r="Q570" s="1127"/>
      <c r="R570" s="901"/>
      <c r="S570" s="1033"/>
      <c r="T570" s="1033"/>
      <c r="U570" s="1063">
        <v>570</v>
      </c>
      <c r="V570" s="476"/>
    </row>
    <row r="571" spans="1:22" ht="15.75" customHeight="1">
      <c r="A571" s="1119" t="str">
        <f>$G$1 &amp; " (%)"</f>
        <v>kcal (%)</v>
      </c>
      <c r="B571" s="1098"/>
      <c r="C571" s="1420" t="str">
        <f>IF(SUM(C569)=0,"",C569*C570/C$46/365/$F$1)</f>
        <v/>
      </c>
      <c r="D571" s="1420" t="str">
        <f>IF(SUM(D569)=0,"",D569*D570/D$46/365/$F$1)</f>
        <v/>
      </c>
      <c r="E571" s="1420" t="str">
        <f>IF(SUM(E569)=0,"",E569*E570/E$46/365/$F$1)</f>
        <v/>
      </c>
      <c r="F571" s="1420" t="str">
        <f>IF(SUM(F569)=0,"",F569*F570/F$46/365/$F$1)</f>
        <v/>
      </c>
      <c r="G571" s="1098"/>
      <c r="H571" s="1420">
        <f>IF(H$46=0,"",H569*SUM($D570)/H$46/365/$F$1)</f>
        <v>0</v>
      </c>
      <c r="I571" s="1420">
        <f>IF(I$46=0,"",I569*SUM($D570)/I$46/365/$F$1)</f>
        <v>0</v>
      </c>
      <c r="J571" s="1420">
        <f>IF(J$46=0,"",J569*SUM($D570)/J$46/365/$F$1)</f>
        <v>0</v>
      </c>
      <c r="K571" s="1420">
        <f>IF(K$46=0,"",K569*SUM($D570)/K$46/365/$F$1)</f>
        <v>0</v>
      </c>
      <c r="L571" s="1098"/>
      <c r="M571" s="1146" t="str">
        <f>IF(SUM(H571)=SUM(C571),"",SUM(H571)-SUM(C571))</f>
        <v/>
      </c>
      <c r="N571" s="1146" t="str">
        <f>IF(SUM(I571)=SUM(D571),"",SUM(I571)-SUM(D571))</f>
        <v/>
      </c>
      <c r="O571" s="1146" t="str">
        <f>IF(SUM(J571)=SUM(E571),"",SUM(J571)-SUM(E571))</f>
        <v/>
      </c>
      <c r="P571" s="1146" t="str">
        <f>IF(SUM(K571)=SUM(F571),"",SUM(K571)-SUM(F571))</f>
        <v/>
      </c>
      <c r="Q571" s="1127"/>
      <c r="R571" s="901"/>
      <c r="S571" s="1033"/>
      <c r="T571" s="1033"/>
      <c r="U571" s="1063">
        <v>571</v>
      </c>
      <c r="V571" s="476"/>
    </row>
    <row r="572" spans="1:22" ht="15.75" customHeight="1">
      <c r="A572" s="1187" t="s">
        <v>276</v>
      </c>
      <c r="B572" s="1098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8"/>
      <c r="H572" s="967"/>
      <c r="I572" s="967"/>
      <c r="J572" s="967"/>
      <c r="K572" s="967"/>
      <c r="L572" s="1098"/>
      <c r="M572" s="967"/>
      <c r="N572" s="967"/>
      <c r="O572" s="967"/>
      <c r="P572" s="967"/>
      <c r="Q572" s="1127"/>
      <c r="R572" s="901"/>
      <c r="S572" s="1033"/>
      <c r="T572" s="1033"/>
      <c r="U572" s="1063">
        <v>572</v>
      </c>
      <c r="V572" s="476"/>
    </row>
    <row r="573" spans="1:22" ht="15.75" customHeight="1">
      <c r="A573" s="1119" t="s">
        <v>274</v>
      </c>
      <c r="B573" s="1098"/>
      <c r="C573" s="1421" t="str">
        <f>IF(C572="","",C569*C572)</f>
        <v/>
      </c>
      <c r="D573" s="1421" t="str">
        <f>IF(D572="","",D569*D572)</f>
        <v/>
      </c>
      <c r="E573" s="1421" t="str">
        <f>IF(E572="","",E569*E572)</f>
        <v/>
      </c>
      <c r="F573" s="1421" t="str">
        <f>IF(F572="","",F569*F572)</f>
        <v/>
      </c>
      <c r="G573" s="1098"/>
      <c r="H573" s="1421">
        <f>IF(H$46=0,"",IF($D572="",H569*'Exp factors'!$H$57,H569*$D572))</f>
        <v>0</v>
      </c>
      <c r="I573" s="1421">
        <f>IF(I$46=0,"",IF($D572="",I569*'Exp factors'!$H$57,I569*$D572))</f>
        <v>0</v>
      </c>
      <c r="J573" s="1421">
        <f>IF(J$46=0,"",IF($D572="",J569*'Exp factors'!$H$57,J569*$D572))</f>
        <v>0</v>
      </c>
      <c r="K573" s="1421">
        <f>IF(K$46=0,"",IF($D572="",K569*'Exp factors'!$H$57,K569*$D572))</f>
        <v>0</v>
      </c>
      <c r="L573" s="1098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550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190" t="str">
        <f>IF(Data!A574="","",Data!A574)</f>
        <v>Pumpkin purchase - qty</v>
      </c>
      <c r="B574" s="1098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8"/>
      <c r="H574" s="1188">
        <f>IF(H$46="","",IF('Exp factors'!$B59="poor",'Exp factors'!$G$59*H$46/H575,SUM(C574)*'Exp factors'!C$59))</f>
        <v>0</v>
      </c>
      <c r="I574" s="1188">
        <f>IF(I$46="","",IF('Exp factors'!$B59="poor",'Exp factors'!$G$59*I$46/I575,SUM(D574)*'Exp factors'!D$59))</f>
        <v>0</v>
      </c>
      <c r="J574" s="1188">
        <f>IF(J$46="","",IF('Exp factors'!$B59="poor",'Exp factors'!$G$59*J$46/J575,SUM(E574)*'Exp factors'!E$59))</f>
        <v>0</v>
      </c>
      <c r="K574" s="1188">
        <f>IF(K$46="","",IF('Exp factors'!$B59="poor",'Exp factors'!$G$59*K$46/K575,SUM(F574)*'Exp factors'!F$59))</f>
        <v>0</v>
      </c>
      <c r="L574" s="1098"/>
      <c r="M574" s="967"/>
      <c r="N574" s="967"/>
      <c r="O574" s="967"/>
      <c r="P574" s="967"/>
      <c r="Q574" s="1127"/>
      <c r="R574" s="901"/>
      <c r="S574" s="1033"/>
      <c r="T574" s="1033"/>
      <c r="U574" s="1063">
        <v>574</v>
      </c>
      <c r="V574" s="476"/>
    </row>
    <row r="575" spans="1:22" ht="15.75" customHeight="1">
      <c r="A575" s="1119" t="s">
        <v>277</v>
      </c>
      <c r="B575" s="1098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7"/>
      <c r="N575" s="967"/>
      <c r="O575" s="967"/>
      <c r="P575" s="967"/>
      <c r="Q575" s="1127"/>
      <c r="R575" s="901"/>
      <c r="S575" s="1033"/>
      <c r="T575" s="1033"/>
      <c r="U575" s="1063">
        <v>575</v>
      </c>
      <c r="V575" s="476"/>
    </row>
    <row r="576" spans="1:22" ht="15.75" customHeight="1">
      <c r="A576" s="1168" t="str">
        <f>$G$1 &amp; "/kg"</f>
        <v>kcal/kg</v>
      </c>
      <c r="B576" s="1098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8"/>
      <c r="H576" s="967"/>
      <c r="I576" s="967"/>
      <c r="J576" s="967"/>
      <c r="K576" s="967"/>
      <c r="L576" s="1098"/>
      <c r="M576" s="1114"/>
      <c r="N576" s="1114"/>
      <c r="O576" s="1114"/>
      <c r="P576" s="1114"/>
      <c r="Q576" s="1127"/>
      <c r="R576" s="901"/>
      <c r="S576" s="1033"/>
      <c r="T576" s="1033"/>
      <c r="U576" s="1063">
        <v>576</v>
      </c>
      <c r="V576" s="476"/>
    </row>
    <row r="577" spans="1:22" ht="15.75" customHeight="1">
      <c r="A577" s="1119" t="str">
        <f>$G$1 &amp; " (%)"</f>
        <v>kcal (%)</v>
      </c>
      <c r="B577" s="1098"/>
      <c r="C577" s="1420" t="str">
        <f>IF(SUM(C574)=0,"",C574*C575*C576/C$46/365/$F$1)</f>
        <v/>
      </c>
      <c r="D577" s="1420" t="str">
        <f>IF(SUM(D574)=0,"",D574*D575*D576/D$46/365/$F$1)</f>
        <v/>
      </c>
      <c r="E577" s="1420" t="str">
        <f>IF(SUM(E574)=0,"",E574*E575*E576/E$46/365/$F$1)</f>
        <v/>
      </c>
      <c r="F577" s="1420" t="str">
        <f>IF(SUM(F574)=0,"",F574*F575*F576/F$46/365/$F$1)</f>
        <v/>
      </c>
      <c r="G577" s="1098"/>
      <c r="H577" s="1420">
        <f>IF(H$46=0,"",H574*H575*SUM($D576)/H$46/365/$F$1)</f>
        <v>0</v>
      </c>
      <c r="I577" s="1420">
        <f>IF(I$46=0,"",I574*I575*SUM($D576)/I$46/365/$F$1)</f>
        <v>0</v>
      </c>
      <c r="J577" s="1420">
        <f>IF(J$46=0,"",J574*J575*SUM($D576)/J$46/365/$F$1)</f>
        <v>0</v>
      </c>
      <c r="K577" s="1420">
        <f>IF(K$46=0,"",K574*K575*SUM($D576)/K$46/365/$F$1)</f>
        <v>0</v>
      </c>
      <c r="L577" s="1098"/>
      <c r="M577" s="1146" t="str">
        <f>IF(SUM(H577)=SUM(C577),"",SUM(H577)-SUM(C577))</f>
        <v/>
      </c>
      <c r="N577" s="1146" t="str">
        <f>IF(SUM(I577)=SUM(D577),"",SUM(I577)-SUM(D577))</f>
        <v/>
      </c>
      <c r="O577" s="1146" t="str">
        <f>IF(SUM(J577)=SUM(E577),"",SUM(J577)-SUM(E577))</f>
        <v/>
      </c>
      <c r="P577" s="1146" t="str">
        <f>IF(SUM(K577)=SUM(F577),"",SUM(K577)-SUM(F577))</f>
        <v/>
      </c>
      <c r="Q577" s="1127"/>
      <c r="R577" s="901"/>
      <c r="S577" s="1033"/>
      <c r="T577" s="1033"/>
      <c r="U577" s="1063">
        <v>577</v>
      </c>
      <c r="V577" s="476"/>
    </row>
    <row r="578" spans="1:22" ht="15.75" customHeight="1">
      <c r="A578" s="1187" t="s">
        <v>276</v>
      </c>
      <c r="B578" s="1098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8"/>
      <c r="H578" s="967"/>
      <c r="I578" s="967"/>
      <c r="J578" s="967"/>
      <c r="K578" s="967"/>
      <c r="L578" s="1098"/>
      <c r="M578" s="967"/>
      <c r="N578" s="967"/>
      <c r="O578" s="967"/>
      <c r="P578" s="967"/>
      <c r="Q578" s="1127"/>
      <c r="R578" s="901"/>
      <c r="S578" s="1033"/>
      <c r="T578" s="1033"/>
      <c r="U578" s="1063">
        <v>578</v>
      </c>
      <c r="V578" s="476"/>
    </row>
    <row r="579" spans="1:22" ht="15.75" customHeight="1">
      <c r="A579" s="1119" t="s">
        <v>274</v>
      </c>
      <c r="B579" s="1098"/>
      <c r="C579" s="1421" t="str">
        <f>IF(C578="","",C574*C575*C578)</f>
        <v/>
      </c>
      <c r="D579" s="1421" t="str">
        <f>IF(D578="","",D574*D575*D578)</f>
        <v/>
      </c>
      <c r="E579" s="1421" t="str">
        <f>IF(E578="","",E574*E575*E578)</f>
        <v/>
      </c>
      <c r="F579" s="1421" t="str">
        <f>IF(F578="","",F574*F575*F578)</f>
        <v/>
      </c>
      <c r="G579" s="1098"/>
      <c r="H579" s="1421">
        <f>IF(H$46=0,"",IF($D578="",H574*H575*'Exp factors'!$H$58,H574*H575*$D578))</f>
        <v>0</v>
      </c>
      <c r="I579" s="1421">
        <f>IF(I$46=0,"",IF($D578="",I574*I575*'Exp factors'!$H$58,I574*I575*$D578))</f>
        <v>0</v>
      </c>
      <c r="J579" s="1421">
        <f>IF(J$46=0,"",IF($D578="",J574*J575*'Exp factors'!$H$58,J574*J575*$D578))</f>
        <v>0</v>
      </c>
      <c r="K579" s="1421">
        <f>IF(K$46=0,"",IF($D578="",K574*K575*'Exp factors'!$H$58,K574*K575*$D578))</f>
        <v>0</v>
      </c>
      <c r="L579" s="1098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549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415" t="str">
        <f>IF(Data!A580="","",Data!A580)</f>
        <v>Cassava (fresh) purchase - qty</v>
      </c>
      <c r="B580" s="1098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8"/>
      <c r="H580" s="1188">
        <f>IF(H$46="","",IF('Exp factors'!$B60="poor",'Exp factors'!$G$60*H$46/H581,SUM(C580)*'Exp factors'!C$60))</f>
        <v>0</v>
      </c>
      <c r="I580" s="1188">
        <f>IF(I$46="","",IF('Exp factors'!$B60="poor",'Exp factors'!$G$60*I$46/I581,SUM(D580)*'Exp factors'!D$60))</f>
        <v>0</v>
      </c>
      <c r="J580" s="1188">
        <f>IF(J$46="","",IF('Exp factors'!$B60="poor",'Exp factors'!$G$60*J$46/J581,SUM(E580)*'Exp factors'!E$60))</f>
        <v>0</v>
      </c>
      <c r="K580" s="1188">
        <f>IF(K$46="","",IF('Exp factors'!$B60="poor",'Exp factors'!$G$60*K$46/K581,SUM(F580)*'Exp factors'!F$60))</f>
        <v>0</v>
      </c>
      <c r="L580" s="1098"/>
      <c r="M580" s="967"/>
      <c r="N580" s="967"/>
      <c r="O580" s="967"/>
      <c r="P580" s="967"/>
      <c r="Q580" s="1127"/>
      <c r="R580" s="901"/>
      <c r="S580" s="1033"/>
      <c r="T580" s="1033"/>
      <c r="U580" s="1063">
        <v>580</v>
      </c>
      <c r="V580" s="476"/>
    </row>
    <row r="581" spans="1:22" ht="15.75" customHeight="1">
      <c r="A581" s="1119" t="s">
        <v>277</v>
      </c>
      <c r="B581" s="1098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7"/>
      <c r="N581" s="967"/>
      <c r="O581" s="967"/>
      <c r="P581" s="967"/>
      <c r="Q581" s="1127"/>
      <c r="R581" s="901"/>
      <c r="S581" s="1033"/>
      <c r="T581" s="1033"/>
      <c r="U581" s="1063">
        <v>581</v>
      </c>
      <c r="V581" s="476"/>
    </row>
    <row r="582" spans="1:22" ht="15.75" customHeight="1">
      <c r="A582" s="1168" t="str">
        <f>$G$1 &amp; "/kg"</f>
        <v>kcal/kg</v>
      </c>
      <c r="B582" s="1098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8"/>
      <c r="H582" s="967"/>
      <c r="I582" s="967"/>
      <c r="J582" s="967"/>
      <c r="K582" s="967"/>
      <c r="L582" s="1098"/>
      <c r="M582" s="1114"/>
      <c r="N582" s="1114"/>
      <c r="O582" s="1114"/>
      <c r="P582" s="1114"/>
      <c r="Q582" s="1127"/>
      <c r="R582" s="901"/>
      <c r="S582" s="1033"/>
      <c r="T582" s="1033"/>
      <c r="U582" s="1063">
        <v>582</v>
      </c>
      <c r="V582" s="476"/>
    </row>
    <row r="583" spans="1:22" ht="15.75" customHeight="1">
      <c r="A583" s="1119" t="str">
        <f>$G$1 &amp; " (%)"</f>
        <v>kcal (%)</v>
      </c>
      <c r="B583" s="1098"/>
      <c r="C583" s="1416" t="str">
        <f>IF(SUM(C580)=0,"",C580*C581*C582/C$46/365/$F$1)</f>
        <v/>
      </c>
      <c r="D583" s="1416" t="str">
        <f>IF(SUM(D580)=0,"",D580*D581*D582/D$46/365/$F$1)</f>
        <v/>
      </c>
      <c r="E583" s="1416" t="str">
        <f>IF(SUM(E580)=0,"",E580*E581*E582/E$46/365/$F$1)</f>
        <v/>
      </c>
      <c r="F583" s="1416" t="str">
        <f>IF(SUM(F580)=0,"",F580*F581*F582/F$46/365/$F$1)</f>
        <v/>
      </c>
      <c r="G583" s="1098"/>
      <c r="H583" s="1416">
        <f>IF(H$46=0,"",H580*H581*SUM($D582)/H$46/365/$F$1)</f>
        <v>0</v>
      </c>
      <c r="I583" s="1416">
        <f>IF(I$46=0,"",I580*I581*SUM($D582)/I$46/365/$F$1)</f>
        <v>0</v>
      </c>
      <c r="J583" s="1416">
        <f>IF(J$46=0,"",J580*J581*SUM($D582)/J$46/365/$F$1)</f>
        <v>0</v>
      </c>
      <c r="K583" s="1416">
        <f>IF(K$46=0,"",K580*K581*SUM($D582)/K$46/365/$F$1)</f>
        <v>0</v>
      </c>
      <c r="L583" s="1098"/>
      <c r="M583" s="1146" t="str">
        <f>IF(SUM(H583)=SUM(C583),"",SUM(H583)-SUM(C583))</f>
        <v/>
      </c>
      <c r="N583" s="1146" t="str">
        <f>IF(SUM(I583)=SUM(D583),"",SUM(I583)-SUM(D583))</f>
        <v/>
      </c>
      <c r="O583" s="1146" t="str">
        <f>IF(SUM(J583)=SUM(E583),"",SUM(J583)-SUM(E583))</f>
        <v/>
      </c>
      <c r="P583" s="1146" t="str">
        <f>IF(SUM(K583)=SUM(F583),"",SUM(K583)-SUM(F583))</f>
        <v/>
      </c>
      <c r="Q583" s="1127"/>
      <c r="R583" s="901"/>
      <c r="S583" s="1033"/>
      <c r="T583" s="1033"/>
      <c r="U583" s="1063">
        <v>583</v>
      </c>
      <c r="V583" s="476"/>
    </row>
    <row r="584" spans="1:22" ht="15.75" customHeight="1">
      <c r="A584" s="1187" t="s">
        <v>276</v>
      </c>
      <c r="B584" s="1098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8"/>
      <c r="H584" s="967"/>
      <c r="I584" s="967"/>
      <c r="J584" s="967"/>
      <c r="K584" s="967"/>
      <c r="L584" s="1098"/>
      <c r="M584" s="967"/>
      <c r="N584" s="967"/>
      <c r="O584" s="967"/>
      <c r="P584" s="967"/>
      <c r="Q584" s="1127"/>
      <c r="R584" s="901"/>
      <c r="S584" s="1033"/>
      <c r="T584" s="1033"/>
      <c r="U584" s="1063">
        <v>584</v>
      </c>
      <c r="V584" s="476"/>
    </row>
    <row r="585" spans="1:22" ht="15.75" customHeight="1">
      <c r="A585" s="1119" t="s">
        <v>274</v>
      </c>
      <c r="B585" s="1098"/>
      <c r="C585" s="1141" t="str">
        <f>IF(C584="","",C580*C581*C584)</f>
        <v/>
      </c>
      <c r="D585" s="1141" t="str">
        <f>IF(D584="","",D580*D581*D584)</f>
        <v/>
      </c>
      <c r="E585" s="1141" t="str">
        <f>IF(E584="","",E580*E581*E584)</f>
        <v/>
      </c>
      <c r="F585" s="1141" t="str">
        <f>IF(F584="","",F580*F581*F584)</f>
        <v/>
      </c>
      <c r="G585" s="1098"/>
      <c r="H585" s="1141">
        <f>IF(H$46=0,"",IF($D584="",H580*H581*'Exp factors'!$H$59,H580*H581*$D584))</f>
        <v>0</v>
      </c>
      <c r="I585" s="1141">
        <f>IF(I$46=0,"",IF($D584="",I580*I581*'Exp factors'!$H$59,I580*I581*$D584))</f>
        <v>0</v>
      </c>
      <c r="J585" s="1141">
        <f>IF(J$46=0,"",IF($D584="",J580*J581*'Exp factors'!$H$59,J580*J581*$D584))</f>
        <v>0</v>
      </c>
      <c r="K585" s="1141">
        <f>IF(K$46=0,"",IF($D584="",K580*K581*'Exp factors'!$H$59,K580*K581*$D584))</f>
        <v>0</v>
      </c>
      <c r="L585" s="1098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549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415" t="str">
        <f>IF(Data!A586="","",Data!A586)</f>
        <v>Cassava (flour) purchase - qty</v>
      </c>
      <c r="B586" s="1098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8"/>
      <c r="H586" s="1188">
        <f>IF(H$46="","",IF('Exp factors'!$B61="poor",'Exp factors'!$G$61*H$46/H587,SUM(C586)*'Exp factors'!C$61))</f>
        <v>0</v>
      </c>
      <c r="I586" s="1188">
        <f>IF(I$46="","",IF('Exp factors'!$B61="poor",'Exp factors'!$G$61*I$46/I587,SUM(D586)*'Exp factors'!D$61))</f>
        <v>0</v>
      </c>
      <c r="J586" s="1188">
        <f>IF(J$46="","",IF('Exp factors'!$B61="poor",'Exp factors'!$G$61*J$46/J587,SUM(E586)*'Exp factors'!E$61))</f>
        <v>0</v>
      </c>
      <c r="K586" s="1188">
        <f>IF(K$46="","",IF('Exp factors'!$B61="poor",'Exp factors'!$G$61*K$46/K587,SUM(F586)*'Exp factors'!F$61))</f>
        <v>0</v>
      </c>
      <c r="L586" s="1098"/>
      <c r="M586" s="967"/>
      <c r="N586" s="967"/>
      <c r="O586" s="967"/>
      <c r="P586" s="967"/>
      <c r="Q586" s="1127"/>
      <c r="R586" s="901"/>
      <c r="S586" s="1033"/>
      <c r="T586" s="1033"/>
      <c r="U586" s="1063">
        <v>586</v>
      </c>
      <c r="V586" s="476"/>
    </row>
    <row r="587" spans="1:22" ht="15.75" customHeight="1">
      <c r="A587" s="1119" t="s">
        <v>277</v>
      </c>
      <c r="B587" s="1098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7"/>
      <c r="N587" s="967"/>
      <c r="O587" s="967"/>
      <c r="P587" s="967"/>
      <c r="Q587" s="1127"/>
      <c r="R587" s="901"/>
      <c r="S587" s="1033"/>
      <c r="T587" s="1033"/>
      <c r="U587" s="1063">
        <v>587</v>
      </c>
      <c r="V587" s="476"/>
    </row>
    <row r="588" spans="1:22" ht="15.75" customHeight="1">
      <c r="A588" s="1168" t="str">
        <f>$G$1 &amp; "/kg"</f>
        <v>kcal/kg</v>
      </c>
      <c r="B588" s="1098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8"/>
      <c r="H588" s="967"/>
      <c r="I588" s="967"/>
      <c r="J588" s="967"/>
      <c r="K588" s="967"/>
      <c r="L588" s="1098"/>
      <c r="M588" s="1114"/>
      <c r="N588" s="1114"/>
      <c r="O588" s="1114"/>
      <c r="P588" s="1114"/>
      <c r="Q588" s="1127"/>
      <c r="R588" s="901"/>
      <c r="S588" s="1033"/>
      <c r="T588" s="1033"/>
      <c r="U588" s="1063">
        <v>588</v>
      </c>
      <c r="V588" s="476"/>
    </row>
    <row r="589" spans="1:22" ht="15.75" customHeight="1">
      <c r="A589" s="1119" t="str">
        <f>$G$1 &amp; " (%)"</f>
        <v>kcal (%)</v>
      </c>
      <c r="B589" s="1098"/>
      <c r="C589" s="1416" t="str">
        <f>IF(SUM(C586)=0,"",C586*C587*C588/C$46/365/$F$1)</f>
        <v/>
      </c>
      <c r="D589" s="1416" t="str">
        <f>IF(SUM(D586)=0,"",D586*D587*D588/D$46/365/$F$1)</f>
        <v/>
      </c>
      <c r="E589" s="1416" t="str">
        <f>IF(SUM(E586)=0,"",E586*E587*E588/E$46/365/$F$1)</f>
        <v/>
      </c>
      <c r="F589" s="1416" t="str">
        <f>IF(SUM(F586)=0,"",F586*F587*F588/F$46/365/$F$1)</f>
        <v/>
      </c>
      <c r="G589" s="1098"/>
      <c r="H589" s="1416">
        <f>IF(H$46=0,"",H586*H587*SUM($D588)/H$46/365/$F$1)</f>
        <v>0</v>
      </c>
      <c r="I589" s="1416">
        <f>IF(I$46=0,"",I586*I587*SUM($D588)/I$46/365/$F$1)</f>
        <v>0</v>
      </c>
      <c r="J589" s="1416">
        <f>IF(J$46=0,"",J586*J587*SUM($D588)/J$46/365/$F$1)</f>
        <v>0</v>
      </c>
      <c r="K589" s="1416">
        <f>IF(K$46=0,"",K586*K587*SUM($D588)/K$46/365/$F$1)</f>
        <v>0</v>
      </c>
      <c r="L589" s="1098"/>
      <c r="M589" s="1146" t="str">
        <f>IF(SUM(H589)=SUM(C589),"",SUM(H589)-SUM(C589))</f>
        <v/>
      </c>
      <c r="N589" s="1146" t="str">
        <f>IF(SUM(I589)=SUM(D589),"",SUM(I589)-SUM(D589))</f>
        <v/>
      </c>
      <c r="O589" s="1146" t="str">
        <f>IF(SUM(J589)=SUM(E589),"",SUM(J589)-SUM(E589))</f>
        <v/>
      </c>
      <c r="P589" s="1146" t="str">
        <f>IF(SUM(K589)=SUM(F589),"",SUM(K589)-SUM(F589))</f>
        <v/>
      </c>
      <c r="Q589" s="1127"/>
      <c r="R589" s="901"/>
      <c r="S589" s="1033"/>
      <c r="T589" s="1033"/>
      <c r="U589" s="1063">
        <v>589</v>
      </c>
      <c r="V589" s="476"/>
    </row>
    <row r="590" spans="1:22" ht="15.75" customHeight="1">
      <c r="A590" s="1187" t="s">
        <v>276</v>
      </c>
      <c r="B590" s="1098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8"/>
      <c r="H590" s="967"/>
      <c r="I590" s="967"/>
      <c r="J590" s="967"/>
      <c r="K590" s="967"/>
      <c r="L590" s="1098"/>
      <c r="M590" s="967"/>
      <c r="N590" s="967"/>
      <c r="O590" s="967"/>
      <c r="P590" s="967"/>
      <c r="Q590" s="1127"/>
      <c r="R590" s="901"/>
      <c r="S590" s="1033"/>
      <c r="T590" s="1033"/>
      <c r="U590" s="1063">
        <v>590</v>
      </c>
      <c r="V590" s="476"/>
    </row>
    <row r="591" spans="1:22" ht="15.75" customHeight="1">
      <c r="A591" s="1119" t="s">
        <v>274</v>
      </c>
      <c r="B591" s="1098"/>
      <c r="C591" s="1141" t="str">
        <f>IF(C590="","",C586*C587*C590)</f>
        <v/>
      </c>
      <c r="D591" s="1141" t="str">
        <f>IF(D590="","",D586*D587*D590)</f>
        <v/>
      </c>
      <c r="E591" s="1141" t="str">
        <f>IF(E590="","",E586*E587*E590)</f>
        <v/>
      </c>
      <c r="F591" s="1141" t="str">
        <f>IF(F590="","",F586*F587*F590)</f>
        <v/>
      </c>
      <c r="G591" s="1098"/>
      <c r="H591" s="1141">
        <f>IF(H$46=0,"",IF($D590="",H586*H587*'Exp factors'!$H$60,H586*H587*$D590))</f>
        <v>0</v>
      </c>
      <c r="I591" s="1141">
        <f>IF(I$46=0,"",IF($D590="",I586*I587*'Exp factors'!$H$60,I586*I587*$D590))</f>
        <v>0</v>
      </c>
      <c r="J591" s="1141">
        <f>IF(J$46=0,"",IF($D590="",J586*J587*'Exp factors'!$H$60,J586*J587*$D590))</f>
        <v>0</v>
      </c>
      <c r="K591" s="1141">
        <f>IF(K$46=0,"",IF($D590="",K586*K587*'Exp factors'!$H$60,K586*K587*$D590))</f>
        <v>0</v>
      </c>
      <c r="L591" s="1098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549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157" t="str">
        <f>IF(Data!A592="","",Data!A592)</f>
        <v>Dark green veg purchase - unit</v>
      </c>
      <c r="B592" s="1098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8"/>
      <c r="H592" s="967"/>
      <c r="I592" s="967"/>
      <c r="J592" s="967"/>
      <c r="K592" s="967"/>
      <c r="L592" s="1098"/>
      <c r="M592" s="967"/>
      <c r="N592" s="967"/>
      <c r="O592" s="967"/>
      <c r="P592" s="967"/>
      <c r="Q592" s="1127"/>
      <c r="R592" s="862"/>
      <c r="S592" s="862"/>
      <c r="T592" s="862"/>
      <c r="U592" s="1063">
        <v>592</v>
      </c>
      <c r="V592" s="476"/>
    </row>
    <row r="593" spans="1:22" ht="15.75" customHeight="1">
      <c r="A593" s="1119" t="s">
        <v>280</v>
      </c>
      <c r="B593" s="1098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8"/>
      <c r="H593" s="1188">
        <f>IF(H$46="","",IF('Exp factors'!$B62="poor",'Exp factors'!$G$62*H$46/H594,SUM(C593)*'Exp factors'!C$62))</f>
        <v>0</v>
      </c>
      <c r="I593" s="1188">
        <f>IF(I$46="","",IF('Exp factors'!$B62="poor",'Exp factors'!$G$62*I$46/I594,SUM(D593)*'Exp factors'!D$62))</f>
        <v>0</v>
      </c>
      <c r="J593" s="1188">
        <f>IF(J$46="","",IF('Exp factors'!$B62="poor",'Exp factors'!$G$62*J$46/J594,SUM(E593)*'Exp factors'!E$62))</f>
        <v>0</v>
      </c>
      <c r="K593" s="1188">
        <f>IF(K$46="","",IF('Exp factors'!$B62="poor",'Exp factors'!$G$62*K$46/K594,SUM(F593)*'Exp factors'!F$62))</f>
        <v>0</v>
      </c>
      <c r="L593" s="1098"/>
      <c r="M593" s="967"/>
      <c r="N593" s="967"/>
      <c r="O593" s="967"/>
      <c r="P593" s="967"/>
      <c r="Q593" s="1127"/>
      <c r="R593" s="901"/>
      <c r="S593" s="1033"/>
      <c r="T593" s="1033"/>
      <c r="U593" s="1063">
        <v>593</v>
      </c>
      <c r="V593" s="476"/>
    </row>
    <row r="594" spans="1:22" ht="15.75" customHeight="1">
      <c r="A594" s="1119" t="s">
        <v>277</v>
      </c>
      <c r="B594" s="1101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7"/>
      <c r="N594" s="967"/>
      <c r="O594" s="967"/>
      <c r="P594" s="967"/>
      <c r="Q594" s="1127"/>
      <c r="R594" s="901"/>
      <c r="S594" s="1033"/>
      <c r="T594" s="1033"/>
      <c r="U594" s="1063">
        <v>594</v>
      </c>
      <c r="V594" s="476"/>
    </row>
    <row r="595" spans="1:22" ht="15.75" customHeight="1">
      <c r="A595" s="1168" t="str">
        <f>$G$1 &amp; "/kg"</f>
        <v>kcal/kg</v>
      </c>
      <c r="B595" s="1101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8"/>
      <c r="H595" s="967"/>
      <c r="I595" s="967"/>
      <c r="J595" s="967"/>
      <c r="K595" s="967"/>
      <c r="L595" s="1098"/>
      <c r="M595" s="1114"/>
      <c r="N595" s="1114"/>
      <c r="O595" s="1114"/>
      <c r="P595" s="1114"/>
      <c r="Q595" s="1127"/>
      <c r="R595" s="901"/>
      <c r="S595" s="1033"/>
      <c r="T595" s="1033"/>
      <c r="U595" s="1063">
        <v>595</v>
      </c>
      <c r="V595" s="476"/>
    </row>
    <row r="596" spans="1:22" ht="15.75" customHeight="1">
      <c r="A596" s="1119" t="str">
        <f>$G$1 &amp; " (%)"</f>
        <v>kcal (%)</v>
      </c>
      <c r="B596" s="1101"/>
      <c r="C596" s="1145">
        <f>IF(C593="","",C593*C594*C595/C$46/365/$F$1)</f>
        <v>2.9521945764607212E-3</v>
      </c>
      <c r="D596" s="1145">
        <f>IF(D593="","",D593*D594*D595/D$46/365/$F$1)</f>
        <v>3.9362594352809624E-3</v>
      </c>
      <c r="E596" s="1145">
        <f>IF(E593="","",E593*E594*E595/E$46/365/$F$1)</f>
        <v>6.4579256360078286E-4</v>
      </c>
      <c r="F596" s="1145">
        <f>IF(F593="","",F593*F594*F595/F$46/365/$F$1)</f>
        <v>1.67427701674277E-3</v>
      </c>
      <c r="G596" s="1110"/>
      <c r="H596" s="1145">
        <f>IF(H$46=0,"",H593*H594*SUM($D595)/H$46/365/$F$1)</f>
        <v>0</v>
      </c>
      <c r="I596" s="1145">
        <f>IF(I$46=0,"",I593*I594*SUM($D595)/I$46/365/$F$1)</f>
        <v>0</v>
      </c>
      <c r="J596" s="1145">
        <f>IF(J$46=0,"",J593*J594*SUM($D595)/J$46/365/$F$1)</f>
        <v>0</v>
      </c>
      <c r="K596" s="1145">
        <f>IF(K$46=0,"",K593*K594*SUM($D595)/K$46/365/$F$1)</f>
        <v>0</v>
      </c>
      <c r="L596" s="1110"/>
      <c r="M596" s="1146">
        <f>IF(SUM(H596)=SUM(C596),"",SUM(H596)-SUM(C596))</f>
        <v>-2.9521945764607212E-3</v>
      </c>
      <c r="N596" s="1146">
        <f>IF(SUM(I596)=SUM(D596),"",SUM(I596)-SUM(D596))</f>
        <v>-3.9362594352809624E-3</v>
      </c>
      <c r="O596" s="1146">
        <f>IF(SUM(J596)=SUM(E596),"",SUM(J596)-SUM(E596))</f>
        <v>-6.4579256360078286E-4</v>
      </c>
      <c r="P596" s="1146">
        <f>IF(SUM(K596)=SUM(F596),"",SUM(K596)-SUM(F596))</f>
        <v>-1.67427701674277E-3</v>
      </c>
      <c r="Q596" s="1127"/>
      <c r="R596" s="1062"/>
      <c r="S596" s="1026"/>
      <c r="T596" s="1026"/>
      <c r="U596" s="1063">
        <v>596</v>
      </c>
      <c r="V596" s="476"/>
    </row>
    <row r="597" spans="1:22" ht="15.75" customHeight="1">
      <c r="A597" s="1187" t="s">
        <v>276</v>
      </c>
      <c r="B597" s="1098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8"/>
      <c r="H597" s="967"/>
      <c r="I597" s="967"/>
      <c r="J597" s="967"/>
      <c r="K597" s="967"/>
      <c r="L597" s="1098"/>
      <c r="M597" s="967"/>
      <c r="N597" s="967"/>
      <c r="O597" s="967"/>
      <c r="P597" s="967"/>
      <c r="Q597" s="1127"/>
      <c r="R597" s="1111"/>
      <c r="S597" s="1112"/>
      <c r="T597" s="1112"/>
      <c r="U597" s="1063">
        <v>597</v>
      </c>
      <c r="V597" s="476"/>
    </row>
    <row r="598" spans="1:22" ht="15.75" customHeight="1">
      <c r="A598" s="1119" t="s">
        <v>274</v>
      </c>
      <c r="B598" s="1098"/>
      <c r="C598" s="1141" t="str">
        <f>IF(C597="","",C593*C594*C597)</f>
        <v/>
      </c>
      <c r="D598" s="1141" t="str">
        <f>IF(D597="","",D593*D594*D597)</f>
        <v/>
      </c>
      <c r="E598" s="1141" t="str">
        <f>IF(E597="","",E593*E594*E597)</f>
        <v/>
      </c>
      <c r="F598" s="1141" t="str">
        <f>IF(F597="","",F593*F594*F597)</f>
        <v/>
      </c>
      <c r="G598" s="1098"/>
      <c r="H598" s="1422">
        <f>IF(H$46=0,"",H593*H594*SUM($D597))</f>
        <v>0</v>
      </c>
      <c r="I598" s="1422">
        <f>IF(I$46=0,"",I593*I594*SUM($D597))</f>
        <v>0</v>
      </c>
      <c r="J598" s="1422">
        <f>IF(J$46=0,"",J593*J594*SUM($D597))</f>
        <v>0</v>
      </c>
      <c r="K598" s="1422">
        <f>IF(K$46=0,"",K593*K594*SUM($D597))</f>
        <v>0</v>
      </c>
      <c r="L598" s="1098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549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440" t="str">
        <f>IF(Data!A599="","",Data!A599)</f>
        <v>Fresh fish purchase - unit</v>
      </c>
      <c r="B599" s="1098"/>
      <c r="C599" s="1141"/>
      <c r="D599" s="1141"/>
      <c r="E599" s="1141"/>
      <c r="F599" s="1141"/>
      <c r="G599" s="1098"/>
      <c r="H599" s="1188"/>
      <c r="I599" s="1188"/>
      <c r="J599" s="1188"/>
      <c r="K599" s="1188"/>
      <c r="L599" s="1098"/>
      <c r="M599" s="967"/>
      <c r="N599" s="967"/>
      <c r="O599" s="967"/>
      <c r="P599" s="967"/>
      <c r="Q599" s="1127"/>
      <c r="R599" s="901"/>
      <c r="S599" s="1033"/>
      <c r="T599" s="1033"/>
      <c r="U599" s="1063">
        <v>599</v>
      </c>
      <c r="V599" s="476"/>
    </row>
    <row r="600" spans="1:22" ht="15.75" customHeight="1">
      <c r="A600" s="1119" t="s">
        <v>280</v>
      </c>
      <c r="B600" s="1098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8"/>
      <c r="H600" s="1188">
        <f>IF(H$46="","",IF('Exp factors'!$B63="poor",'Exp factors'!$G$63*H$46,SUM(C600)*'Exp factors'!C$63))</f>
        <v>0</v>
      </c>
      <c r="I600" s="1188">
        <f>IF(I$46="","",IF('Exp factors'!$B63="poor",'Exp factors'!$G$63*I$46,SUM(D600)*'Exp factors'!D$63))</f>
        <v>0</v>
      </c>
      <c r="J600" s="1188">
        <f>IF(J$46="","",IF('Exp factors'!$B63="poor",'Exp factors'!$G$63*J$46,SUM(E600)*'Exp factors'!E$63))</f>
        <v>0</v>
      </c>
      <c r="K600" s="1188">
        <f>IF(K$46="","",IF('Exp factors'!$B63="poor",'Exp factors'!$G$63*K$46,SUM(F600)*'Exp factors'!F$63))</f>
        <v>0</v>
      </c>
      <c r="L600" s="1098"/>
      <c r="M600" s="967"/>
      <c r="N600" s="967"/>
      <c r="O600" s="967"/>
      <c r="P600" s="967"/>
      <c r="Q600" s="1127"/>
      <c r="R600" s="901"/>
      <c r="S600" s="1033"/>
      <c r="T600" s="1033"/>
      <c r="U600" s="1063">
        <v>600</v>
      </c>
      <c r="V600" s="476"/>
    </row>
    <row r="601" spans="1:22" ht="15.75" customHeight="1">
      <c r="A601" s="1168" t="str">
        <f>$G$1 &amp; "/kg"</f>
        <v>kcal/kg</v>
      </c>
      <c r="B601" s="1098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8"/>
      <c r="H601" s="967"/>
      <c r="I601" s="967"/>
      <c r="J601" s="967"/>
      <c r="K601" s="967"/>
      <c r="L601" s="1098"/>
      <c r="M601" s="1114"/>
      <c r="N601" s="1114"/>
      <c r="O601" s="1114"/>
      <c r="P601" s="1114"/>
      <c r="Q601" s="1127"/>
      <c r="R601" s="901"/>
      <c r="S601" s="1033"/>
      <c r="T601" s="1033"/>
      <c r="U601" s="1063">
        <v>601</v>
      </c>
      <c r="V601" s="476"/>
    </row>
    <row r="602" spans="1:22" ht="15.75" customHeight="1">
      <c r="A602" s="1119" t="str">
        <f>$G$1 &amp; " (%)"</f>
        <v>kcal (%)</v>
      </c>
      <c r="B602" s="1098"/>
      <c r="C602" s="1420" t="str">
        <f>IF(C600="","",C600*C601/C$46/365/$F$1)</f>
        <v/>
      </c>
      <c r="D602" s="1420" t="str">
        <f>IF(D600="","",D600*D601/D$46/365/$F$1)</f>
        <v/>
      </c>
      <c r="E602" s="1420" t="str">
        <f>IF(E600="","",E600*E601/E$46/365/$F$1)</f>
        <v/>
      </c>
      <c r="F602" s="1420" t="str">
        <f>IF(F600="","",F600*F601/F$46/365/$F$1)</f>
        <v/>
      </c>
      <c r="G602" s="1098"/>
      <c r="H602" s="1420">
        <f>IF(OR(H$46=0,H600=""),"",H600*SUM($D601)/H$46/365/$F$1)</f>
        <v>0</v>
      </c>
      <c r="I602" s="1420">
        <f>IF(OR(I$46=0,I600=""),"",I600*SUM($D601)/I$46/365/$F$1)</f>
        <v>0</v>
      </c>
      <c r="J602" s="1420">
        <f>IF(OR(J$46=0,J600=""),"",J600*SUM($D601)/J$46/365/$F$1)</f>
        <v>0</v>
      </c>
      <c r="K602" s="1420">
        <f>IF(OR(K$46=0,K600=""),"",K600*SUM($D601)/K$46/365/$F$1)</f>
        <v>0</v>
      </c>
      <c r="L602" s="1098"/>
      <c r="M602" s="1146" t="str">
        <f>IF(SUM(H602)=SUM(C602),"",SUM(H602)-SUM(C602))</f>
        <v/>
      </c>
      <c r="N602" s="1146" t="str">
        <f>IF(SUM(I602)=SUM(D602),"",SUM(I602)-SUM(D602))</f>
        <v/>
      </c>
      <c r="O602" s="1146" t="str">
        <f>IF(SUM(J602)=SUM(E602),"",SUM(J602)-SUM(E602))</f>
        <v/>
      </c>
      <c r="P602" s="1146" t="str">
        <f>IF(SUM(K602)=SUM(F602),"",SUM(K602)-SUM(F602))</f>
        <v/>
      </c>
      <c r="Q602" s="1127"/>
      <c r="R602" s="901"/>
      <c r="S602" s="1033"/>
      <c r="T602" s="1033"/>
      <c r="U602" s="1063">
        <v>602</v>
      </c>
      <c r="V602" s="476"/>
    </row>
    <row r="603" spans="1:22" ht="15.75" customHeight="1">
      <c r="A603" s="1187" t="s">
        <v>276</v>
      </c>
      <c r="B603" s="1098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8"/>
      <c r="H603" s="967"/>
      <c r="I603" s="967"/>
      <c r="J603" s="967"/>
      <c r="K603" s="967"/>
      <c r="L603" s="1098"/>
      <c r="M603" s="967"/>
      <c r="N603" s="967"/>
      <c r="O603" s="967"/>
      <c r="P603" s="967"/>
      <c r="Q603" s="1127"/>
      <c r="R603" s="901"/>
      <c r="S603" s="1033"/>
      <c r="T603" s="1033"/>
      <c r="U603" s="1063">
        <v>603</v>
      </c>
      <c r="V603" s="476"/>
    </row>
    <row r="604" spans="1:22" ht="15.75" customHeight="1">
      <c r="A604" s="1119" t="s">
        <v>274</v>
      </c>
      <c r="B604" s="1098"/>
      <c r="C604" s="1421" t="str">
        <f>IF(C603="","",C600*C603)</f>
        <v/>
      </c>
      <c r="D604" s="1421" t="str">
        <f>IF(D603="","",D600*D603)</f>
        <v/>
      </c>
      <c r="E604" s="1421" t="str">
        <f>IF(E603="","",E600*E603)</f>
        <v/>
      </c>
      <c r="F604" s="1421" t="str">
        <f>IF(F603="","",F600*F603)</f>
        <v/>
      </c>
      <c r="G604" s="1098"/>
      <c r="H604" s="1421">
        <f>IF(H$46=0,"",IF($D603="",H600*[1]ExpFactors!$H$63,H600*$D603))</f>
        <v>0</v>
      </c>
      <c r="I604" s="1421">
        <f>IF(I$46=0,"",IF($D603="",I600*[1]ExpFactors!$H$63,I600*$D603))</f>
        <v>0</v>
      </c>
      <c r="J604" s="1421">
        <f>IF(J$46=0,"",IF($D603="",J600*[1]ExpFactors!$H$63,J600*$D603))</f>
        <v>0</v>
      </c>
      <c r="K604" s="1421">
        <f>IF(K$46=0,"",IF($D603="",K600*[1]ExpFactors!$H$63,K600*$D603))</f>
        <v>0</v>
      </c>
      <c r="L604" s="1098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549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440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7"/>
      <c r="N605" s="967"/>
      <c r="O605" s="967"/>
      <c r="P605" s="967"/>
      <c r="Q605" s="1127"/>
      <c r="R605" s="901"/>
      <c r="S605" s="1033"/>
      <c r="T605" s="1033"/>
      <c r="U605" s="1063">
        <v>605</v>
      </c>
      <c r="V605" s="476"/>
    </row>
    <row r="606" spans="1:22" ht="15.75" customHeight="1">
      <c r="A606" s="1119" t="s">
        <v>280</v>
      </c>
      <c r="B606" s="1098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8"/>
      <c r="H606" s="1188">
        <f>IF(H$46="","",IF('Exp factors'!$B64="poor",'Exp factors'!$G$64*H$46,SUM(C606)*'Exp factors'!C$64))</f>
        <v>0</v>
      </c>
      <c r="I606" s="1188">
        <f>IF(I$46="","",IF('Exp factors'!$B64="poor",'Exp factors'!$G$64*I$46,SUM(D606)*'Exp factors'!D$64))</f>
        <v>0</v>
      </c>
      <c r="J606" s="1188">
        <f>IF(J$46="","",IF('Exp factors'!$B64="poor",'Exp factors'!$G$64*J$46,SUM(E606)*'Exp factors'!E$64))</f>
        <v>0</v>
      </c>
      <c r="K606" s="1188">
        <f>IF(K$46="","",IF('Exp factors'!$B64="poor",'Exp factors'!$G$64*K$46,SUM(F606)*'Exp factors'!F$64))</f>
        <v>0</v>
      </c>
      <c r="L606" s="1098"/>
      <c r="M606" s="967"/>
      <c r="N606" s="967"/>
      <c r="O606" s="967"/>
      <c r="P606" s="967"/>
      <c r="Q606" s="1127"/>
      <c r="R606" s="901"/>
      <c r="S606" s="1033"/>
      <c r="T606" s="1033"/>
      <c r="U606" s="1063">
        <v>606</v>
      </c>
      <c r="V606" s="476"/>
    </row>
    <row r="607" spans="1:22" ht="15.75" customHeight="1">
      <c r="A607" s="1168" t="str">
        <f>$G$1 &amp; "/kg"</f>
        <v>kcal/kg</v>
      </c>
      <c r="B607" s="1098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8"/>
      <c r="H607" s="967"/>
      <c r="I607" s="967"/>
      <c r="J607" s="967"/>
      <c r="K607" s="967"/>
      <c r="L607" s="1098"/>
      <c r="M607" s="1114"/>
      <c r="N607" s="1114"/>
      <c r="O607" s="1114"/>
      <c r="P607" s="1114"/>
      <c r="Q607" s="1127"/>
      <c r="R607" s="901"/>
      <c r="S607" s="1033"/>
      <c r="T607" s="1033"/>
      <c r="U607" s="1063">
        <v>607</v>
      </c>
      <c r="V607" s="476"/>
    </row>
    <row r="608" spans="1:22" ht="15.75" customHeight="1">
      <c r="A608" s="1119" t="str">
        <f>$G$1 &amp; " (%)"</f>
        <v>kcal (%)</v>
      </c>
      <c r="B608" s="1098"/>
      <c r="C608" s="1420">
        <f>IF(C606="","",C606*C607/C$46/365/$F$1)</f>
        <v>1.1518031870282361E-3</v>
      </c>
      <c r="D608" s="1420">
        <f>IF(D606="","",D606*D607/D$46/365/$F$1)</f>
        <v>2.3036063740564721E-3</v>
      </c>
      <c r="E608" s="1420">
        <f>IF(E606="","",E606*E607/E$46/365/$F$1)</f>
        <v>1.0078277886497063E-2</v>
      </c>
      <c r="F608" s="1420">
        <f>IF(F606="","",F606*F607/F$46/365/$F$1)</f>
        <v>1.3437703848662753E-2</v>
      </c>
      <c r="G608" s="1098"/>
      <c r="H608" s="1420">
        <f>IF(OR(H$46=0,H606=""),"",H606*SUM($D607)/H$46/365/$F$1)</f>
        <v>0</v>
      </c>
      <c r="I608" s="1420">
        <f>IF(OR(I$46=0,I606=""),"",I606*SUM($D607)/I$46/365/$F$1)</f>
        <v>0</v>
      </c>
      <c r="J608" s="1420">
        <f>IF(OR(J$46=0,J606=""),"",J606*SUM($D607)/J$46/365/$F$1)</f>
        <v>0</v>
      </c>
      <c r="K608" s="1420">
        <f>IF(OR(K$46=0,K606=""),"",K606*SUM($D607)/K$46/365/$F$1)</f>
        <v>0</v>
      </c>
      <c r="L608" s="1098"/>
      <c r="M608" s="1146">
        <f>IF(SUM(H608)=SUM(C608),"",SUM(H608)-SUM(C608))</f>
        <v>-1.1518031870282361E-3</v>
      </c>
      <c r="N608" s="1146">
        <f>IF(SUM(I608)=SUM(D608),"",SUM(I608)-SUM(D608))</f>
        <v>-2.3036063740564721E-3</v>
      </c>
      <c r="O608" s="1146">
        <f>IF(SUM(J608)=SUM(E608),"",SUM(J608)-SUM(E608))</f>
        <v>-1.0078277886497063E-2</v>
      </c>
      <c r="P608" s="1146">
        <f>IF(SUM(K608)=SUM(F608),"",SUM(K608)-SUM(F608))</f>
        <v>-1.3437703848662753E-2</v>
      </c>
      <c r="Q608" s="1127"/>
      <c r="R608" s="901"/>
      <c r="S608" s="1033"/>
      <c r="T608" s="1033"/>
      <c r="U608" s="1063">
        <v>608</v>
      </c>
      <c r="V608" s="476"/>
    </row>
    <row r="609" spans="1:22" ht="15.75" customHeight="1">
      <c r="A609" s="1187" t="s">
        <v>276</v>
      </c>
      <c r="B609" s="1098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8"/>
      <c r="H609" s="967"/>
      <c r="I609" s="967"/>
      <c r="J609" s="967"/>
      <c r="K609" s="967"/>
      <c r="L609" s="1098"/>
      <c r="M609" s="967"/>
      <c r="N609" s="967"/>
      <c r="O609" s="967"/>
      <c r="P609" s="967"/>
      <c r="Q609" s="1127"/>
      <c r="R609" s="901"/>
      <c r="S609" s="1033"/>
      <c r="T609" s="1033"/>
      <c r="U609" s="1063">
        <v>609</v>
      </c>
      <c r="V609" s="476"/>
    </row>
    <row r="610" spans="1:22" ht="15.75" customHeight="1">
      <c r="A610" s="1119" t="s">
        <v>274</v>
      </c>
      <c r="B610" s="1098"/>
      <c r="C610" s="1421">
        <f>IF(C609="","",C606*C609)</f>
        <v>30</v>
      </c>
      <c r="D610" s="1421">
        <f>IF(D609="","",D606*D609)</f>
        <v>40</v>
      </c>
      <c r="E610" s="1421">
        <f>IF(E609="","",E606*E609)</f>
        <v>160</v>
      </c>
      <c r="F610" s="1421">
        <f>IF(F609="","",F606*F609)</f>
        <v>180</v>
      </c>
      <c r="G610" s="1098"/>
      <c r="H610" s="1421">
        <f>IF(H$46=0,"",IF($D609="",H606*[1]ExpFactors!$H$64,H606*$D609))</f>
        <v>0</v>
      </c>
      <c r="I610" s="1421">
        <f>IF(I$46=0,"",IF($D609="",I606*[1]ExpFactors!$H$64,I606*$D609))</f>
        <v>0</v>
      </c>
      <c r="J610" s="1421">
        <f>IF(J$46=0,"",IF($D609="",J606*[1]ExpFactors!$H$64,J606*$D609))</f>
        <v>0</v>
      </c>
      <c r="K610" s="1421">
        <f>IF(K$46=0,"",IF($D609="",K606*[1]ExpFactors!$H$64,K606*$D609))</f>
        <v>0</v>
      </c>
      <c r="L610" s="1098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51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157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967"/>
      <c r="I611" s="967"/>
      <c r="J611" s="967"/>
      <c r="K611" s="967"/>
      <c r="L611" s="1098"/>
      <c r="M611" s="967"/>
      <c r="N611" s="967"/>
      <c r="O611" s="967"/>
      <c r="P611" s="967"/>
      <c r="Q611" s="1127"/>
      <c r="R611" s="901"/>
      <c r="S611" s="1033"/>
      <c r="T611" s="1033"/>
      <c r="U611" s="1063">
        <v>611</v>
      </c>
      <c r="V611" s="476"/>
    </row>
    <row r="612" spans="1:22" ht="15.75" customHeight="1">
      <c r="A612" s="1119" t="s">
        <v>280</v>
      </c>
      <c r="B612" s="1098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8"/>
      <c r="H612" s="1188"/>
      <c r="I612" s="1188"/>
      <c r="J612" s="1188"/>
      <c r="K612" s="1188"/>
      <c r="L612" s="1098"/>
      <c r="M612" s="967"/>
      <c r="N612" s="967"/>
      <c r="O612" s="967"/>
      <c r="P612" s="967"/>
      <c r="Q612" s="1127"/>
      <c r="R612" s="901"/>
      <c r="S612" s="1033"/>
      <c r="T612" s="1033"/>
      <c r="U612" s="1063">
        <v>612</v>
      </c>
      <c r="V612" s="476"/>
    </row>
    <row r="613" spans="1:22" ht="15.75" customHeight="1">
      <c r="A613" s="1168" t="str">
        <f>$G$1 &amp; "/kg"</f>
        <v>kcal/kg</v>
      </c>
      <c r="B613" s="1098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8"/>
      <c r="H613" s="1188">
        <f>IF(H$46="","",IF('Exp factors'!$B65="poor",'Exp factors'!$G$65*H$46,SUM(C613)*'Exp factors'!C$65))</f>
        <v>0</v>
      </c>
      <c r="I613" s="1188">
        <f>IF(I$46="","",IF('Exp factors'!$B65="poor",'Exp factors'!$G$65*I$46,SUM(D613)*'Exp factors'!D$65))</f>
        <v>0</v>
      </c>
      <c r="J613" s="1188">
        <f>IF(J$46="","",IF('Exp factors'!$B65="poor",'Exp factors'!$G$65*J$46,SUM(E613)*'Exp factors'!E$65))</f>
        <v>0</v>
      </c>
      <c r="K613" s="1188">
        <f>IF(K$46="","",IF('Exp factors'!$B65="poor",'Exp factors'!$G$65*K$46,SUM(F613)*'Exp factors'!F$65))</f>
        <v>0</v>
      </c>
      <c r="L613" s="1098"/>
      <c r="M613" s="1114"/>
      <c r="N613" s="1114"/>
      <c r="O613" s="1114"/>
      <c r="P613" s="1114"/>
      <c r="Q613" s="1127"/>
      <c r="R613" s="901"/>
      <c r="S613" s="1033"/>
      <c r="T613" s="1033"/>
      <c r="U613" s="1063">
        <v>613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 t="str">
        <f>IF(F612="","",F612*F613/F$46/365/$F$1)</f>
        <v/>
      </c>
      <c r="G614" s="1098"/>
      <c r="H614" s="1145" t="str">
        <f>IF(OR(H$46=0,H612=""),"",H612*SUM($D613)/H$46/365/$F$1)</f>
        <v/>
      </c>
      <c r="I614" s="1145" t="str">
        <f>IF(OR(I$46=0,I612=""),"",I612*SUM($D613)/I$46/365/$F$1)</f>
        <v/>
      </c>
      <c r="J614" s="1145" t="str">
        <f>IF(OR(J$46=0,J612=""),"",J612*SUM($D613)/J$46/365/$F$1)</f>
        <v/>
      </c>
      <c r="K614" s="1145" t="str">
        <f>IF(OR(K$46=0,K612=""),"",K612*SUM($D613)/K$46/365/$F$1)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 t="str">
        <f>IF(SUM(K614)=SUM(F614),"",SUM(K614)-SUM(F614))</f>
        <v/>
      </c>
      <c r="Q614" s="1127"/>
      <c r="R614" s="901"/>
      <c r="S614" s="1033"/>
      <c r="T614" s="1033"/>
      <c r="U614" s="1063">
        <v>614</v>
      </c>
      <c r="V614" s="476"/>
    </row>
    <row r="615" spans="1:22" ht="15.75" customHeight="1">
      <c r="A615" s="1187" t="s">
        <v>276</v>
      </c>
      <c r="B615" s="1098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8"/>
      <c r="H615" s="967"/>
      <c r="I615" s="967"/>
      <c r="J615" s="967"/>
      <c r="K615" s="967"/>
      <c r="L615" s="1098"/>
      <c r="M615" s="967"/>
      <c r="N615" s="967"/>
      <c r="O615" s="967"/>
      <c r="P615" s="967"/>
      <c r="Q615" s="1127"/>
      <c r="R615" s="901"/>
      <c r="S615" s="1033"/>
      <c r="T615" s="1033"/>
      <c r="U615" s="1063">
        <v>615</v>
      </c>
      <c r="V615" s="476"/>
    </row>
    <row r="616" spans="1:22" ht="15.75" customHeight="1">
      <c r="A616" s="1119" t="s">
        <v>274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 t="str">
        <f>IF(F615="","",F612*F615)</f>
        <v/>
      </c>
      <c r="G616" s="1098"/>
      <c r="H616" s="1141">
        <f>IF(H$46=0,"",IF($D615="",H612*[1]ExpFactors!$H$68,H612*$D615))</f>
        <v>0</v>
      </c>
      <c r="I616" s="1141">
        <f>IF(I$46=0,"",IF($D615="",I612*[1]ExpFactors!$H$68,I612*$D615))</f>
        <v>0</v>
      </c>
      <c r="J616" s="1141">
        <f>IF(J$46=0,"",IF($D615="",J612*[1]ExpFactors!$H$68,J612*$D615))</f>
        <v>0</v>
      </c>
      <c r="K616" s="1141">
        <f>IF(K$46=0,"",IF($D615="",K612*[1]ExpFactors!$H$68,K612*$D615))</f>
        <v>0</v>
      </c>
      <c r="L616" s="1098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51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440" t="str">
        <f>IF(Data!A617="","",Data!A617)</f>
        <v>Groundnuts (dried) purchase - unit</v>
      </c>
      <c r="B617" s="1098"/>
      <c r="C617" s="1141"/>
      <c r="D617" s="1141"/>
      <c r="E617" s="1141"/>
      <c r="F617" s="1141"/>
      <c r="G617" s="1098"/>
      <c r="H617" s="1188"/>
      <c r="I617" s="1188"/>
      <c r="J617" s="1188"/>
      <c r="K617" s="1188"/>
      <c r="L617" s="1098"/>
      <c r="M617" s="967"/>
      <c r="N617" s="967"/>
      <c r="O617" s="967"/>
      <c r="P617" s="967"/>
      <c r="Q617" s="1127"/>
      <c r="R617" s="901"/>
      <c r="S617" s="1033"/>
      <c r="T617" s="1033"/>
      <c r="U617" s="1063">
        <v>617</v>
      </c>
      <c r="V617" s="476"/>
    </row>
    <row r="618" spans="1:22" ht="15.75" customHeight="1">
      <c r="A618" s="1119" t="s">
        <v>280</v>
      </c>
      <c r="B618" s="1098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8"/>
      <c r="H618" s="1188">
        <f>IF(H$46="","",IF('Exp factors'!$B66="poor",'Exp factors'!$G$66*H$46,SUM(C618)*'Exp factors'!C$66))</f>
        <v>0</v>
      </c>
      <c r="I618" s="1188">
        <f>IF(I$46="","",IF('Exp factors'!$B66="poor",'Exp factors'!$G$66*I$46,SUM(D618)*'Exp factors'!D$66))</f>
        <v>0</v>
      </c>
      <c r="J618" s="1188">
        <f>IF(J$46="","",IF('Exp factors'!$B66="poor",'Exp factors'!$G$66*J$46,SUM(E618)*'Exp factors'!E$66))</f>
        <v>0</v>
      </c>
      <c r="K618" s="1188">
        <f>IF(K$46="","",IF('Exp factors'!$B66="poor",'Exp factors'!$G$66*K$46,SUM(F618)*'Exp factors'!F$66))</f>
        <v>0</v>
      </c>
      <c r="L618" s="1098"/>
      <c r="M618" s="967"/>
      <c r="N618" s="967"/>
      <c r="O618" s="967"/>
      <c r="P618" s="967"/>
      <c r="Q618" s="1127"/>
      <c r="R618" s="901"/>
      <c r="S618" s="1033"/>
      <c r="T618" s="1033"/>
      <c r="U618" s="1063">
        <v>618</v>
      </c>
      <c r="V618" s="476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7"/>
      <c r="I619" s="967"/>
      <c r="J619" s="967"/>
      <c r="K619" s="967"/>
      <c r="L619" s="1098"/>
      <c r="M619" s="1114"/>
      <c r="N619" s="1114"/>
      <c r="O619" s="1114"/>
      <c r="P619" s="1114"/>
      <c r="Q619" s="1127"/>
      <c r="R619" s="901"/>
      <c r="S619" s="1033"/>
      <c r="T619" s="1033"/>
      <c r="U619" s="1063">
        <v>619</v>
      </c>
      <c r="V619" s="476"/>
    </row>
    <row r="620" spans="1:22" ht="15.75" customHeight="1">
      <c r="A620" s="1119" t="str">
        <f>$G$1 &amp; " (%)"</f>
        <v>kcal (%)</v>
      </c>
      <c r="B620" s="1098"/>
      <c r="C620" s="1420" t="str">
        <f>IF(C618="","",C618*C619/C$46/365/$F$1)</f>
        <v/>
      </c>
      <c r="D620" s="1420" t="str">
        <f>IF(D618="","",D618*D619/D$46/365/$F$1)</f>
        <v/>
      </c>
      <c r="E620" s="1420" t="str">
        <f>IF(E618="","",E618*E619/E$46/365/$F$1)</f>
        <v/>
      </c>
      <c r="F620" s="1420" t="str">
        <f>IF(F618="","",F618*F619/F$46/365/$F$1)</f>
        <v/>
      </c>
      <c r="G620" s="1098"/>
      <c r="H620" s="1420">
        <f>IF(OR(H$46=0,H618=""),"",H618*SUM($D619)/H$46/365/$F$1)</f>
        <v>0</v>
      </c>
      <c r="I620" s="1420">
        <f>IF(OR(I$46=0,I618=""),"",I618*SUM($D619)/I$46/365/$F$1)</f>
        <v>0</v>
      </c>
      <c r="J620" s="1420">
        <f>IF(OR(J$46=0,J618=""),"",J618*SUM($D619)/J$46/365/$F$1)</f>
        <v>0</v>
      </c>
      <c r="K620" s="1420">
        <f>IF(OR(K$46=0,K618=""),"",K618*SUM($D619)/K$46/365/$F$1)</f>
        <v>0</v>
      </c>
      <c r="L620" s="1098"/>
      <c r="M620" s="1146" t="str">
        <f>IF(SUM(H620)=SUM(C620),"",SUM(H620)-SUM(C620))</f>
        <v/>
      </c>
      <c r="N620" s="1146" t="str">
        <f>IF(SUM(I620)=SUM(D620),"",SUM(I620)-SUM(D620))</f>
        <v/>
      </c>
      <c r="O620" s="1146" t="str">
        <f>IF(SUM(J620)=SUM(E620),"",SUM(J620)-SUM(E620))</f>
        <v/>
      </c>
      <c r="P620" s="1146" t="str">
        <f>IF(SUM(K620)=SUM(F620),"",SUM(K620)-SUM(F620))</f>
        <v/>
      </c>
      <c r="Q620" s="1127"/>
      <c r="R620" s="901"/>
      <c r="S620" s="1033"/>
      <c r="T620" s="1033"/>
      <c r="U620" s="1063">
        <v>620</v>
      </c>
      <c r="V620" s="476"/>
    </row>
    <row r="621" spans="1:22" ht="15.75" customHeight="1">
      <c r="A621" s="1187" t="s">
        <v>276</v>
      </c>
      <c r="B621" s="1098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8"/>
      <c r="H621" s="967"/>
      <c r="I621" s="967"/>
      <c r="J621" s="967"/>
      <c r="K621" s="967"/>
      <c r="L621" s="1098"/>
      <c r="M621" s="967"/>
      <c r="N621" s="967"/>
      <c r="O621" s="967"/>
      <c r="P621" s="967"/>
      <c r="Q621" s="1127"/>
      <c r="R621" s="901"/>
      <c r="S621" s="1033"/>
      <c r="T621" s="1033"/>
      <c r="U621" s="1063">
        <v>621</v>
      </c>
      <c r="V621" s="476"/>
    </row>
    <row r="622" spans="1:22" ht="15.75" customHeight="1">
      <c r="A622" s="1119" t="s">
        <v>274</v>
      </c>
      <c r="B622" s="1098"/>
      <c r="C622" s="1421" t="str">
        <f>IF(C621="","",C618*C621)</f>
        <v/>
      </c>
      <c r="D622" s="1421" t="str">
        <f>IF(D621="","",D618*D621)</f>
        <v/>
      </c>
      <c r="E622" s="1421" t="str">
        <f>IF(E621="","",E618*E621)</f>
        <v/>
      </c>
      <c r="F622" s="1421" t="str">
        <f>IF(F621="","",F618*F621)</f>
        <v/>
      </c>
      <c r="G622" s="1098"/>
      <c r="H622" s="1421">
        <f>IF(H$46=0,"",IF($D621="",H618*[1]ExpFactors!$H$43,H618*$D621))</f>
        <v>0</v>
      </c>
      <c r="I622" s="1421">
        <f>IF(I$46=0,"",IF($D621="",I618*[1]ExpFactors!$H$43,I618*$D621))</f>
        <v>0</v>
      </c>
      <c r="J622" s="1421">
        <f>IF(J$46=0,"",IF($D621="",J618*[1]ExpFactors!$H$43,J618*$D621))</f>
        <v>0</v>
      </c>
      <c r="K622" s="1421">
        <f>IF(K$46=0,"",IF($D621="",K618*[1]ExpFactors!$H$43,K618*$D621))</f>
        <v>0</v>
      </c>
      <c r="L622" s="1098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549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157" t="str">
        <f>IF(Data!A623="","",Data!A623)</f>
        <v>Beans purchase - unit</v>
      </c>
      <c r="B623" s="1098"/>
      <c r="C623" s="1141"/>
      <c r="D623" s="1141"/>
      <c r="E623" s="1141"/>
      <c r="F623" s="1141"/>
      <c r="G623" s="1098"/>
      <c r="H623" s="1188"/>
      <c r="I623" s="1188"/>
      <c r="J623" s="1188"/>
      <c r="K623" s="1188"/>
      <c r="L623" s="1098"/>
      <c r="M623" s="967"/>
      <c r="N623" s="967"/>
      <c r="O623" s="967"/>
      <c r="P623" s="967"/>
      <c r="Q623" s="1127"/>
      <c r="R623" s="901"/>
      <c r="S623" s="1033"/>
      <c r="T623" s="1033"/>
      <c r="U623" s="1063">
        <v>623</v>
      </c>
      <c r="V623" s="476"/>
    </row>
    <row r="624" spans="1:22" ht="15.75" customHeight="1">
      <c r="A624" s="1119" t="s">
        <v>280</v>
      </c>
      <c r="B624" s="1098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8"/>
      <c r="H624" s="1188">
        <f>IF(H$46="","",IF('Exp factors'!$B67="poor",'Exp factors'!$G$67*H$46,SUM(C624)*'Exp factors'!C$67))</f>
        <v>0</v>
      </c>
      <c r="I624" s="1188">
        <f>IF(I$46="","",IF('Exp factors'!$B67="poor",'Exp factors'!$G$67*I$46,SUM(D624)*'Exp factors'!D$67))</f>
        <v>0</v>
      </c>
      <c r="J624" s="1188">
        <f>IF(J$46="","",IF('Exp factors'!$B67="poor",'Exp factors'!$G$67*J$46,SUM(E624)*'Exp factors'!E$67))</f>
        <v>0</v>
      </c>
      <c r="K624" s="1188">
        <f>IF(K$46="","",IF('Exp factors'!$B67="poor",'Exp factors'!$G$67*K$46,SUM(F624)*'Exp factors'!F$67))</f>
        <v>0</v>
      </c>
      <c r="L624" s="1098"/>
      <c r="M624" s="967"/>
      <c r="N624" s="967"/>
      <c r="O624" s="967"/>
      <c r="P624" s="967"/>
      <c r="Q624" s="1127"/>
      <c r="R624" s="901"/>
      <c r="S624" s="1033"/>
      <c r="T624" s="1033"/>
      <c r="U624" s="1063">
        <v>624</v>
      </c>
      <c r="V624" s="476"/>
    </row>
    <row r="625" spans="1:22" ht="15.75" customHeight="1">
      <c r="A625" s="1168" t="str">
        <f>$G$1 &amp; "/kg"</f>
        <v>kcal/kg</v>
      </c>
      <c r="B625" s="1098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8"/>
      <c r="H625" s="967"/>
      <c r="I625" s="967"/>
      <c r="J625" s="967"/>
      <c r="K625" s="967"/>
      <c r="L625" s="1098"/>
      <c r="M625" s="1114"/>
      <c r="N625" s="1114"/>
      <c r="O625" s="1114"/>
      <c r="P625" s="1114"/>
      <c r="Q625" s="1127"/>
      <c r="R625" s="901"/>
      <c r="S625" s="1033"/>
      <c r="T625" s="1033"/>
      <c r="U625" s="1063">
        <v>625</v>
      </c>
      <c r="V625" s="476"/>
    </row>
    <row r="626" spans="1:22" ht="15.75" customHeight="1">
      <c r="A626" s="1119" t="str">
        <f>$G$1 &amp; " (%)"</f>
        <v>kcal (%)</v>
      </c>
      <c r="B626" s="1098"/>
      <c r="C626" s="1145">
        <f>IF(C624="","",C624*C625/C$46/365/$F$1)</f>
        <v>1.2636287391668997E-3</v>
      </c>
      <c r="D626" s="1145">
        <f>IF(D624="","",D624*D625/D$46/365/$F$1)</f>
        <v>4.4227005870841494E-3</v>
      </c>
      <c r="E626" s="1145">
        <f>IF(E624="","",E624*E625/E$46/365/$F$1)</f>
        <v>8.2925636007827788E-3</v>
      </c>
      <c r="F626" s="1145">
        <f>IF(F624="","",F624*F625/F$46/365/$F$1)</f>
        <v>9.8282235268536636E-3</v>
      </c>
      <c r="G626" s="1098"/>
      <c r="H626" s="1145">
        <f>IF(OR(H$46=0,H624=""),"",H624*SUM($D625)/H$46/365/$F$1)</f>
        <v>0</v>
      </c>
      <c r="I626" s="1145">
        <f>IF(OR(I$46=0,I624=""),"",I624*SUM($D625)/I$46/365/$F$1)</f>
        <v>0</v>
      </c>
      <c r="J626" s="1145">
        <f>IF(OR(J$46=0,J624=""),"",J624*SUM($D625)/J$46/365/$F$1)</f>
        <v>0</v>
      </c>
      <c r="K626" s="1145">
        <f>IF(OR(K$46=0,K624=""),"",K624*SUM($D625)/K$46/365/$F$1)</f>
        <v>0</v>
      </c>
      <c r="L626" s="1098"/>
      <c r="M626" s="1146">
        <f>IF(SUM(H626)=SUM(C626),"",SUM(H626)-SUM(C626))</f>
        <v>-1.2636287391668997E-3</v>
      </c>
      <c r="N626" s="1146">
        <f>IF(SUM(I626)=SUM(D626),"",SUM(I626)-SUM(D626))</f>
        <v>-4.4227005870841494E-3</v>
      </c>
      <c r="O626" s="1146">
        <f>IF(SUM(J626)=SUM(E626),"",SUM(J626)-SUM(E626))</f>
        <v>-8.2925636007827788E-3</v>
      </c>
      <c r="P626" s="1146">
        <f>IF(SUM(K626)=SUM(F626),"",SUM(K626)-SUM(F626))</f>
        <v>-9.8282235268536636E-3</v>
      </c>
      <c r="Q626" s="1127"/>
      <c r="R626" s="901"/>
      <c r="S626" s="1033"/>
      <c r="T626" s="1033"/>
      <c r="U626" s="1063">
        <v>626</v>
      </c>
      <c r="V626" s="476"/>
    </row>
    <row r="627" spans="1:22" ht="15.75" customHeight="1">
      <c r="A627" s="1187" t="s">
        <v>276</v>
      </c>
      <c r="B627" s="1098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8"/>
      <c r="H627" s="967"/>
      <c r="I627" s="967"/>
      <c r="J627" s="967"/>
      <c r="K627" s="967"/>
      <c r="L627" s="1098"/>
      <c r="M627" s="967"/>
      <c r="N627" s="967"/>
      <c r="O627" s="967"/>
      <c r="P627" s="967"/>
      <c r="Q627" s="1127"/>
      <c r="R627" s="901"/>
      <c r="S627" s="1033"/>
      <c r="T627" s="1033"/>
      <c r="U627" s="1063">
        <v>627</v>
      </c>
      <c r="V627" s="476"/>
    </row>
    <row r="628" spans="1:22" ht="15.75" customHeight="1">
      <c r="A628" s="1119" t="s">
        <v>274</v>
      </c>
      <c r="B628" s="1098"/>
      <c r="C628" s="1141">
        <f>IF(C627="","",C624*C627)</f>
        <v>6</v>
      </c>
      <c r="D628" s="1141">
        <f>IF(D627="","",D624*D627)</f>
        <v>35</v>
      </c>
      <c r="E628" s="1141">
        <f>IF(E627="","",E624*E627)</f>
        <v>60</v>
      </c>
      <c r="F628" s="1141">
        <f>IF(F627="","",F624*F627)</f>
        <v>100</v>
      </c>
      <c r="G628" s="1098"/>
      <c r="H628" s="1141">
        <f>IF(H$46=0,"",IF($D627="",H624*[1]ExpFactors!$H$66,H624*$D627))</f>
        <v>0</v>
      </c>
      <c r="I628" s="1141">
        <f>IF(I$46=0,"",IF($D627="",I624*[1]ExpFactors!$H$66,I624*$D627))</f>
        <v>0</v>
      </c>
      <c r="J628" s="1141">
        <f>IF(J$46=0,"",IF($D627="",J624*[1]ExpFactors!$H$66,J624*$D627))</f>
        <v>0</v>
      </c>
      <c r="K628" s="1141">
        <f>IF(K$46=0,"",IF($D627="",K624*[1]ExpFactors!$H$66,K624*$D627))</f>
        <v>0</v>
      </c>
      <c r="L628" s="1098"/>
      <c r="M628" s="976">
        <f>IF(SUM(H628)=SUM(C628),"",SUM(H628)-SUM(C628))</f>
        <v>-6</v>
      </c>
      <c r="N628" s="976">
        <f>IF(SUM(I628)=SUM(D628),"",SUM(I628)-SUM(D628))</f>
        <v>-35</v>
      </c>
      <c r="O628" s="976">
        <f>IF(SUM(J628)=SUM(E628),"",SUM(J628)-SUM(E628))</f>
        <v>-60</v>
      </c>
      <c r="P628" s="976">
        <f>IF(SUM(K628)=SUM(F628),"",SUM(K628)-SUM(F628))</f>
        <v>-100</v>
      </c>
      <c r="Q628" s="1549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157" t="str">
        <f>IF(Data!A629="","",Data!A629)</f>
        <v>Loquat (masuku) purchase - unit</v>
      </c>
      <c r="B629" s="1098"/>
      <c r="C629" s="1141"/>
      <c r="D629" s="1141"/>
      <c r="E629" s="1141"/>
      <c r="F629" s="1141"/>
      <c r="G629" s="1098"/>
      <c r="H629" s="1188"/>
      <c r="I629" s="1188"/>
      <c r="J629" s="1188"/>
      <c r="K629" s="1188"/>
      <c r="L629" s="1098"/>
      <c r="M629" s="967"/>
      <c r="N629" s="967"/>
      <c r="O629" s="967"/>
      <c r="P629" s="967"/>
      <c r="Q629" s="1127"/>
      <c r="R629" s="901"/>
      <c r="S629" s="1033"/>
      <c r="T629" s="1033"/>
      <c r="U629" s="1063">
        <v>629</v>
      </c>
      <c r="V629" s="476"/>
    </row>
    <row r="630" spans="1:22" ht="15.75" customHeight="1">
      <c r="A630" s="1119" t="s">
        <v>280</v>
      </c>
      <c r="B630" s="1098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8"/>
      <c r="H630" s="1188">
        <f>IF(H$46="","",IF('Exp factors'!$B68="poor",'Exp factors'!$G$68*H$46,SUM(C630)*'Exp factors'!C$68))</f>
        <v>0</v>
      </c>
      <c r="I630" s="1188">
        <f>IF(I$46="","",IF('Exp factors'!$B68="poor",'Exp factors'!$G$68*I$46,SUM(D630)*'Exp factors'!D$68))</f>
        <v>0</v>
      </c>
      <c r="J630" s="1188">
        <f>IF(J$46="","",IF('Exp factors'!$B68="poor",'Exp factors'!$G$68*J$46,SUM(E630)*'Exp factors'!E$68))</f>
        <v>0</v>
      </c>
      <c r="K630" s="1188">
        <f>IF(K$46="","",IF('Exp factors'!$B68="poor",'Exp factors'!$G$68*K$46,SUM(F630)*'Exp factors'!F$68))</f>
        <v>0</v>
      </c>
      <c r="L630" s="1098"/>
      <c r="M630" s="967"/>
      <c r="N630" s="967"/>
      <c r="O630" s="967"/>
      <c r="P630" s="967"/>
      <c r="Q630" s="1127"/>
      <c r="R630" s="901"/>
      <c r="S630" s="1033"/>
      <c r="T630" s="1033"/>
      <c r="U630" s="1063">
        <v>630</v>
      </c>
      <c r="V630" s="476"/>
    </row>
    <row r="631" spans="1:22" ht="15.75" customHeight="1">
      <c r="A631" s="1168" t="str">
        <f>$G$1 &amp; "/kg"</f>
        <v>kcal/kg</v>
      </c>
      <c r="B631" s="1098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8"/>
      <c r="H631" s="967"/>
      <c r="I631" s="967"/>
      <c r="J631" s="967"/>
      <c r="K631" s="967"/>
      <c r="L631" s="1098"/>
      <c r="M631" s="1114"/>
      <c r="N631" s="1114"/>
      <c r="O631" s="1114"/>
      <c r="P631" s="1114"/>
      <c r="Q631" s="1127"/>
      <c r="R631" s="901"/>
      <c r="S631" s="1033"/>
      <c r="T631" s="1033"/>
      <c r="U631" s="1063">
        <v>631</v>
      </c>
      <c r="V631" s="476"/>
    </row>
    <row r="632" spans="1:22" ht="15.75" customHeight="1">
      <c r="A632" s="1119" t="str">
        <f>$G$1 &amp; " (%)"</f>
        <v>kcal (%)</v>
      </c>
      <c r="B632" s="1098"/>
      <c r="C632" s="1145" t="str">
        <f>IF(C630="","",C630*C631/C$46/365/$F$1)</f>
        <v/>
      </c>
      <c r="D632" s="1145" t="str">
        <f>IF(D630="","",D630*D631/D$46/365/$F$1)</f>
        <v/>
      </c>
      <c r="E632" s="1145" t="str">
        <f>IF(E630="","",E630*E631/E$46/365/$F$1)</f>
        <v/>
      </c>
      <c r="F632" s="1145" t="str">
        <f>IF(F630="","",F630*F631/F$46/365/$F$1)</f>
        <v/>
      </c>
      <c r="G632" s="1098"/>
      <c r="H632" s="1145">
        <f>IF(OR(H$46=0,H630=""),"",H630*SUM($D631)/H$46/365/$F$1)</f>
        <v>0</v>
      </c>
      <c r="I632" s="1145">
        <f>IF(OR(I$46=0,I630=""),"",I630*SUM($D631)/I$46/365/$F$1)</f>
        <v>0</v>
      </c>
      <c r="J632" s="1145">
        <f>IF(OR(J$46=0,J630=""),"",J630*SUM($D631)/J$46/365/$F$1)</f>
        <v>0</v>
      </c>
      <c r="K632" s="1145">
        <f>IF(OR(K$46=0,K630=""),"",K630*SUM($D631)/K$46/365/$F$1)</f>
        <v>0</v>
      </c>
      <c r="L632" s="1098"/>
      <c r="M632" s="1146" t="str">
        <f>IF(SUM(H632)=SUM(C632),"",SUM(H632)-SUM(C632))</f>
        <v/>
      </c>
      <c r="N632" s="1146" t="str">
        <f>IF(SUM(I632)=SUM(D632),"",SUM(I632)-SUM(D632))</f>
        <v/>
      </c>
      <c r="O632" s="1146" t="str">
        <f>IF(SUM(J632)=SUM(E632),"",SUM(J632)-SUM(E632))</f>
        <v/>
      </c>
      <c r="P632" s="1146" t="str">
        <f>IF(SUM(K632)=SUM(F632),"",SUM(K632)-SUM(F632))</f>
        <v/>
      </c>
      <c r="Q632" s="1127"/>
      <c r="R632" s="901"/>
      <c r="S632" s="1033"/>
      <c r="T632" s="1033"/>
      <c r="U632" s="1063">
        <v>632</v>
      </c>
      <c r="V632" s="476"/>
    </row>
    <row r="633" spans="1:22" ht="15.75" customHeight="1">
      <c r="A633" s="1187" t="s">
        <v>276</v>
      </c>
      <c r="B633" s="1098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8"/>
      <c r="H633" s="967"/>
      <c r="I633" s="967"/>
      <c r="J633" s="967"/>
      <c r="K633" s="967"/>
      <c r="L633" s="1098"/>
      <c r="M633" s="967"/>
      <c r="N633" s="967"/>
      <c r="O633" s="967"/>
      <c r="P633" s="967"/>
      <c r="Q633" s="1127"/>
      <c r="R633" s="901"/>
      <c r="S633" s="1033"/>
      <c r="T633" s="1033"/>
      <c r="U633" s="1063">
        <v>633</v>
      </c>
      <c r="V633" s="476"/>
    </row>
    <row r="634" spans="1:22" ht="15.75" customHeight="1">
      <c r="A634" s="1119" t="s">
        <v>274</v>
      </c>
      <c r="B634" s="1098"/>
      <c r="C634" s="1141" t="str">
        <f>IF(C633="","",C630*C633)</f>
        <v/>
      </c>
      <c r="D634" s="1141" t="str">
        <f>IF(D633="","",D630*D633)</f>
        <v/>
      </c>
      <c r="E634" s="1141" t="str">
        <f>IF(E633="","",E630*E633)</f>
        <v/>
      </c>
      <c r="F634" s="1141" t="str">
        <f>IF(F633="","",F630*F633)</f>
        <v/>
      </c>
      <c r="G634" s="1098"/>
      <c r="H634" s="1141">
        <f>IF(H$46=0,"",IF($D633="",H630*[1]ExpFactors!$H$67,H630*$D633))</f>
        <v>0</v>
      </c>
      <c r="I634" s="1141">
        <f>IF(I$46=0,"",IF($D633="",I630*[1]ExpFactors!$H$67,I630*$D633))</f>
        <v>0</v>
      </c>
      <c r="J634" s="1141">
        <f>IF(J$46=0,"",IF($D633="",J630*[1]ExpFactors!$H$67,J630*$D633))</f>
        <v>0</v>
      </c>
      <c r="K634" s="1141">
        <f>IF(K$46=0,"",IF($D633="",K630*[1]ExpFactors!$H$67,K630*$D633))</f>
        <v>0</v>
      </c>
      <c r="L634" s="1098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549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91" t="str">
        <f>IF(Data!A635="","",Data!A635)</f>
        <v>Other purchase -- see Data 4</v>
      </c>
      <c r="B635" s="1098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8"/>
      <c r="H635" s="967"/>
      <c r="I635" s="967"/>
      <c r="J635" s="967"/>
      <c r="K635" s="967"/>
      <c r="L635" s="1098"/>
      <c r="M635" s="967"/>
      <c r="N635" s="967"/>
      <c r="O635" s="967"/>
      <c r="P635" s="967"/>
      <c r="Q635" s="1127"/>
      <c r="R635" s="862"/>
      <c r="S635" s="862"/>
      <c r="T635" s="862"/>
      <c r="U635" s="1063">
        <v>635</v>
      </c>
      <c r="V635" s="476"/>
    </row>
    <row r="636" spans="1:22" ht="15.75" customHeight="1">
      <c r="A636" s="1119" t="s">
        <v>280</v>
      </c>
      <c r="B636" s="1101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8"/>
      <c r="H636" s="1188">
        <f>IF(H$46="","",IF('Exp factors'!$B69="poor",'Exp factors'!$G$69*H$46/H637,SUM(C636)*'Exp factors'!C$69))</f>
        <v>0</v>
      </c>
      <c r="I636" s="1188">
        <f>IF(I$46="","",IF('Exp factors'!$B69="poor",'Exp factors'!$G$69*I$46/I637,SUM(D636)*'Exp factors'!D$69))</f>
        <v>0</v>
      </c>
      <c r="J636" s="1188">
        <f>IF(J$46="","",IF('Exp factors'!$B69="poor",'Exp factors'!$G$69*J$46/J637,SUM(E636)*'Exp factors'!E$69))</f>
        <v>0</v>
      </c>
      <c r="K636" s="1188">
        <f>IF(K$46="","",IF('Exp factors'!$B69="poor",'Exp factors'!$G$69*K$46/K637,SUM(F636)*'Exp factors'!F$69))</f>
        <v>0</v>
      </c>
      <c r="L636" s="1098"/>
      <c r="M636" s="967"/>
      <c r="N636" s="967"/>
      <c r="O636" s="967"/>
      <c r="P636" s="967"/>
      <c r="Q636" s="1127"/>
      <c r="R636" s="901"/>
      <c r="S636" s="1033"/>
      <c r="T636" s="1033"/>
      <c r="U636" s="1063">
        <v>636</v>
      </c>
      <c r="V636" s="476"/>
    </row>
    <row r="637" spans="1:22" ht="15.75" customHeight="1">
      <c r="A637" s="1119" t="s">
        <v>277</v>
      </c>
      <c r="B637" s="1098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7"/>
      <c r="N637" s="967"/>
      <c r="O637" s="967"/>
      <c r="P637" s="967"/>
      <c r="Q637" s="1127"/>
      <c r="R637" s="901"/>
      <c r="S637" s="1033"/>
      <c r="T637" s="1033"/>
      <c r="U637" s="1063">
        <v>637</v>
      </c>
      <c r="V637" s="476"/>
    </row>
    <row r="638" spans="1:22" ht="15.75" customHeight="1">
      <c r="A638" s="1168" t="str">
        <f>$G$1 &amp; "/kg"</f>
        <v>kcal/kg</v>
      </c>
      <c r="B638" s="1098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8"/>
      <c r="H638" s="967"/>
      <c r="I638" s="967"/>
      <c r="J638" s="967"/>
      <c r="K638" s="967"/>
      <c r="L638" s="1098"/>
      <c r="M638" s="1114"/>
      <c r="N638" s="1114"/>
      <c r="O638" s="1114"/>
      <c r="P638" s="1114"/>
      <c r="Q638" s="1127"/>
      <c r="R638" s="901"/>
      <c r="S638" s="1033"/>
      <c r="T638" s="1033"/>
      <c r="U638" s="1063">
        <v>638</v>
      </c>
      <c r="V638" s="476"/>
    </row>
    <row r="639" spans="1:22" ht="15.75" customHeight="1">
      <c r="A639" s="1119" t="str">
        <f>$G$1 &amp; " (%)"</f>
        <v>kcal (%)</v>
      </c>
      <c r="B639" s="1098"/>
      <c r="C639" s="633">
        <f>'Data 4'!BV73</f>
        <v>0</v>
      </c>
      <c r="D639" s="633">
        <f>'Data 4'!BW73</f>
        <v>0</v>
      </c>
      <c r="E639" s="633">
        <f>'Data 4'!BX73</f>
        <v>0</v>
      </c>
      <c r="F639" s="633">
        <f>'Data 4'!BY73</f>
        <v>1.5133724722765819E-2</v>
      </c>
      <c r="G639" s="1110"/>
      <c r="H639" s="1145">
        <f>IF(H$46=0,"",H636*H637*SUM($D638)/H$46/365/$F$1)</f>
        <v>0</v>
      </c>
      <c r="I639" s="1145">
        <f>IF(I$46=0,"",I636*I637*SUM($D638)/I$46/365/$F$1)</f>
        <v>0</v>
      </c>
      <c r="J639" s="1145">
        <f>IF(J$46=0,"",J636*J637*SUM($D638)/J$46/365/$F$1)</f>
        <v>0</v>
      </c>
      <c r="K639" s="1145">
        <f>IF(K$46=0,"",K636*K637*SUM($D638)/K$46/365/$F$1)</f>
        <v>0</v>
      </c>
      <c r="L639" s="1110"/>
      <c r="M639" s="1146" t="str">
        <f>IF(SUM(H639)=SUM(C639),"",SUM(H639)-SUM(C639))</f>
        <v/>
      </c>
      <c r="N639" s="1146" t="str">
        <f>IF(SUM(I639)=SUM(D639),"",SUM(I639)-SUM(D639))</f>
        <v/>
      </c>
      <c r="O639" s="1146" t="str">
        <f>IF(SUM(J639)=SUM(E639),"",SUM(J639)-SUM(E639))</f>
        <v/>
      </c>
      <c r="P639" s="1146">
        <f>IF(SUM(K639)=SUM(F639),"",SUM(K639)-SUM(F639))</f>
        <v>-1.5133724722765819E-2</v>
      </c>
      <c r="Q639" s="1127"/>
      <c r="R639" s="1062"/>
      <c r="S639" s="1026"/>
      <c r="T639" s="1026"/>
      <c r="U639" s="1063">
        <v>639</v>
      </c>
      <c r="V639" s="476"/>
    </row>
    <row r="640" spans="1:22" ht="15.75" customHeight="1">
      <c r="A640" s="1187" t="s">
        <v>276</v>
      </c>
      <c r="B640" s="1098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8"/>
      <c r="H640" s="967"/>
      <c r="I640" s="967"/>
      <c r="J640" s="967"/>
      <c r="K640" s="967"/>
      <c r="L640" s="1098"/>
      <c r="M640" s="967"/>
      <c r="N640" s="967"/>
      <c r="O640" s="967"/>
      <c r="P640" s="967"/>
      <c r="Q640" s="1127"/>
      <c r="R640" s="1111"/>
      <c r="S640" s="1112"/>
      <c r="T640" s="1112"/>
      <c r="U640" s="1063">
        <v>640</v>
      </c>
      <c r="V640" s="476"/>
    </row>
    <row r="641" spans="1:22" ht="15.75" customHeight="1">
      <c r="A641" s="1119" t="s">
        <v>274</v>
      </c>
      <c r="B641" s="1099"/>
      <c r="C641" s="630">
        <f>'Data 4'!BV74</f>
        <v>0</v>
      </c>
      <c r="D641" s="630">
        <f>'Data 4'!BW74</f>
        <v>0</v>
      </c>
      <c r="E641" s="630">
        <f>'Data 4'!BX74</f>
        <v>0</v>
      </c>
      <c r="F641" s="630">
        <f>'Data 4'!BY74</f>
        <v>120</v>
      </c>
      <c r="G641" s="1098"/>
      <c r="H641" s="1141">
        <f>IF(H$46=0,"",IF($D640="",H636*H637*[1]ExpFactors!$H$69,H636*H637*$D640))</f>
        <v>0</v>
      </c>
      <c r="I641" s="1141">
        <f>IF(I$46=0,"",IF($D640="",I636*I637*[1]ExpFactors!$H$69,I636*I637*$D640))</f>
        <v>0</v>
      </c>
      <c r="J641" s="1141">
        <f>IF(J$46=0,"",IF($D640="",J636*J637*[1]ExpFactors!$H$69,J636*J637*$D640))</f>
        <v>0</v>
      </c>
      <c r="K641" s="1141">
        <f>IF(K$46=0,"",IF($D640="",K636*K637*[1]ExpFactors!$H$69,K636*K637*$D640))</f>
        <v>0</v>
      </c>
      <c r="L641" s="1098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>
        <f>IF(SUM(K641)=SUM(F641),"",SUM(K641)-SUM(F641))</f>
        <v>-120</v>
      </c>
      <c r="Q641" s="1550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92" t="s">
        <v>282</v>
      </c>
      <c r="B642" s="1101"/>
      <c r="C642" s="1193"/>
      <c r="D642" s="1193"/>
      <c r="E642" s="1193"/>
      <c r="F642" s="889"/>
      <c r="G642" s="1173"/>
      <c r="H642" s="967"/>
      <c r="I642" s="967"/>
      <c r="J642" s="967"/>
      <c r="K642" s="967"/>
      <c r="L642" s="1173"/>
      <c r="M642" s="1159"/>
      <c r="N642" s="1159"/>
      <c r="O642" s="1159"/>
      <c r="P642" s="1159"/>
      <c r="Q642" s="1127"/>
      <c r="R642" s="862"/>
      <c r="S642" s="862"/>
      <c r="T642" s="862"/>
      <c r="U642" s="1063">
        <v>642</v>
      </c>
      <c r="V642" s="476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1"/>
      <c r="H643" s="967"/>
      <c r="I643" s="967"/>
      <c r="J643" s="967"/>
      <c r="K643" s="967"/>
      <c r="L643" s="1101"/>
      <c r="M643" s="967"/>
      <c r="N643" s="967"/>
      <c r="O643" s="967"/>
      <c r="P643" s="967"/>
      <c r="Q643" s="1127"/>
      <c r="R643" s="862"/>
      <c r="S643" s="862"/>
      <c r="T643" s="862"/>
      <c r="U643" s="1063">
        <v>643</v>
      </c>
      <c r="V643" s="476"/>
    </row>
    <row r="644" spans="1:22" ht="15.75" customHeight="1">
      <c r="A644" s="1119" t="s">
        <v>284</v>
      </c>
      <c r="B644" s="1101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101"/>
      <c r="H644" s="1194">
        <f>IF(SUM(C644)&gt;0,C644*'Exp factors'!C$28,"")</f>
        <v>2.4</v>
      </c>
      <c r="I644" s="1194">
        <f>IF(SUM(D644)&gt;0,D644*'Exp factors'!D$28,"")</f>
        <v>2.4</v>
      </c>
      <c r="J644" s="1194" t="str">
        <f>IF(SUM(E644)&gt;0,E644*'Exp factors'!E$28,"")</f>
        <v/>
      </c>
      <c r="K644" s="1194" t="str">
        <f>IF(SUM(F644)&gt;0,F644*'Exp factors'!F$28,"")</f>
        <v/>
      </c>
      <c r="L644" s="1101"/>
      <c r="M644" s="967"/>
      <c r="N644" s="967"/>
      <c r="O644" s="967"/>
      <c r="P644" s="967"/>
      <c r="Q644" s="1127"/>
      <c r="R644" s="1111"/>
      <c r="S644" s="1112"/>
      <c r="T644" s="1112"/>
      <c r="U644" s="1063">
        <v>644</v>
      </c>
      <c r="V644" s="476"/>
    </row>
    <row r="645" spans="1:22" s="1163" customFormat="1" ht="15.75" customHeight="1">
      <c r="A645" s="1119" t="s">
        <v>285</v>
      </c>
      <c r="B645" s="1101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8"/>
      <c r="H645" s="1194">
        <f t="shared" ref="H645:K646" si="16">IF(C645&gt;0,C645,"")</f>
        <v>4</v>
      </c>
      <c r="I645" s="1194">
        <f t="shared" si="16"/>
        <v>4</v>
      </c>
      <c r="J645" s="1194" t="str">
        <f t="shared" si="16"/>
        <v/>
      </c>
      <c r="K645" s="1194" t="str">
        <f t="shared" si="16"/>
        <v/>
      </c>
      <c r="L645" s="1098"/>
      <c r="M645" s="967"/>
      <c r="N645" s="967"/>
      <c r="O645" s="967"/>
      <c r="P645" s="967"/>
      <c r="Q645" s="1161"/>
      <c r="R645" s="1111"/>
      <c r="S645" s="1112"/>
      <c r="T645" s="1112"/>
      <c r="U645" s="1063">
        <v>645</v>
      </c>
      <c r="V645" s="1162"/>
    </row>
    <row r="646" spans="1:22" ht="15.75" customHeight="1">
      <c r="A646" s="1119" t="s">
        <v>272</v>
      </c>
      <c r="B646" s="1164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8"/>
      <c r="H646" s="1194">
        <f t="shared" si="16"/>
        <v>2</v>
      </c>
      <c r="I646" s="1194">
        <f t="shared" si="16"/>
        <v>2</v>
      </c>
      <c r="J646" s="1194" t="str">
        <f t="shared" si="16"/>
        <v/>
      </c>
      <c r="K646" s="1194" t="str">
        <f t="shared" si="16"/>
        <v/>
      </c>
      <c r="L646" s="1098"/>
      <c r="M646" s="967"/>
      <c r="N646" s="967"/>
      <c r="O646" s="967"/>
      <c r="P646" s="967"/>
      <c r="Q646" s="1127"/>
      <c r="R646" s="1111"/>
      <c r="S646" s="1112"/>
      <c r="T646" s="1112"/>
      <c r="U646" s="1063">
        <v>646</v>
      </c>
      <c r="V646" s="476"/>
    </row>
    <row r="647" spans="1:22" s="1144" customFormat="1" ht="15.75" customHeight="1">
      <c r="A647" s="1119" t="s">
        <v>286</v>
      </c>
      <c r="B647" s="1101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8"/>
      <c r="H647" s="967"/>
      <c r="I647" s="967"/>
      <c r="J647" s="967"/>
      <c r="K647" s="967"/>
      <c r="L647" s="1098"/>
      <c r="M647" s="967"/>
      <c r="N647" s="967"/>
      <c r="O647" s="967"/>
      <c r="P647" s="967"/>
      <c r="Q647" s="1142"/>
      <c r="R647" s="1111"/>
      <c r="S647" s="1112"/>
      <c r="T647" s="1112"/>
      <c r="U647" s="1063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0.19484484204640759</v>
      </c>
      <c r="D648" s="1145">
        <f>IF(D645="","",((D644*D645*D646*D647)*3630*$K$1)/D$46/365/$F$1)</f>
        <v>0.19484484204640759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0.23381381045568908</v>
      </c>
      <c r="I648" s="1145">
        <f>IF(I645="","",((I644*I645*I646*D647)*3630*$K$1)/I$46/365/$F$1)</f>
        <v>0.23381381045568908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3.896896840928149E-2</v>
      </c>
      <c r="N648" s="1146">
        <f>IF(I648="","",SUM(I648)-SUM(D648))</f>
        <v>3.896896840928149E-2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2"/>
      <c r="S648" s="1026"/>
      <c r="T648" s="1026"/>
      <c r="U648" s="1063">
        <v>648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1"/>
      <c r="H649" s="967"/>
      <c r="I649" s="967"/>
      <c r="J649" s="967"/>
      <c r="K649" s="967"/>
      <c r="L649" s="1101"/>
      <c r="M649" s="967"/>
      <c r="N649" s="967"/>
      <c r="O649" s="967"/>
      <c r="P649" s="967"/>
      <c r="Q649" s="1127"/>
      <c r="R649" s="862"/>
      <c r="S649" s="862"/>
      <c r="T649" s="862"/>
      <c r="U649" s="1063">
        <v>649</v>
      </c>
      <c r="V649" s="476"/>
    </row>
    <row r="650" spans="1:22" ht="15.75" customHeight="1">
      <c r="A650" s="1119" t="s">
        <v>284</v>
      </c>
      <c r="B650" s="1101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101"/>
      <c r="H650" s="1194">
        <f>IF(SUM(C650)&gt;0,C650*'Exp factors'!C$28,"")</f>
        <v>2.4</v>
      </c>
      <c r="I650" s="1194">
        <f>IF(SUM(D650)&gt;0,D650*'Exp factors'!D$28,"")</f>
        <v>2.4</v>
      </c>
      <c r="J650" s="1194" t="str">
        <f>IF(SUM(E650)&gt;0,E650*'Exp factors'!E$28,"")</f>
        <v/>
      </c>
      <c r="K650" s="1194" t="str">
        <f>IF(SUM(F650)&gt;0,F650*'Exp factors'!F$28,"")</f>
        <v/>
      </c>
      <c r="L650" s="1101"/>
      <c r="M650" s="967"/>
      <c r="N650" s="967"/>
      <c r="O650" s="967"/>
      <c r="P650" s="967"/>
      <c r="Q650" s="1127"/>
      <c r="R650" s="1111"/>
      <c r="S650" s="1112"/>
      <c r="T650" s="1112"/>
      <c r="U650" s="1063">
        <v>650</v>
      </c>
      <c r="V650" s="476"/>
    </row>
    <row r="651" spans="1:22" ht="15.75" customHeight="1">
      <c r="A651" s="1119" t="s">
        <v>285</v>
      </c>
      <c r="B651" s="1164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8"/>
      <c r="H651" s="1194">
        <f t="shared" ref="H651:K652" si="17">IF(C651&gt;0,C651,"")</f>
        <v>4</v>
      </c>
      <c r="I651" s="1194">
        <f t="shared" si="17"/>
        <v>4</v>
      </c>
      <c r="J651" s="1194" t="str">
        <f t="shared" si="17"/>
        <v/>
      </c>
      <c r="K651" s="1194" t="str">
        <f t="shared" si="17"/>
        <v/>
      </c>
      <c r="L651" s="1098"/>
      <c r="M651" s="967"/>
      <c r="N651" s="967"/>
      <c r="O651" s="967"/>
      <c r="P651" s="967"/>
      <c r="Q651" s="1127"/>
      <c r="R651" s="1111"/>
      <c r="S651" s="1112"/>
      <c r="T651" s="1112"/>
      <c r="U651" s="1063">
        <v>651</v>
      </c>
      <c r="V651" s="476"/>
    </row>
    <row r="652" spans="1:22" ht="15.75" customHeight="1">
      <c r="A652" s="1119" t="s">
        <v>272</v>
      </c>
      <c r="B652" s="1101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8"/>
      <c r="H652" s="1194">
        <f t="shared" si="17"/>
        <v>2</v>
      </c>
      <c r="I652" s="1194">
        <f t="shared" si="17"/>
        <v>2</v>
      </c>
      <c r="J652" s="1194" t="str">
        <f t="shared" si="17"/>
        <v/>
      </c>
      <c r="K652" s="1194" t="str">
        <f t="shared" si="17"/>
        <v/>
      </c>
      <c r="L652" s="1098"/>
      <c r="M652" s="967"/>
      <c r="N652" s="967"/>
      <c r="O652" s="967"/>
      <c r="P652" s="967"/>
      <c r="Q652" s="1127"/>
      <c r="R652" s="1111"/>
      <c r="S652" s="1112"/>
      <c r="T652" s="1112"/>
      <c r="U652" s="1063">
        <v>652</v>
      </c>
      <c r="V652" s="476"/>
    </row>
    <row r="653" spans="1:22" ht="15.75" customHeight="1">
      <c r="A653" s="1119" t="s">
        <v>286</v>
      </c>
      <c r="B653" s="1098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8"/>
      <c r="H653" s="967"/>
      <c r="I653" s="967"/>
      <c r="J653" s="967"/>
      <c r="K653" s="967"/>
      <c r="L653" s="1098"/>
      <c r="M653" s="967"/>
      <c r="N653" s="967"/>
      <c r="O653" s="967"/>
      <c r="P653" s="967"/>
      <c r="Q653" s="1127"/>
      <c r="R653" s="1111"/>
      <c r="S653" s="1112"/>
      <c r="T653" s="1112"/>
      <c r="U653" s="1063">
        <v>653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0.19484484204640759</v>
      </c>
      <c r="D654" s="1145">
        <f>IF(D651="","",((D650*D651*D652*D653)*3630*$K$1)/D$46/365/$F$1)</f>
        <v>0.19484484204640759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0.23381381045568908</v>
      </c>
      <c r="I654" s="1145">
        <f>IF(I651="","",((I650*I651*I652*D653)*3630*$K$1)/I$46/365/$F$1)</f>
        <v>0.23381381045568908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3.896896840928149E-2</v>
      </c>
      <c r="N654" s="1146">
        <f>IF(I654="","",SUM(I654)-SUM(D654))</f>
        <v>3.896896840928149E-2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2"/>
      <c r="S654" s="1026"/>
      <c r="T654" s="1026"/>
      <c r="U654" s="1063">
        <v>654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8"/>
      <c r="H655" s="967"/>
      <c r="I655" s="967"/>
      <c r="J655" s="967"/>
      <c r="K655" s="967"/>
      <c r="L655" s="1098"/>
      <c r="M655" s="967"/>
      <c r="N655" s="967"/>
      <c r="O655" s="967"/>
      <c r="P655" s="967"/>
      <c r="Q655" s="1127"/>
      <c r="R655" s="862"/>
      <c r="S655" s="862"/>
      <c r="T655" s="862"/>
      <c r="U655" s="1063">
        <v>655</v>
      </c>
      <c r="V655" s="476"/>
    </row>
    <row r="656" spans="1:22" ht="15.75" customHeight="1">
      <c r="A656" s="1119" t="s">
        <v>284</v>
      </c>
      <c r="B656" s="1098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8"/>
      <c r="H656" s="1194">
        <f>IF(SUM(C656)&gt;0,C656*'Exp factors'!C$28,"")</f>
        <v>2.4</v>
      </c>
      <c r="I656" s="1194">
        <f>IF(SUM(D656)&gt;0,D656*'Exp factors'!D$28,"")</f>
        <v>2.4</v>
      </c>
      <c r="J656" s="1194" t="str">
        <f>IF(SUM(E656)&gt;0,E656*'Exp factors'!E$28,"")</f>
        <v/>
      </c>
      <c r="K656" s="1194" t="str">
        <f>IF(SUM(F656)&gt;0,F656*'Exp factors'!F$28,"")</f>
        <v/>
      </c>
      <c r="L656" s="1098"/>
      <c r="M656" s="967"/>
      <c r="N656" s="967"/>
      <c r="O656" s="967"/>
      <c r="P656" s="967"/>
      <c r="Q656" s="1127"/>
      <c r="R656" s="1111"/>
      <c r="S656" s="1112"/>
      <c r="T656" s="1112"/>
      <c r="U656" s="1063">
        <v>656</v>
      </c>
      <c r="V656" s="476"/>
    </row>
    <row r="657" spans="1:22" ht="15.75" customHeight="1">
      <c r="A657" s="1119" t="s">
        <v>285</v>
      </c>
      <c r="B657" s="1098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8"/>
      <c r="H657" s="1194">
        <f t="shared" ref="H657:K658" si="18">IF(C657&gt;0,C657,"")</f>
        <v>6</v>
      </c>
      <c r="I657" s="1194">
        <f t="shared" si="18"/>
        <v>4</v>
      </c>
      <c r="J657" s="1194" t="str">
        <f t="shared" si="18"/>
        <v/>
      </c>
      <c r="K657" s="1194" t="str">
        <f t="shared" si="18"/>
        <v/>
      </c>
      <c r="L657" s="1098"/>
      <c r="M657" s="967"/>
      <c r="N657" s="967"/>
      <c r="O657" s="967"/>
      <c r="P657" s="967"/>
      <c r="Q657" s="1127"/>
      <c r="R657" s="1111"/>
      <c r="S657" s="1112"/>
      <c r="T657" s="1112"/>
      <c r="U657" s="1063">
        <v>657</v>
      </c>
      <c r="V657" s="476"/>
    </row>
    <row r="658" spans="1:22" ht="15.75" customHeight="1">
      <c r="A658" s="1119" t="s">
        <v>272</v>
      </c>
      <c r="B658" s="1098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8"/>
      <c r="H658" s="1194">
        <f t="shared" si="18"/>
        <v>1</v>
      </c>
      <c r="I658" s="1194">
        <f t="shared" si="18"/>
        <v>2</v>
      </c>
      <c r="J658" s="1194" t="str">
        <f t="shared" si="18"/>
        <v/>
      </c>
      <c r="K658" s="1194" t="str">
        <f t="shared" si="18"/>
        <v/>
      </c>
      <c r="L658" s="1098"/>
      <c r="M658" s="967"/>
      <c r="N658" s="967"/>
      <c r="O658" s="967"/>
      <c r="P658" s="967"/>
      <c r="Q658" s="1127"/>
      <c r="R658" s="1111"/>
      <c r="S658" s="1112"/>
      <c r="T658" s="1112"/>
      <c r="U658" s="1063">
        <v>658</v>
      </c>
      <c r="V658" s="476"/>
    </row>
    <row r="659" spans="1:22" ht="15.75" customHeight="1">
      <c r="A659" s="1119" t="s">
        <v>286</v>
      </c>
      <c r="B659" s="1098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8"/>
      <c r="H659" s="967"/>
      <c r="I659" s="967"/>
      <c r="J659" s="967"/>
      <c r="K659" s="967"/>
      <c r="L659" s="1098"/>
      <c r="M659" s="967"/>
      <c r="N659" s="967"/>
      <c r="O659" s="967"/>
      <c r="P659" s="967"/>
      <c r="Q659" s="1127"/>
      <c r="R659" s="1111"/>
      <c r="S659" s="1112"/>
      <c r="T659" s="1112"/>
      <c r="U659" s="1063">
        <v>659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0.14613363153480569</v>
      </c>
      <c r="D660" s="1145">
        <f>IF(D657="","",((D656*D657*D658*D659)*3630*$K$1)/D$46/365/$F$1)</f>
        <v>0.19484484204640759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0.17536035784176685</v>
      </c>
      <c r="I660" s="1145">
        <f>IF(I657="","",((I656*I657*I658*D659)*3630*$K$1)/I$46/365/$F$1)</f>
        <v>0.23381381045568908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2.9226726306961159E-2</v>
      </c>
      <c r="N660" s="1146">
        <f>IF(I660="","",SUM(I660)-SUM(D660))</f>
        <v>3.896896840928149E-2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8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1"/>
      <c r="H661" s="1194" t="str">
        <f>IF(SUM(C661)&gt;0,C661*'Exp factors'!C$30,"")</f>
        <v/>
      </c>
      <c r="I661" s="1194" t="str">
        <f>IF(SUM(D661)&gt;0,D661*'Exp factors'!D$30,"")</f>
        <v/>
      </c>
      <c r="J661" s="1194" t="str">
        <f>IF(SUM(E661)&gt;0,E661*'Exp factors'!E$30,"")</f>
        <v/>
      </c>
      <c r="K661" s="1194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3">
        <v>661</v>
      </c>
      <c r="V661" s="476"/>
    </row>
    <row r="662" spans="1:22" ht="15.75" customHeight="1">
      <c r="A662" s="1119" t="s">
        <v>272</v>
      </c>
      <c r="B662" s="1098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8"/>
      <c r="H662" s="1194" t="str">
        <f>IF(C662&gt;0,C662,"")</f>
        <v/>
      </c>
      <c r="I662" s="1194" t="str">
        <f>IF(D662&gt;0,D662,"")</f>
        <v/>
      </c>
      <c r="J662" s="1194" t="str">
        <f>IF(E662&gt;0,E662,"")</f>
        <v/>
      </c>
      <c r="K662" s="1194" t="str">
        <f>IF(F662&gt;0,F662,"")</f>
        <v/>
      </c>
      <c r="L662" s="1098"/>
      <c r="M662" s="967"/>
      <c r="N662" s="967"/>
      <c r="O662" s="967"/>
      <c r="P662" s="967"/>
      <c r="Q662" s="1127"/>
      <c r="R662" s="1111"/>
      <c r="S662" s="1112"/>
      <c r="T662" s="1112"/>
      <c r="U662" s="1063">
        <v>662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2"/>
      <c r="S663" s="1026"/>
      <c r="T663" s="1026"/>
      <c r="U663" s="1063">
        <v>663</v>
      </c>
      <c r="V663" s="476"/>
    </row>
    <row r="664" spans="1:22" ht="15.75" customHeight="1">
      <c r="A664" s="1195" t="s">
        <v>290</v>
      </c>
      <c r="B664" s="1125"/>
      <c r="C664" s="1009"/>
      <c r="D664" s="1009"/>
      <c r="E664" s="1009"/>
      <c r="F664" s="1009"/>
      <c r="G664" s="1098"/>
      <c r="H664" s="967"/>
      <c r="I664" s="967"/>
      <c r="J664" s="967"/>
      <c r="K664" s="967"/>
      <c r="L664" s="1098"/>
      <c r="M664" s="967"/>
      <c r="N664" s="967"/>
      <c r="O664" s="967"/>
      <c r="P664" s="967"/>
      <c r="Q664" s="1127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8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8"/>
      <c r="H665" s="967"/>
      <c r="I665" s="967"/>
      <c r="J665" s="967"/>
      <c r="K665" s="967"/>
      <c r="L665" s="1098"/>
      <c r="M665" s="967"/>
      <c r="N665" s="967"/>
      <c r="O665" s="967"/>
      <c r="P665" s="967"/>
      <c r="Q665" s="1127"/>
      <c r="R665" s="1111"/>
      <c r="S665" s="1112"/>
      <c r="T665" s="1112"/>
      <c r="U665" s="1063">
        <v>665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7"/>
      <c r="I666" s="967"/>
      <c r="J666" s="967"/>
      <c r="K666" s="967"/>
      <c r="L666" s="1110"/>
      <c r="M666" s="967"/>
      <c r="N666" s="967"/>
      <c r="O666" s="967"/>
      <c r="P666" s="967"/>
      <c r="Q666" s="1127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8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8"/>
      <c r="H667" s="967"/>
      <c r="I667" s="967"/>
      <c r="J667" s="967"/>
      <c r="K667" s="967"/>
      <c r="L667" s="1098"/>
      <c r="M667" s="967"/>
      <c r="N667" s="967"/>
      <c r="O667" s="967"/>
      <c r="P667" s="967"/>
      <c r="Q667" s="1127"/>
      <c r="R667" s="901"/>
      <c r="S667" s="1033"/>
      <c r="T667" s="1033"/>
      <c r="U667" s="1063">
        <v>667</v>
      </c>
      <c r="V667" s="476"/>
    </row>
    <row r="668" spans="1:22" ht="15.75" customHeight="1">
      <c r="A668" s="1119" t="s">
        <v>277</v>
      </c>
      <c r="B668" s="1098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8"/>
      <c r="H668" s="967"/>
      <c r="I668" s="967"/>
      <c r="J668" s="967"/>
      <c r="K668" s="967"/>
      <c r="L668" s="1098"/>
      <c r="M668" s="967"/>
      <c r="N668" s="967"/>
      <c r="O668" s="967"/>
      <c r="P668" s="967"/>
      <c r="Q668" s="1127"/>
      <c r="R668" s="1111"/>
      <c r="S668" s="1112"/>
      <c r="T668" s="1112"/>
      <c r="U668" s="1063">
        <v>668</v>
      </c>
      <c r="V668" s="476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1.9569471624266147E-2</v>
      </c>
      <c r="D669" s="1145">
        <f>IF(D667="","",D667*D668/0.6/D$46/365)</f>
        <v>1.1741682974559686E-2</v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7"/>
      <c r="I669" s="967"/>
      <c r="J669" s="967"/>
      <c r="K669" s="967"/>
      <c r="L669" s="1110"/>
      <c r="M669" s="967"/>
      <c r="N669" s="967"/>
      <c r="O669" s="967"/>
      <c r="P669" s="967"/>
      <c r="Q669" s="1127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5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8"/>
      <c r="H670" s="967"/>
      <c r="I670" s="967"/>
      <c r="J670" s="967"/>
      <c r="K670" s="967"/>
      <c r="L670" s="1098"/>
      <c r="M670" s="967"/>
      <c r="N670" s="967"/>
      <c r="O670" s="967"/>
      <c r="P670" s="967"/>
      <c r="Q670" s="1127"/>
      <c r="R670" s="901"/>
      <c r="S670" s="1033"/>
      <c r="T670" s="1033"/>
      <c r="U670" s="1063">
        <v>670</v>
      </c>
      <c r="V670" s="476"/>
    </row>
    <row r="671" spans="1:22" ht="15.75" customHeight="1">
      <c r="A671" s="1119" t="s">
        <v>277</v>
      </c>
      <c r="B671" s="1098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8"/>
      <c r="H671" s="967"/>
      <c r="I671" s="967"/>
      <c r="J671" s="967"/>
      <c r="K671" s="967"/>
      <c r="L671" s="1098"/>
      <c r="M671" s="967"/>
      <c r="N671" s="967"/>
      <c r="O671" s="967"/>
      <c r="P671" s="967"/>
      <c r="Q671" s="1127"/>
      <c r="R671" s="1111"/>
      <c r="S671" s="1112"/>
      <c r="T671" s="1112"/>
      <c r="U671" s="1063">
        <v>671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7"/>
      <c r="I672" s="967"/>
      <c r="J672" s="967"/>
      <c r="K672" s="967"/>
      <c r="L672" s="1110"/>
      <c r="M672" s="967"/>
      <c r="N672" s="967"/>
      <c r="O672" s="967"/>
      <c r="P672" s="967"/>
      <c r="Q672" s="1127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1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8"/>
      <c r="H673" s="967"/>
      <c r="I673" s="967"/>
      <c r="J673" s="967"/>
      <c r="K673" s="967"/>
      <c r="L673" s="1098"/>
      <c r="M673" s="967"/>
      <c r="N673" s="967"/>
      <c r="O673" s="967"/>
      <c r="P673" s="967"/>
      <c r="Q673" s="1127"/>
      <c r="R673" s="901"/>
      <c r="S673" s="1033"/>
      <c r="T673" s="1033"/>
      <c r="U673" s="1063">
        <v>673</v>
      </c>
      <c r="V673" s="476"/>
    </row>
    <row r="674" spans="1:22" ht="15.75" customHeight="1">
      <c r="A674" s="1119" t="s">
        <v>277</v>
      </c>
      <c r="B674" s="1101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8"/>
      <c r="H674" s="967"/>
      <c r="I674" s="967"/>
      <c r="J674" s="967"/>
      <c r="K674" s="967"/>
      <c r="L674" s="1098"/>
      <c r="M674" s="967"/>
      <c r="N674" s="967"/>
      <c r="O674" s="967"/>
      <c r="P674" s="967"/>
      <c r="Q674" s="1127"/>
      <c r="R674" s="1111"/>
      <c r="S674" s="1112"/>
      <c r="T674" s="1112"/>
      <c r="U674" s="1063">
        <v>674</v>
      </c>
      <c r="V674" s="476"/>
    </row>
    <row r="675" spans="1:22" ht="15.75" customHeight="1">
      <c r="A675" s="1119" t="str">
        <f>$G$1 &amp; " (%)"</f>
        <v>kcal (%)</v>
      </c>
      <c r="B675" s="1196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7"/>
      <c r="I675" s="967"/>
      <c r="J675" s="967"/>
      <c r="K675" s="967"/>
      <c r="L675" s="1110"/>
      <c r="M675" s="967"/>
      <c r="N675" s="967"/>
      <c r="O675" s="967"/>
      <c r="P675" s="967"/>
      <c r="Q675" s="1127"/>
      <c r="R675" s="1062"/>
      <c r="S675" s="1026"/>
      <c r="T675" s="1026"/>
      <c r="U675" s="1063">
        <v>675</v>
      </c>
      <c r="V675" s="476"/>
    </row>
    <row r="676" spans="1:22" ht="15.75" customHeight="1">
      <c r="A676" s="1157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0"/>
      <c r="H676" s="967"/>
      <c r="I676" s="967"/>
      <c r="J676" s="967"/>
      <c r="K676" s="967"/>
      <c r="L676" s="1110"/>
      <c r="M676" s="967"/>
      <c r="N676" s="967"/>
      <c r="O676" s="967"/>
      <c r="P676" s="967"/>
      <c r="Q676" s="1127"/>
      <c r="R676" s="862"/>
      <c r="S676" s="862"/>
      <c r="T676" s="862"/>
      <c r="U676" s="1063">
        <v>676</v>
      </c>
      <c r="V676" s="476"/>
    </row>
    <row r="677" spans="1:22" ht="15.75" customHeight="1">
      <c r="A677" s="1119" t="s">
        <v>280</v>
      </c>
      <c r="B677" s="1197"/>
      <c r="C677" s="1198" t="str">
        <f>IF(Data!BV677="","",Data!BV677)</f>
        <v/>
      </c>
      <c r="D677" s="1198" t="str">
        <f>IF(Data!BW677="","",Data!BW677)</f>
        <v/>
      </c>
      <c r="E677" s="1198" t="str">
        <f>IF(Data!BX677="","",Data!BX677)</f>
        <v/>
      </c>
      <c r="F677" s="1198" t="str">
        <f>IF(Data!BY677="","",Data!BY677)</f>
        <v/>
      </c>
      <c r="G677" s="1098"/>
      <c r="H677" s="299"/>
      <c r="I677" s="299"/>
      <c r="J677" s="299"/>
      <c r="K677" s="299"/>
      <c r="L677" s="1098"/>
      <c r="M677" s="967"/>
      <c r="N677" s="967"/>
      <c r="O677" s="967"/>
      <c r="P677" s="967"/>
      <c r="Q677" s="1127"/>
      <c r="R677" s="901"/>
      <c r="S677" s="1033"/>
      <c r="T677" s="1033"/>
      <c r="U677" s="1063">
        <v>677</v>
      </c>
      <c r="V677" s="476"/>
    </row>
    <row r="678" spans="1:22" ht="15.75" customHeight="1">
      <c r="A678" s="1119" t="s">
        <v>277</v>
      </c>
      <c r="B678" s="1197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8"/>
      <c r="H678" s="299"/>
      <c r="I678" s="299"/>
      <c r="J678" s="299"/>
      <c r="K678" s="299"/>
      <c r="L678" s="1098"/>
      <c r="M678" s="967"/>
      <c r="N678" s="967"/>
      <c r="O678" s="967"/>
      <c r="P678" s="967"/>
      <c r="Q678" s="1127"/>
      <c r="R678" s="1111"/>
      <c r="S678" s="1112"/>
      <c r="T678" s="1112"/>
      <c r="U678" s="1063">
        <v>678</v>
      </c>
      <c r="V678" s="476"/>
    </row>
    <row r="679" spans="1:22" ht="15.75" customHeight="1">
      <c r="A679" s="1168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8"/>
      <c r="H679" s="967"/>
      <c r="I679" s="967"/>
      <c r="J679" s="967"/>
      <c r="K679" s="967"/>
      <c r="L679" s="1098"/>
      <c r="M679" s="1114"/>
      <c r="N679" s="1114"/>
      <c r="O679" s="1114"/>
      <c r="P679" s="1114"/>
      <c r="Q679" s="1127"/>
      <c r="R679" s="901"/>
      <c r="S679" s="1033"/>
      <c r="T679" s="1033"/>
      <c r="U679" s="1063">
        <v>679</v>
      </c>
      <c r="V679" s="476"/>
    </row>
    <row r="680" spans="1:22" ht="15.75" customHeight="1">
      <c r="A680" s="1119" t="str">
        <f>$G$1 &amp; " (%)"</f>
        <v>kcal (%)</v>
      </c>
      <c r="B680" s="953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2"/>
      <c r="S680" s="1026"/>
      <c r="T680" s="1026"/>
      <c r="U680" s="1063">
        <v>680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0"/>
      <c r="H681" s="967"/>
      <c r="I681" s="967"/>
      <c r="J681" s="967"/>
      <c r="K681" s="967"/>
      <c r="L681" s="1110"/>
      <c r="M681" s="967"/>
      <c r="N681" s="967"/>
      <c r="O681" s="967"/>
      <c r="P681" s="967"/>
      <c r="Q681" s="1127"/>
      <c r="R681" s="862"/>
      <c r="S681" s="862"/>
      <c r="T681" s="862"/>
      <c r="U681" s="1063">
        <v>681</v>
      </c>
      <c r="V681" s="476"/>
    </row>
    <row r="682" spans="1:22" ht="15.75" customHeight="1">
      <c r="A682" s="1119" t="s">
        <v>280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8"/>
      <c r="H682" s="299"/>
      <c r="I682" s="299"/>
      <c r="J682" s="299"/>
      <c r="K682" s="299"/>
      <c r="L682" s="1098"/>
      <c r="M682" s="967"/>
      <c r="N682" s="967"/>
      <c r="O682" s="967"/>
      <c r="P682" s="967"/>
      <c r="Q682" s="1127"/>
      <c r="R682" s="901"/>
      <c r="S682" s="1033"/>
      <c r="T682" s="1033"/>
      <c r="U682" s="1063">
        <v>682</v>
      </c>
      <c r="V682" s="476"/>
    </row>
    <row r="683" spans="1:22" ht="15.75" customHeight="1">
      <c r="A683" s="1119" t="s">
        <v>277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8"/>
      <c r="H683" s="299"/>
      <c r="I683" s="299"/>
      <c r="J683" s="299"/>
      <c r="K683" s="299"/>
      <c r="L683" s="1098"/>
      <c r="M683" s="967"/>
      <c r="N683" s="967"/>
      <c r="O683" s="967"/>
      <c r="P683" s="967"/>
      <c r="Q683" s="1127"/>
      <c r="R683" s="1111"/>
      <c r="S683" s="1112"/>
      <c r="T683" s="1112"/>
      <c r="U683" s="1063">
        <v>683</v>
      </c>
      <c r="V683" s="476"/>
    </row>
    <row r="684" spans="1:22" ht="15.75" customHeight="1">
      <c r="A684" s="1168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8"/>
      <c r="H684" s="967"/>
      <c r="I684" s="967"/>
      <c r="J684" s="967"/>
      <c r="K684" s="967"/>
      <c r="L684" s="1098"/>
      <c r="M684" s="1114"/>
      <c r="N684" s="1114"/>
      <c r="O684" s="1114"/>
      <c r="P684" s="1114"/>
      <c r="Q684" s="1127"/>
      <c r="R684" s="901"/>
      <c r="S684" s="1033"/>
      <c r="T684" s="1033"/>
      <c r="U684" s="1063">
        <v>684</v>
      </c>
      <c r="V684" s="476"/>
    </row>
    <row r="685" spans="1:22" ht="15.75" customHeight="1">
      <c r="A685" s="1119" t="str">
        <f>$G$1 &amp; " (%)"</f>
        <v>kcal (%)</v>
      </c>
      <c r="B685" s="953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7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0"/>
      <c r="H686" s="967"/>
      <c r="I686" s="967"/>
      <c r="J686" s="967"/>
      <c r="K686" s="967"/>
      <c r="L686" s="1110"/>
      <c r="M686" s="967"/>
      <c r="N686" s="967"/>
      <c r="O686" s="967"/>
      <c r="P686" s="967"/>
      <c r="Q686" s="1127"/>
      <c r="R686" s="862"/>
      <c r="S686" s="862"/>
      <c r="T686" s="862"/>
      <c r="U686" s="1063">
        <v>686</v>
      </c>
      <c r="V686" s="476"/>
    </row>
    <row r="687" spans="1:22" ht="15.75" customHeight="1">
      <c r="A687" s="1119" t="s">
        <v>280</v>
      </c>
      <c r="B687" s="1197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8"/>
      <c r="H687" s="1194" t="str">
        <f>IF(C687="","",C687*'Exp factors'!C$38)</f>
        <v/>
      </c>
      <c r="I687" s="1194" t="str">
        <f>IF(D687="","",D687*'Exp factors'!D$38)</f>
        <v/>
      </c>
      <c r="J687" s="1194" t="str">
        <f>IF(E687="","",E687*'Exp factors'!E$38)</f>
        <v/>
      </c>
      <c r="K687" s="1194" t="str">
        <f>IF(F687="","",F687*'Exp factors'!F$38)</f>
        <v/>
      </c>
      <c r="L687" s="1098"/>
      <c r="M687" s="967"/>
      <c r="N687" s="967"/>
      <c r="O687" s="967"/>
      <c r="P687" s="967"/>
      <c r="Q687" s="1127"/>
      <c r="R687" s="901"/>
      <c r="S687" s="1033"/>
      <c r="T687" s="1033"/>
      <c r="U687" s="1063">
        <v>687</v>
      </c>
      <c r="V687" s="476"/>
    </row>
    <row r="688" spans="1:22" ht="15.75" customHeight="1">
      <c r="A688" s="1119" t="s">
        <v>277</v>
      </c>
      <c r="B688" s="1197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8"/>
      <c r="H688" s="1194" t="str">
        <f>IF(C688&gt;0,C688,"")</f>
        <v/>
      </c>
      <c r="I688" s="1194" t="str">
        <f>IF(D688&gt;0,D688,"")</f>
        <v/>
      </c>
      <c r="J688" s="1194" t="str">
        <f>IF(E688&gt;0,E688,"")</f>
        <v/>
      </c>
      <c r="K688" s="1194" t="str">
        <f>IF(F688&gt;0,F688,"")</f>
        <v/>
      </c>
      <c r="L688" s="1098"/>
      <c r="M688" s="967"/>
      <c r="N688" s="967"/>
      <c r="O688" s="967"/>
      <c r="P688" s="967"/>
      <c r="Q688" s="1127"/>
      <c r="R688" s="1111"/>
      <c r="S688" s="1112"/>
      <c r="T688" s="1112"/>
      <c r="U688" s="1063">
        <v>688</v>
      </c>
      <c r="V688" s="476"/>
    </row>
    <row r="689" spans="1:22" ht="15.75" customHeight="1">
      <c r="A689" s="1168" t="str">
        <f>$G$1 &amp; "/kg"</f>
        <v>kcal/kg</v>
      </c>
      <c r="B689" s="1197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8"/>
      <c r="H689" s="967"/>
      <c r="I689" s="967"/>
      <c r="J689" s="967"/>
      <c r="K689" s="967"/>
      <c r="L689" s="1098"/>
      <c r="M689" s="1114"/>
      <c r="N689" s="1114"/>
      <c r="O689" s="1114"/>
      <c r="P689" s="1114"/>
      <c r="Q689" s="1127"/>
      <c r="R689" s="901"/>
      <c r="S689" s="1033"/>
      <c r="T689" s="1033"/>
      <c r="U689" s="1063">
        <v>689</v>
      </c>
      <c r="V689" s="476"/>
    </row>
    <row r="690" spans="1:22" ht="15.75" customHeight="1">
      <c r="A690" s="1119" t="str">
        <f>$G$1 &amp; " (%)"</f>
        <v>kcal (%)</v>
      </c>
      <c r="B690" s="1197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2"/>
      <c r="S690" s="1026"/>
      <c r="T690" s="1026"/>
      <c r="U690" s="1063">
        <v>690</v>
      </c>
      <c r="V690" s="476"/>
    </row>
    <row r="691" spans="1:22" ht="15.75" customHeight="1">
      <c r="A691" s="1157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0"/>
      <c r="H691" s="967"/>
      <c r="I691" s="967"/>
      <c r="J691" s="967"/>
      <c r="K691" s="967"/>
      <c r="L691" s="1110"/>
      <c r="M691" s="967"/>
      <c r="N691" s="967"/>
      <c r="O691" s="967"/>
      <c r="P691" s="967"/>
      <c r="Q691" s="1127"/>
      <c r="R691" s="862"/>
      <c r="S691" s="862"/>
      <c r="T691" s="862"/>
      <c r="U691" s="1063">
        <v>691</v>
      </c>
      <c r="V691" s="476"/>
    </row>
    <row r="692" spans="1:22" ht="15.75" customHeight="1">
      <c r="A692" s="1119" t="s">
        <v>280</v>
      </c>
      <c r="B692" s="1197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8"/>
      <c r="H692" s="299"/>
      <c r="I692" s="299"/>
      <c r="J692" s="299"/>
      <c r="K692" s="299"/>
      <c r="L692" s="1098"/>
      <c r="M692" s="967"/>
      <c r="N692" s="967"/>
      <c r="O692" s="967"/>
      <c r="P692" s="967"/>
      <c r="Q692" s="1127"/>
      <c r="R692" s="901"/>
      <c r="S692" s="1033"/>
      <c r="T692" s="1033"/>
      <c r="U692" s="1063">
        <v>692</v>
      </c>
      <c r="V692" s="476"/>
    </row>
    <row r="693" spans="1:22" ht="15.75" customHeight="1">
      <c r="A693" s="1119" t="s">
        <v>277</v>
      </c>
      <c r="B693" s="1197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8"/>
      <c r="H693" s="299"/>
      <c r="I693" s="299"/>
      <c r="J693" s="299"/>
      <c r="K693" s="299"/>
      <c r="L693" s="1098"/>
      <c r="M693" s="967"/>
      <c r="N693" s="967"/>
      <c r="O693" s="967"/>
      <c r="P693" s="967"/>
      <c r="Q693" s="1127"/>
      <c r="R693" s="1111"/>
      <c r="S693" s="1112"/>
      <c r="T693" s="1112"/>
      <c r="U693" s="1063">
        <v>693</v>
      </c>
      <c r="V693" s="476"/>
    </row>
    <row r="694" spans="1:22" ht="15.75" customHeight="1">
      <c r="A694" s="1168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8"/>
      <c r="H694" s="967"/>
      <c r="I694" s="967"/>
      <c r="J694" s="967"/>
      <c r="K694" s="967"/>
      <c r="L694" s="1098"/>
      <c r="M694" s="1114"/>
      <c r="N694" s="1114"/>
      <c r="O694" s="1114"/>
      <c r="P694" s="1114"/>
      <c r="Q694" s="1127"/>
      <c r="R694" s="901"/>
      <c r="S694" s="1033"/>
      <c r="T694" s="1033"/>
      <c r="U694" s="1063">
        <v>694</v>
      </c>
      <c r="V694" s="476"/>
    </row>
    <row r="695" spans="1:22" ht="15.75" customHeight="1">
      <c r="A695" s="1119" t="str">
        <f>$G$1 &amp; " (%)"</f>
        <v>kcal (%)</v>
      </c>
      <c r="B695" s="953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2"/>
      <c r="S695" s="1026"/>
      <c r="T695" s="1026"/>
      <c r="U695" s="1063">
        <v>695</v>
      </c>
      <c r="V695" s="476"/>
    </row>
    <row r="696" spans="1:22" ht="15.75" customHeight="1">
      <c r="A696" s="1157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0"/>
      <c r="H696" s="967"/>
      <c r="I696" s="967"/>
      <c r="J696" s="967"/>
      <c r="K696" s="967"/>
      <c r="L696" s="1110"/>
      <c r="M696" s="967"/>
      <c r="N696" s="967"/>
      <c r="O696" s="967"/>
      <c r="P696" s="967"/>
      <c r="Q696" s="1127"/>
      <c r="R696" s="862"/>
      <c r="S696" s="862"/>
      <c r="T696" s="862"/>
      <c r="U696" s="1063">
        <v>696</v>
      </c>
      <c r="V696" s="476"/>
    </row>
    <row r="697" spans="1:22" ht="15.75" customHeight="1">
      <c r="A697" s="1119" t="s">
        <v>280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8"/>
      <c r="H697" s="299"/>
      <c r="I697" s="299"/>
      <c r="J697" s="299"/>
      <c r="K697" s="299"/>
      <c r="L697" s="1098"/>
      <c r="M697" s="967"/>
      <c r="N697" s="967"/>
      <c r="O697" s="967"/>
      <c r="P697" s="967"/>
      <c r="Q697" s="1127"/>
      <c r="R697" s="901"/>
      <c r="S697" s="1033"/>
      <c r="T697" s="1033"/>
      <c r="U697" s="1063">
        <v>697</v>
      </c>
      <c r="V697" s="476"/>
    </row>
    <row r="698" spans="1:22" ht="15.75" customHeight="1">
      <c r="A698" s="1119" t="s">
        <v>277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8"/>
      <c r="H698" s="299"/>
      <c r="I698" s="299"/>
      <c r="J698" s="299"/>
      <c r="K698" s="299"/>
      <c r="L698" s="1098"/>
      <c r="M698" s="967"/>
      <c r="N698" s="967"/>
      <c r="O698" s="967"/>
      <c r="P698" s="967"/>
      <c r="Q698" s="1127"/>
      <c r="R698" s="1111"/>
      <c r="S698" s="1112"/>
      <c r="T698" s="1112"/>
      <c r="U698" s="1063">
        <v>698</v>
      </c>
      <c r="V698" s="476"/>
    </row>
    <row r="699" spans="1:22" ht="15.75" customHeight="1">
      <c r="A699" s="1168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8"/>
      <c r="H699" s="967"/>
      <c r="I699" s="967"/>
      <c r="J699" s="967"/>
      <c r="K699" s="967"/>
      <c r="L699" s="1098"/>
      <c r="M699" s="1114"/>
      <c r="N699" s="1114"/>
      <c r="O699" s="1114"/>
      <c r="P699" s="1114"/>
      <c r="Q699" s="1127"/>
      <c r="R699" s="901"/>
      <c r="S699" s="1033"/>
      <c r="T699" s="1033"/>
      <c r="U699" s="1063">
        <v>699</v>
      </c>
      <c r="V699" s="476"/>
    </row>
    <row r="700" spans="1:22" ht="15.75" customHeight="1">
      <c r="A700" s="1119" t="str">
        <f>$G$1 &amp; " (%)"</f>
        <v>kcal (%)</v>
      </c>
      <c r="B700" s="953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2"/>
      <c r="S700" s="1026"/>
      <c r="T700" s="1026"/>
      <c r="U700" s="1063">
        <v>700</v>
      </c>
      <c r="V700" s="476"/>
    </row>
    <row r="701" spans="1:22" ht="15.75" customHeight="1">
      <c r="A701" s="1195" t="s">
        <v>300</v>
      </c>
      <c r="B701" s="953"/>
      <c r="C701" s="889"/>
      <c r="D701" s="889"/>
      <c r="E701" s="889"/>
      <c r="F701" s="889"/>
      <c r="G701" s="1110"/>
      <c r="H701" s="967"/>
      <c r="I701" s="967"/>
      <c r="J701" s="967"/>
      <c r="K701" s="967"/>
      <c r="L701" s="1110"/>
      <c r="M701" s="1159"/>
      <c r="N701" s="1159"/>
      <c r="O701" s="1159"/>
      <c r="P701" s="1159"/>
      <c r="Q701" s="1127"/>
      <c r="R701" s="862"/>
      <c r="S701" s="862"/>
      <c r="T701" s="862"/>
      <c r="U701" s="1063">
        <v>701</v>
      </c>
      <c r="V701" s="476"/>
    </row>
    <row r="702" spans="1:22" ht="15.75" customHeight="1">
      <c r="A702" s="1199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101"/>
      <c r="H702" s="967"/>
      <c r="I702" s="967"/>
      <c r="J702" s="967"/>
      <c r="K702" s="967"/>
      <c r="L702" s="1101"/>
      <c r="M702" s="1114"/>
      <c r="N702" s="1114"/>
      <c r="O702" s="1114"/>
      <c r="P702" s="1114"/>
      <c r="Q702" s="1127"/>
      <c r="R702" s="862"/>
      <c r="S702" s="862"/>
      <c r="T702" s="862"/>
      <c r="U702" s="1063">
        <v>702</v>
      </c>
      <c r="V702" s="476"/>
    </row>
    <row r="703" spans="1:22" ht="15.75" customHeight="1">
      <c r="A703" s="1119" t="s">
        <v>284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1"/>
      <c r="H703" s="1194" t="str">
        <f>IF(C703="","",C703*'Exp factors'!C$28)</f>
        <v/>
      </c>
      <c r="I703" s="1194" t="str">
        <f>IF(D703="","",D703*'Exp factors'!D$28)</f>
        <v/>
      </c>
      <c r="J703" s="1194" t="str">
        <f>IF(E703="","",E703*'Exp factors'!E$28)</f>
        <v/>
      </c>
      <c r="K703" s="1194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3">
        <v>703</v>
      </c>
      <c r="V703" s="476"/>
    </row>
    <row r="704" spans="1:22" ht="15.75" customHeight="1">
      <c r="A704" s="1119" t="s">
        <v>285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8"/>
      <c r="H704" s="1194" t="str">
        <f t="shared" ref="H704:K705" si="19">IF(C704&gt;0,C704,"")</f>
        <v/>
      </c>
      <c r="I704" s="1194" t="str">
        <f t="shared" si="19"/>
        <v/>
      </c>
      <c r="J704" s="1194" t="str">
        <f t="shared" si="19"/>
        <v/>
      </c>
      <c r="K704" s="1194" t="str">
        <f t="shared" si="19"/>
        <v/>
      </c>
      <c r="L704" s="1098"/>
      <c r="M704" s="967"/>
      <c r="N704" s="967"/>
      <c r="O704" s="967"/>
      <c r="P704" s="967"/>
      <c r="Q704" s="1127"/>
      <c r="R704" s="1111"/>
      <c r="S704" s="1112"/>
      <c r="T704" s="1112"/>
      <c r="U704" s="1063">
        <v>704</v>
      </c>
      <c r="V704" s="476"/>
    </row>
    <row r="705" spans="1:22" ht="15.75" customHeight="1">
      <c r="A705" s="1119" t="s">
        <v>272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8"/>
      <c r="H705" s="1194" t="str">
        <f t="shared" si="19"/>
        <v/>
      </c>
      <c r="I705" s="1194" t="str">
        <f t="shared" si="19"/>
        <v/>
      </c>
      <c r="J705" s="1194" t="str">
        <f t="shared" si="19"/>
        <v/>
      </c>
      <c r="K705" s="1194" t="str">
        <f t="shared" si="19"/>
        <v/>
      </c>
      <c r="L705" s="1098"/>
      <c r="M705" s="967"/>
      <c r="N705" s="967"/>
      <c r="O705" s="967"/>
      <c r="P705" s="967"/>
      <c r="Q705" s="1127"/>
      <c r="R705" s="1111"/>
      <c r="S705" s="1112"/>
      <c r="T705" s="1112"/>
      <c r="U705" s="1063">
        <v>705</v>
      </c>
      <c r="V705" s="476"/>
    </row>
    <row r="706" spans="1:22" ht="15.75" customHeight="1">
      <c r="A706" s="1119" t="s">
        <v>302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8"/>
      <c r="H706" s="967"/>
      <c r="I706" s="967"/>
      <c r="J706" s="967"/>
      <c r="K706" s="967"/>
      <c r="L706" s="1098"/>
      <c r="M706" s="967"/>
      <c r="N706" s="967"/>
      <c r="O706" s="967"/>
      <c r="P706" s="967"/>
      <c r="Q706" s="1127"/>
      <c r="R706" s="1111"/>
      <c r="S706" s="1112"/>
      <c r="T706" s="1112"/>
      <c r="U706" s="1063">
        <v>706</v>
      </c>
      <c r="V706" s="476"/>
    </row>
    <row r="707" spans="1:22" ht="15.75" customHeight="1">
      <c r="A707" s="1165" t="s">
        <v>303</v>
      </c>
      <c r="B707" s="953"/>
      <c r="C707" s="1141">
        <f>IF(Data!BV707="","",Data!BV707)</f>
        <v>216</v>
      </c>
      <c r="D707" s="1141">
        <f>IF(Data!BW707="","",Data!BW707)</f>
        <v>96</v>
      </c>
      <c r="E707" s="1141">
        <f>IF(Data!BX707="","",Data!BX707)</f>
        <v>96</v>
      </c>
      <c r="F707" s="1141">
        <f>IF(Data!BY707="","",Data!BY707)</f>
        <v>0</v>
      </c>
      <c r="G707" s="1099"/>
      <c r="H707" s="1194">
        <f>IF(C707="","",C707*'Exp factors'!C$28)</f>
        <v>259.2</v>
      </c>
      <c r="I707" s="1194">
        <f>IF(D707="","",D707*'Exp factors'!D$28)</f>
        <v>115.19999999999999</v>
      </c>
      <c r="J707" s="1194">
        <f>IF(E707="","",E707*'Exp factors'!E$28)</f>
        <v>115.19999999999999</v>
      </c>
      <c r="K707" s="1194">
        <f>IF(F707="","",F707*'Exp factors'!F$28)</f>
        <v>0</v>
      </c>
      <c r="L707" s="1099"/>
      <c r="M707" s="1118">
        <f>IF(H707="","",SUM(H707)-SUM(C707))</f>
        <v>43.199999999999989</v>
      </c>
      <c r="N707" s="1118">
        <f>IF(I707="","",SUM(I707)-SUM(D707))</f>
        <v>19.199999999999989</v>
      </c>
      <c r="O707" s="1118">
        <f>IF(J707="","",SUM(J707)-SUM(E707))</f>
        <v>19.199999999999989</v>
      </c>
      <c r="P707" s="1118">
        <f>IF(K707="","",SUM(K707)-SUM(F707))</f>
        <v>0</v>
      </c>
      <c r="Q707" s="1127"/>
      <c r="R707" s="901"/>
      <c r="S707" s="1033"/>
      <c r="T707" s="1033"/>
      <c r="U707" s="1063">
        <v>707</v>
      </c>
      <c r="V707" s="476"/>
    </row>
    <row r="708" spans="1:22" ht="15.75" customHeight="1">
      <c r="A708" s="1199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101"/>
      <c r="H708" s="967"/>
      <c r="I708" s="967"/>
      <c r="J708" s="967"/>
      <c r="K708" s="967"/>
      <c r="L708" s="1101"/>
      <c r="M708" s="1114"/>
      <c r="N708" s="1114"/>
      <c r="O708" s="1114"/>
      <c r="P708" s="1114"/>
      <c r="Q708" s="1127"/>
      <c r="R708" s="862"/>
      <c r="S708" s="862"/>
      <c r="T708" s="862"/>
      <c r="U708" s="1063">
        <v>708</v>
      </c>
      <c r="V708" s="476"/>
    </row>
    <row r="709" spans="1:22" ht="15.75" customHeight="1">
      <c r="A709" s="1119" t="s">
        <v>284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1"/>
      <c r="H709" s="1194" t="str">
        <f>IF(C709="","",C709*'Exp factors'!C$28)</f>
        <v/>
      </c>
      <c r="I709" s="1194" t="str">
        <f>IF(D709="","",D709*'Exp factors'!D$28)</f>
        <v/>
      </c>
      <c r="J709" s="1194" t="str">
        <f>IF(E709="","",E709*'Exp factors'!E$28)</f>
        <v/>
      </c>
      <c r="K709" s="1194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3">
        <v>709</v>
      </c>
      <c r="V709" s="476"/>
    </row>
    <row r="710" spans="1:22" ht="15.75" customHeight="1">
      <c r="A710" s="1119" t="s">
        <v>285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8"/>
      <c r="H710" s="1194" t="str">
        <f t="shared" ref="H710:K711" si="20">IF(C710&gt;0,C710,"")</f>
        <v/>
      </c>
      <c r="I710" s="1194" t="str">
        <f t="shared" si="20"/>
        <v/>
      </c>
      <c r="J710" s="1194" t="str">
        <f t="shared" si="20"/>
        <v/>
      </c>
      <c r="K710" s="1194" t="str">
        <f t="shared" si="20"/>
        <v/>
      </c>
      <c r="L710" s="1098"/>
      <c r="M710" s="967"/>
      <c r="N710" s="967"/>
      <c r="O710" s="967"/>
      <c r="P710" s="967"/>
      <c r="Q710" s="1127"/>
      <c r="R710" s="1111"/>
      <c r="S710" s="1112"/>
      <c r="T710" s="1112"/>
      <c r="U710" s="1063">
        <v>710</v>
      </c>
      <c r="V710" s="476"/>
    </row>
    <row r="711" spans="1:22" ht="15.75" customHeight="1">
      <c r="A711" s="1119" t="s">
        <v>272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8"/>
      <c r="H711" s="1194" t="str">
        <f t="shared" si="20"/>
        <v/>
      </c>
      <c r="I711" s="1194" t="str">
        <f t="shared" si="20"/>
        <v/>
      </c>
      <c r="J711" s="1194" t="str">
        <f t="shared" si="20"/>
        <v/>
      </c>
      <c r="K711" s="1194" t="str">
        <f t="shared" si="20"/>
        <v/>
      </c>
      <c r="L711" s="1098"/>
      <c r="M711" s="967"/>
      <c r="N711" s="967"/>
      <c r="O711" s="967"/>
      <c r="P711" s="967"/>
      <c r="Q711" s="1127"/>
      <c r="R711" s="1111"/>
      <c r="S711" s="1112"/>
      <c r="T711" s="1112"/>
      <c r="U711" s="1063">
        <v>711</v>
      </c>
      <c r="V711" s="476"/>
    </row>
    <row r="712" spans="1:22" ht="15.75" customHeight="1">
      <c r="A712" s="1119" t="s">
        <v>302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8"/>
      <c r="H712" s="967"/>
      <c r="I712" s="967"/>
      <c r="J712" s="967"/>
      <c r="K712" s="967"/>
      <c r="L712" s="1098"/>
      <c r="M712" s="967"/>
      <c r="N712" s="967"/>
      <c r="O712" s="967"/>
      <c r="P712" s="967"/>
      <c r="Q712" s="1127"/>
      <c r="R712" s="1111"/>
      <c r="S712" s="1112"/>
      <c r="T712" s="1112"/>
      <c r="U712" s="1063">
        <v>712</v>
      </c>
      <c r="V712" s="476"/>
    </row>
    <row r="713" spans="1:22" ht="15.75" customHeight="1">
      <c r="A713" s="1165" t="s">
        <v>303</v>
      </c>
      <c r="B713" s="953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250</v>
      </c>
      <c r="F713" s="1141">
        <f>IF(Data!BY713="","",Data!BY713)</f>
        <v>0</v>
      </c>
      <c r="G713" s="1099"/>
      <c r="H713" s="1194">
        <f>IF(C713="","",C713*'Exp factors'!C$28)</f>
        <v>0</v>
      </c>
      <c r="I713" s="1194">
        <f>IF(D713="","",D713*'Exp factors'!D$28)</f>
        <v>0</v>
      </c>
      <c r="J713" s="1194">
        <f>IF(E713="","",E713*'Exp factors'!E$28)</f>
        <v>300</v>
      </c>
      <c r="K713" s="1194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50</v>
      </c>
      <c r="P713" s="1118">
        <f>IF(K713="","",SUM(K713)-SUM(F713))</f>
        <v>0</v>
      </c>
      <c r="Q713" s="1127"/>
      <c r="R713" s="901"/>
      <c r="S713" s="1033"/>
      <c r="T713" s="1033"/>
      <c r="U713" s="1063">
        <v>713</v>
      </c>
      <c r="V713" s="476"/>
    </row>
    <row r="714" spans="1:22" ht="15.75" customHeight="1">
      <c r="A714" s="1199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101"/>
      <c r="H714" s="967"/>
      <c r="I714" s="967"/>
      <c r="J714" s="967"/>
      <c r="K714" s="967"/>
      <c r="L714" s="1101"/>
      <c r="M714" s="1114"/>
      <c r="N714" s="1114"/>
      <c r="O714" s="1114"/>
      <c r="P714" s="1114"/>
      <c r="Q714" s="1127"/>
      <c r="R714" s="862"/>
      <c r="S714" s="862"/>
      <c r="T714" s="862"/>
      <c r="U714" s="1063">
        <v>714</v>
      </c>
      <c r="V714" s="476"/>
    </row>
    <row r="715" spans="1:22" ht="15.75" customHeight="1">
      <c r="A715" s="1119" t="s">
        <v>284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1"/>
      <c r="H715" s="1194" t="str">
        <f>IF(C715="","",C715*'Exp factors'!C$28)</f>
        <v/>
      </c>
      <c r="I715" s="1194" t="str">
        <f>IF(D715="","",D715*'Exp factors'!D$28)</f>
        <v/>
      </c>
      <c r="J715" s="1194" t="str">
        <f>IF(E715="","",E715*'Exp factors'!E$28)</f>
        <v/>
      </c>
      <c r="K715" s="1194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3">
        <v>715</v>
      </c>
      <c r="V715" s="476"/>
    </row>
    <row r="716" spans="1:22" ht="15.75" customHeight="1">
      <c r="A716" s="1119" t="s">
        <v>285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8"/>
      <c r="H716" s="1194" t="str">
        <f t="shared" ref="H716:K717" si="21">IF(C716&gt;0,C716,"")</f>
        <v/>
      </c>
      <c r="I716" s="1194" t="str">
        <f t="shared" si="21"/>
        <v/>
      </c>
      <c r="J716" s="1194" t="str">
        <f t="shared" si="21"/>
        <v/>
      </c>
      <c r="K716" s="1194" t="str">
        <f t="shared" si="21"/>
        <v/>
      </c>
      <c r="L716" s="1098"/>
      <c r="M716" s="967"/>
      <c r="N716" s="967"/>
      <c r="O716" s="967"/>
      <c r="P716" s="967"/>
      <c r="Q716" s="1127"/>
      <c r="R716" s="1111"/>
      <c r="S716" s="1112"/>
      <c r="T716" s="1112"/>
      <c r="U716" s="1063">
        <v>716</v>
      </c>
      <c r="V716" s="476"/>
    </row>
    <row r="717" spans="1:22" ht="15.75" customHeight="1">
      <c r="A717" s="1119" t="s">
        <v>272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8"/>
      <c r="H717" s="1194" t="str">
        <f t="shared" si="21"/>
        <v/>
      </c>
      <c r="I717" s="1194" t="str">
        <f t="shared" si="21"/>
        <v/>
      </c>
      <c r="J717" s="1194" t="str">
        <f t="shared" si="21"/>
        <v/>
      </c>
      <c r="K717" s="1194" t="str">
        <f t="shared" si="21"/>
        <v/>
      </c>
      <c r="L717" s="1098"/>
      <c r="M717" s="967"/>
      <c r="N717" s="967"/>
      <c r="O717" s="967"/>
      <c r="P717" s="967"/>
      <c r="Q717" s="1127"/>
      <c r="R717" s="1111"/>
      <c r="S717" s="1112"/>
      <c r="T717" s="1112"/>
      <c r="U717" s="1063">
        <v>717</v>
      </c>
      <c r="V717" s="476"/>
    </row>
    <row r="718" spans="1:22" ht="15.75" customHeight="1">
      <c r="A718" s="1119" t="s">
        <v>302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8"/>
      <c r="H718" s="967"/>
      <c r="I718" s="967"/>
      <c r="J718" s="967"/>
      <c r="K718" s="967"/>
      <c r="L718" s="1098"/>
      <c r="M718" s="967"/>
      <c r="N718" s="967"/>
      <c r="O718" s="967"/>
      <c r="P718" s="967"/>
      <c r="Q718" s="1127"/>
      <c r="R718" s="1111"/>
      <c r="S718" s="1112"/>
      <c r="T718" s="1112"/>
      <c r="U718" s="1063">
        <v>718</v>
      </c>
      <c r="V718" s="476"/>
    </row>
    <row r="719" spans="1:22" ht="15.75" customHeight="1">
      <c r="A719" s="1165" t="s">
        <v>303</v>
      </c>
      <c r="B719" s="953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4">
        <f>IF(C719="","",C719*'Exp factors'!C$28)</f>
        <v>0</v>
      </c>
      <c r="I719" s="1194">
        <f>IF(D719="","",D719*'Exp factors'!D$28)</f>
        <v>0</v>
      </c>
      <c r="J719" s="1194">
        <f>IF(E719="","",E719*'Exp factors'!E$28)</f>
        <v>0</v>
      </c>
      <c r="K719" s="1194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1"/>
      <c r="S719" s="1033"/>
      <c r="T719" s="1033"/>
      <c r="U719" s="1063">
        <v>719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1"/>
      <c r="H720" s="1194" t="str">
        <f>IF(C720="","",C720*'Exp factors'!C$30)</f>
        <v/>
      </c>
      <c r="I720" s="1194" t="str">
        <f>IF(D720="","",D720*'Exp factors'!D$30)</f>
        <v/>
      </c>
      <c r="J720" s="1194" t="str">
        <f>IF(E720="","",E720*'Exp factors'!E$30)</f>
        <v/>
      </c>
      <c r="K720" s="1194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3">
        <v>720</v>
      </c>
      <c r="V720" s="476"/>
    </row>
    <row r="721" spans="1:22" ht="15.75" customHeight="1">
      <c r="A721" s="1119" t="s">
        <v>272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8"/>
      <c r="H721" s="1194" t="str">
        <f t="shared" ref="H721:K722" si="22">IF(C721&gt;0,C721,"")</f>
        <v/>
      </c>
      <c r="I721" s="1194" t="str">
        <f t="shared" si="22"/>
        <v/>
      </c>
      <c r="J721" s="1194" t="str">
        <f t="shared" si="22"/>
        <v/>
      </c>
      <c r="K721" s="1194" t="str">
        <f t="shared" si="22"/>
        <v/>
      </c>
      <c r="L721" s="1098"/>
      <c r="M721" s="967"/>
      <c r="N721" s="967"/>
      <c r="O721" s="967"/>
      <c r="P721" s="967"/>
      <c r="Q721" s="1127"/>
      <c r="R721" s="1111"/>
      <c r="S721" s="1112"/>
      <c r="T721" s="1112"/>
      <c r="U721" s="1063">
        <v>721</v>
      </c>
      <c r="V721" s="476"/>
    </row>
    <row r="722" spans="1:22" ht="15.75" customHeight="1">
      <c r="A722" s="1119" t="s">
        <v>307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8"/>
      <c r="H722" s="1194" t="str">
        <f t="shared" si="22"/>
        <v/>
      </c>
      <c r="I722" s="1194" t="str">
        <f t="shared" si="22"/>
        <v/>
      </c>
      <c r="J722" s="1194" t="str">
        <f t="shared" si="22"/>
        <v/>
      </c>
      <c r="K722" s="1194" t="str">
        <f t="shared" si="22"/>
        <v/>
      </c>
      <c r="L722" s="1098"/>
      <c r="M722" s="967"/>
      <c r="N722" s="967"/>
      <c r="O722" s="967"/>
      <c r="P722" s="967"/>
      <c r="Q722" s="1127"/>
      <c r="R722" s="901"/>
      <c r="S722" s="1033"/>
      <c r="T722" s="1033"/>
      <c r="U722" s="1063">
        <v>722</v>
      </c>
      <c r="V722" s="476"/>
    </row>
    <row r="723" spans="1:22" ht="15.75" customHeight="1">
      <c r="A723" s="1165" t="s">
        <v>303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9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8"/>
      <c r="H724" s="1194" t="str">
        <f>IF(C724="","",C724*'Exp factors'!C$32)</f>
        <v/>
      </c>
      <c r="I724" s="1194" t="str">
        <f>IF(D724="","",D724*'Exp factors'!D$32)</f>
        <v/>
      </c>
      <c r="J724" s="1194" t="str">
        <f>IF(E724="","",E724*'Exp factors'!E$32)</f>
        <v/>
      </c>
      <c r="K724" s="1194" t="str">
        <f>IF(F724="","",F724*'Exp factors'!F$32)</f>
        <v/>
      </c>
      <c r="L724" s="1098"/>
      <c r="M724" s="967"/>
      <c r="N724" s="967"/>
      <c r="O724" s="967"/>
      <c r="P724" s="967"/>
      <c r="Q724" s="1127"/>
      <c r="R724" s="1111"/>
      <c r="S724" s="1112"/>
      <c r="T724" s="1112"/>
      <c r="U724" s="1063">
        <v>724</v>
      </c>
      <c r="V724" s="476"/>
    </row>
    <row r="725" spans="1:22" ht="15.75" customHeight="1">
      <c r="A725" s="1095" t="s">
        <v>309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1"/>
      <c r="H725" s="1194" t="str">
        <f>IF(C725&gt;0,C725,"")</f>
        <v/>
      </c>
      <c r="I725" s="1194" t="str">
        <f>IF(D725&gt;0,D725,"")</f>
        <v/>
      </c>
      <c r="J725" s="1194" t="str">
        <f>IF(E725&gt;0,E725,"")</f>
        <v/>
      </c>
      <c r="K725" s="1194" t="str">
        <f>IF(F725&gt;0,F725,"")</f>
        <v/>
      </c>
      <c r="L725" s="1101"/>
      <c r="M725" s="1114"/>
      <c r="N725" s="1114"/>
      <c r="O725" s="1114"/>
      <c r="P725" s="1114"/>
      <c r="Q725" s="1127"/>
      <c r="R725" s="901"/>
      <c r="S725" s="1033"/>
      <c r="T725" s="1033"/>
      <c r="U725" s="1063">
        <v>725</v>
      </c>
      <c r="V725" s="476"/>
    </row>
    <row r="726" spans="1:22" ht="15.75" customHeight="1">
      <c r="A726" s="1095" t="s">
        <v>303</v>
      </c>
      <c r="B726" s="953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8"/>
      <c r="H727" s="1194" t="str">
        <f>IF(C727="","",C727*'Exp factors'!C$34)</f>
        <v/>
      </c>
      <c r="I727" s="1194" t="str">
        <f>IF(D727="","",D727*'Exp factors'!D$34)</f>
        <v/>
      </c>
      <c r="J727" s="1194" t="str">
        <f>IF(E727="","",E727*'Exp factors'!E$34)</f>
        <v/>
      </c>
      <c r="K727" s="1194" t="str">
        <f>IF(F727="","",F727*'Exp factors'!F$34)</f>
        <v/>
      </c>
      <c r="L727" s="1098"/>
      <c r="M727" s="967"/>
      <c r="N727" s="967"/>
      <c r="O727" s="967"/>
      <c r="P727" s="967"/>
      <c r="Q727" s="1127"/>
      <c r="R727" s="1111"/>
      <c r="S727" s="1112"/>
      <c r="T727" s="1112"/>
      <c r="U727" s="1063">
        <v>727</v>
      </c>
      <c r="V727" s="476"/>
    </row>
    <row r="728" spans="1:22" ht="15.75" customHeight="1">
      <c r="A728" s="1119" t="s">
        <v>285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8"/>
      <c r="H728" s="1194" t="str">
        <f t="shared" ref="H728:K729" si="23">IF(C728&gt;0,C728,"")</f>
        <v/>
      </c>
      <c r="I728" s="1194" t="str">
        <f t="shared" si="23"/>
        <v/>
      </c>
      <c r="J728" s="1194" t="str">
        <f t="shared" si="23"/>
        <v/>
      </c>
      <c r="K728" s="1194" t="str">
        <f t="shared" si="23"/>
        <v/>
      </c>
      <c r="L728" s="1098"/>
      <c r="M728" s="967"/>
      <c r="N728" s="967"/>
      <c r="O728" s="967"/>
      <c r="P728" s="967"/>
      <c r="Q728" s="1127"/>
      <c r="R728" s="1111"/>
      <c r="S728" s="1112"/>
      <c r="T728" s="1112"/>
      <c r="U728" s="1063">
        <v>728</v>
      </c>
      <c r="V728" s="476"/>
    </row>
    <row r="729" spans="1:22" ht="15.75" customHeight="1">
      <c r="A729" s="1119" t="s">
        <v>272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8"/>
      <c r="H729" s="1194" t="str">
        <f t="shared" si="23"/>
        <v/>
      </c>
      <c r="I729" s="1194" t="str">
        <f t="shared" si="23"/>
        <v/>
      </c>
      <c r="J729" s="1194" t="str">
        <f t="shared" si="23"/>
        <v/>
      </c>
      <c r="K729" s="1194" t="str">
        <f t="shared" si="23"/>
        <v/>
      </c>
      <c r="L729" s="1098"/>
      <c r="M729" s="967"/>
      <c r="N729" s="967"/>
      <c r="O729" s="967"/>
      <c r="P729" s="967"/>
      <c r="Q729" s="1127"/>
      <c r="R729" s="1111"/>
      <c r="S729" s="1112"/>
      <c r="T729" s="1112"/>
      <c r="U729" s="1063">
        <v>729</v>
      </c>
      <c r="V729" s="476"/>
    </row>
    <row r="730" spans="1:22" ht="15.75" customHeight="1">
      <c r="A730" s="1119" t="s">
        <v>302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8"/>
      <c r="H730" s="967"/>
      <c r="I730" s="967"/>
      <c r="J730" s="967"/>
      <c r="K730" s="967"/>
      <c r="L730" s="1098"/>
      <c r="M730" s="967"/>
      <c r="N730" s="967"/>
      <c r="O730" s="967"/>
      <c r="P730" s="967"/>
      <c r="Q730" s="1127"/>
      <c r="R730" s="1111"/>
      <c r="S730" s="1112"/>
      <c r="T730" s="1112"/>
      <c r="U730" s="1063">
        <v>730</v>
      </c>
      <c r="V730" s="476"/>
    </row>
    <row r="731" spans="1:22" ht="15.75" customHeight="1">
      <c r="A731" s="1165" t="s">
        <v>303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9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1"/>
      <c r="S731" s="1033"/>
      <c r="T731" s="1033"/>
      <c r="U731" s="1063">
        <v>731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8"/>
      <c r="H732" s="1194" t="str">
        <f>IF(C732="","",C732*'Exp factors'!C$34)</f>
        <v/>
      </c>
      <c r="I732" s="1194" t="str">
        <f>IF(D732="","",D732*'Exp factors'!D$34)</f>
        <v/>
      </c>
      <c r="J732" s="1194" t="str">
        <f>IF(E732="","",E732*'Exp factors'!E$34)</f>
        <v/>
      </c>
      <c r="K732" s="1194" t="str">
        <f>IF(F732="","",F732*'Exp factors'!F$34)</f>
        <v/>
      </c>
      <c r="L732" s="1098"/>
      <c r="M732" s="967"/>
      <c r="N732" s="967"/>
      <c r="O732" s="967"/>
      <c r="P732" s="967"/>
      <c r="Q732" s="1127"/>
      <c r="R732" s="1111"/>
      <c r="S732" s="1112"/>
      <c r="T732" s="1112"/>
      <c r="U732" s="1063">
        <v>732</v>
      </c>
      <c r="V732" s="476"/>
    </row>
    <row r="733" spans="1:22" ht="15.75" customHeight="1">
      <c r="A733" s="1119" t="s">
        <v>285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8"/>
      <c r="H733" s="1194" t="str">
        <f t="shared" ref="H733:K734" si="24">IF(C733&gt;0,C733,"")</f>
        <v/>
      </c>
      <c r="I733" s="1194" t="str">
        <f t="shared" si="24"/>
        <v/>
      </c>
      <c r="J733" s="1194" t="str">
        <f t="shared" si="24"/>
        <v/>
      </c>
      <c r="K733" s="1194" t="str">
        <f t="shared" si="24"/>
        <v/>
      </c>
      <c r="L733" s="1098"/>
      <c r="M733" s="967"/>
      <c r="N733" s="967"/>
      <c r="O733" s="967"/>
      <c r="P733" s="967"/>
      <c r="Q733" s="1127"/>
      <c r="R733" s="1111"/>
      <c r="S733" s="1112"/>
      <c r="T733" s="1112"/>
      <c r="U733" s="1063">
        <v>733</v>
      </c>
      <c r="V733" s="476"/>
    </row>
    <row r="734" spans="1:22" ht="15.75" customHeight="1">
      <c r="A734" s="1119" t="s">
        <v>272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8"/>
      <c r="H734" s="1194" t="str">
        <f t="shared" si="24"/>
        <v/>
      </c>
      <c r="I734" s="1194" t="str">
        <f t="shared" si="24"/>
        <v/>
      </c>
      <c r="J734" s="1194" t="str">
        <f t="shared" si="24"/>
        <v/>
      </c>
      <c r="K734" s="1194" t="str">
        <f t="shared" si="24"/>
        <v/>
      </c>
      <c r="L734" s="1098"/>
      <c r="M734" s="967"/>
      <c r="N734" s="967"/>
      <c r="O734" s="967"/>
      <c r="P734" s="967"/>
      <c r="Q734" s="1127"/>
      <c r="R734" s="1111"/>
      <c r="S734" s="1112"/>
      <c r="T734" s="1112"/>
      <c r="U734" s="1063">
        <v>734</v>
      </c>
      <c r="V734" s="476"/>
    </row>
    <row r="735" spans="1:22" ht="15.75" customHeight="1">
      <c r="A735" s="1119" t="s">
        <v>302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8"/>
      <c r="H735" s="967"/>
      <c r="I735" s="967"/>
      <c r="J735" s="967"/>
      <c r="K735" s="967"/>
      <c r="L735" s="1098"/>
      <c r="M735" s="967"/>
      <c r="N735" s="967"/>
      <c r="O735" s="967"/>
      <c r="P735" s="967"/>
      <c r="Q735" s="1127"/>
      <c r="R735" s="1111"/>
      <c r="S735" s="1112"/>
      <c r="T735" s="1112"/>
      <c r="U735" s="1063">
        <v>735</v>
      </c>
      <c r="V735" s="476"/>
    </row>
    <row r="736" spans="1:22" ht="15.75" customHeight="1">
      <c r="A736" s="1095" t="s">
        <v>303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1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1"/>
      <c r="S736" s="1033"/>
      <c r="T736" s="1033"/>
      <c r="U736" s="1063">
        <v>736</v>
      </c>
      <c r="V736" s="476"/>
    </row>
    <row r="737" spans="1:22" ht="15.75" customHeight="1">
      <c r="A737" s="1399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1"/>
      <c r="H737" s="967"/>
      <c r="I737" s="967"/>
      <c r="J737" s="967"/>
      <c r="K737" s="967"/>
      <c r="L737" s="1101"/>
      <c r="M737" s="1114"/>
      <c r="N737" s="1114"/>
      <c r="O737" s="1114"/>
      <c r="P737" s="1114"/>
      <c r="Q737" s="1127"/>
      <c r="R737" s="862"/>
      <c r="S737" s="862"/>
      <c r="T737" s="862"/>
      <c r="U737" s="1063">
        <v>737</v>
      </c>
      <c r="V737" s="476"/>
    </row>
    <row r="738" spans="1:22" ht="15.75" hidden="1" customHeight="1">
      <c r="A738" s="1200" t="s">
        <v>284</v>
      </c>
      <c r="B738" s="953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4" t="str">
        <f>IF(C738="","",C738*'Exp factors'!C$36)</f>
        <v/>
      </c>
      <c r="I738" s="1194" t="str">
        <f>IF(D738="","",D738*'Exp factors'!D$36)</f>
        <v/>
      </c>
      <c r="J738" s="1194" t="str">
        <f>IF(E738="","",E738*'Exp factors'!E$36)</f>
        <v/>
      </c>
      <c r="K738" s="1194" t="str">
        <f>IF(F738="","",F738*'Exp factors'!F$36)</f>
        <v/>
      </c>
      <c r="L738" s="1098"/>
      <c r="M738" s="967"/>
      <c r="N738" s="967"/>
      <c r="O738" s="967"/>
      <c r="P738" s="967"/>
      <c r="Q738" s="1127"/>
      <c r="R738" s="1111"/>
      <c r="S738" s="1112"/>
      <c r="T738" s="1112"/>
      <c r="U738" s="1063">
        <v>738</v>
      </c>
      <c r="V738" s="476"/>
    </row>
    <row r="739" spans="1:22" ht="15.75" hidden="1" customHeight="1">
      <c r="A739" s="1200" t="s">
        <v>285</v>
      </c>
      <c r="B739" s="953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4" t="str">
        <f t="shared" ref="H739:K740" si="25">IF(C739&gt;0,C739,"")</f>
        <v/>
      </c>
      <c r="I739" s="1194" t="str">
        <f t="shared" si="25"/>
        <v/>
      </c>
      <c r="J739" s="1194" t="str">
        <f t="shared" si="25"/>
        <v/>
      </c>
      <c r="K739" s="1194" t="str">
        <f t="shared" si="25"/>
        <v/>
      </c>
      <c r="L739" s="1098"/>
      <c r="M739" s="967"/>
      <c r="N739" s="967"/>
      <c r="O739" s="967"/>
      <c r="P739" s="967"/>
      <c r="Q739" s="1127"/>
      <c r="R739" s="1111"/>
      <c r="S739" s="1112"/>
      <c r="T739" s="1112"/>
      <c r="U739" s="1063">
        <v>739</v>
      </c>
      <c r="V739" s="476"/>
    </row>
    <row r="740" spans="1:22" ht="15.75" hidden="1" customHeight="1">
      <c r="A740" s="1200" t="s">
        <v>272</v>
      </c>
      <c r="B740" s="953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4" t="str">
        <f t="shared" si="25"/>
        <v/>
      </c>
      <c r="I740" s="1194" t="str">
        <f t="shared" si="25"/>
        <v/>
      </c>
      <c r="J740" s="1194" t="str">
        <f t="shared" si="25"/>
        <v/>
      </c>
      <c r="K740" s="1194" t="str">
        <f t="shared" si="25"/>
        <v/>
      </c>
      <c r="L740" s="1098"/>
      <c r="M740" s="967"/>
      <c r="N740" s="967"/>
      <c r="O740" s="967"/>
      <c r="P740" s="967"/>
      <c r="Q740" s="1127"/>
      <c r="R740" s="1111"/>
      <c r="S740" s="1112"/>
      <c r="T740" s="1112"/>
      <c r="U740" s="1063">
        <v>740</v>
      </c>
      <c r="V740" s="476"/>
    </row>
    <row r="741" spans="1:22" ht="15.75" hidden="1" customHeight="1">
      <c r="A741" s="1200" t="s">
        <v>302</v>
      </c>
      <c r="B741" s="953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7"/>
      <c r="I741" s="967"/>
      <c r="J741" s="967"/>
      <c r="K741" s="967"/>
      <c r="L741" s="1098"/>
      <c r="M741" s="967"/>
      <c r="N741" s="967"/>
      <c r="O741" s="967"/>
      <c r="P741" s="967"/>
      <c r="Q741" s="1127"/>
      <c r="R741" s="1111"/>
      <c r="S741" s="1112"/>
      <c r="T741" s="1112"/>
      <c r="U741" s="1063">
        <v>741</v>
      </c>
      <c r="V741" s="476"/>
    </row>
    <row r="742" spans="1:22" ht="15.75" customHeight="1">
      <c r="A742" s="1095" t="s">
        <v>303</v>
      </c>
      <c r="B742" s="953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1"/>
      <c r="S742" s="1033"/>
      <c r="T742" s="1033"/>
      <c r="U742" s="1063">
        <v>742</v>
      </c>
      <c r="V742" s="476"/>
    </row>
    <row r="743" spans="1:22" ht="15.75" customHeight="1">
      <c r="A743" s="1199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1"/>
      <c r="H743" s="967"/>
      <c r="I743" s="967"/>
      <c r="J743" s="967"/>
      <c r="K743" s="967"/>
      <c r="L743" s="1101"/>
      <c r="M743" s="1114"/>
      <c r="N743" s="1114"/>
      <c r="O743" s="1114"/>
      <c r="P743" s="1114"/>
      <c r="Q743" s="1127"/>
      <c r="R743" s="862"/>
      <c r="S743" s="862"/>
      <c r="T743" s="862"/>
      <c r="U743" s="1063">
        <v>743</v>
      </c>
      <c r="V743" s="476"/>
    </row>
    <row r="744" spans="1:22" ht="15.75" hidden="1" customHeight="1">
      <c r="A744" s="1200" t="s">
        <v>284</v>
      </c>
      <c r="B744" s="953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4" t="str">
        <f>IF(C744="","",C744*'Exp factors'!C$36)</f>
        <v/>
      </c>
      <c r="I744" s="1194" t="str">
        <f>IF(D744="","",D744*'Exp factors'!D$36)</f>
        <v/>
      </c>
      <c r="J744" s="1194" t="str">
        <f>IF(E744="","",E744*'Exp factors'!E$36)</f>
        <v/>
      </c>
      <c r="K744" s="1194" t="str">
        <f>IF(F744="","",F744*'Exp factors'!F$36)</f>
        <v/>
      </c>
      <c r="L744" s="1098"/>
      <c r="M744" s="967"/>
      <c r="N744" s="967"/>
      <c r="O744" s="967"/>
      <c r="P744" s="967"/>
      <c r="Q744" s="1127"/>
      <c r="R744" s="1111"/>
      <c r="S744" s="1112"/>
      <c r="T744" s="1112"/>
      <c r="U744" s="1063">
        <v>744</v>
      </c>
      <c r="V744" s="476"/>
    </row>
    <row r="745" spans="1:22" ht="15.75" hidden="1" customHeight="1">
      <c r="A745" s="1200" t="s">
        <v>285</v>
      </c>
      <c r="B745" s="953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4" t="str">
        <f t="shared" ref="H745:K746" si="26">IF(C745&gt;0,C745,"")</f>
        <v/>
      </c>
      <c r="I745" s="1194" t="str">
        <f t="shared" si="26"/>
        <v/>
      </c>
      <c r="J745" s="1194" t="str">
        <f t="shared" si="26"/>
        <v/>
      </c>
      <c r="K745" s="1194" t="str">
        <f t="shared" si="26"/>
        <v/>
      </c>
      <c r="L745" s="1098"/>
      <c r="M745" s="967"/>
      <c r="N745" s="967"/>
      <c r="O745" s="967"/>
      <c r="P745" s="967"/>
      <c r="Q745" s="1127"/>
      <c r="R745" s="1111"/>
      <c r="S745" s="1112"/>
      <c r="T745" s="1112"/>
      <c r="U745" s="1063">
        <v>745</v>
      </c>
      <c r="V745" s="476"/>
    </row>
    <row r="746" spans="1:22" ht="15.75" hidden="1" customHeight="1">
      <c r="A746" s="1200" t="s">
        <v>272</v>
      </c>
      <c r="B746" s="953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4" t="str">
        <f t="shared" si="26"/>
        <v/>
      </c>
      <c r="I746" s="1194" t="str">
        <f t="shared" si="26"/>
        <v/>
      </c>
      <c r="J746" s="1194" t="str">
        <f t="shared" si="26"/>
        <v/>
      </c>
      <c r="K746" s="1194" t="str">
        <f t="shared" si="26"/>
        <v/>
      </c>
      <c r="L746" s="1098"/>
      <c r="M746" s="967"/>
      <c r="N746" s="967"/>
      <c r="O746" s="967"/>
      <c r="P746" s="967"/>
      <c r="Q746" s="1127"/>
      <c r="R746" s="1111"/>
      <c r="S746" s="1112"/>
      <c r="T746" s="1112"/>
      <c r="U746" s="1063">
        <v>746</v>
      </c>
      <c r="V746" s="476"/>
    </row>
    <row r="747" spans="1:22" ht="15.75" hidden="1" customHeight="1">
      <c r="A747" s="1200" t="s">
        <v>302</v>
      </c>
      <c r="B747" s="953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7"/>
      <c r="I747" s="967"/>
      <c r="J747" s="967"/>
      <c r="K747" s="967"/>
      <c r="L747" s="1098"/>
      <c r="M747" s="967"/>
      <c r="N747" s="967"/>
      <c r="O747" s="967"/>
      <c r="P747" s="967"/>
      <c r="Q747" s="1127"/>
      <c r="R747" s="1111"/>
      <c r="S747" s="1112"/>
      <c r="T747" s="1112"/>
      <c r="U747" s="1063">
        <v>747</v>
      </c>
      <c r="V747" s="476"/>
    </row>
    <row r="748" spans="1:22" ht="15.75" customHeight="1">
      <c r="A748" s="1095" t="s">
        <v>303</v>
      </c>
      <c r="B748" s="953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1"/>
      <c r="S748" s="1033"/>
      <c r="T748" s="1033"/>
      <c r="U748" s="1063">
        <v>748</v>
      </c>
      <c r="V748" s="476"/>
    </row>
    <row r="749" spans="1:22" ht="15.75" customHeight="1">
      <c r="A749" s="1399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1"/>
      <c r="H749" s="967"/>
      <c r="I749" s="967"/>
      <c r="J749" s="967"/>
      <c r="K749" s="967"/>
      <c r="L749" s="1101"/>
      <c r="M749" s="1114"/>
      <c r="N749" s="1114"/>
      <c r="O749" s="1114"/>
      <c r="P749" s="1114"/>
      <c r="Q749" s="1127"/>
      <c r="R749" s="862"/>
      <c r="S749" s="862"/>
      <c r="T749" s="862"/>
      <c r="U749" s="1063">
        <v>749</v>
      </c>
      <c r="V749" s="476"/>
    </row>
    <row r="750" spans="1:22" ht="15.75" hidden="1" customHeight="1">
      <c r="A750" s="1200" t="s">
        <v>284</v>
      </c>
      <c r="B750" s="953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4" t="str">
        <f>IF(C750="","",C750*'Exp factors'!C$36)</f>
        <v/>
      </c>
      <c r="I750" s="1194" t="str">
        <f>IF(D750="","",D750*'Exp factors'!D$36)</f>
        <v/>
      </c>
      <c r="J750" s="1194" t="str">
        <f>IF(E750="","",E750*'Exp factors'!E$36)</f>
        <v/>
      </c>
      <c r="K750" s="1194" t="str">
        <f>IF(F750="","",F750*'Exp factors'!F$36)</f>
        <v/>
      </c>
      <c r="L750" s="1098"/>
      <c r="M750" s="967"/>
      <c r="N750" s="967"/>
      <c r="O750" s="967"/>
      <c r="P750" s="967"/>
      <c r="Q750" s="1127"/>
      <c r="R750" s="1111"/>
      <c r="S750" s="1112"/>
      <c r="T750" s="1112"/>
      <c r="U750" s="1063">
        <v>750</v>
      </c>
      <c r="V750" s="476"/>
    </row>
    <row r="751" spans="1:22" ht="15.75" hidden="1" customHeight="1">
      <c r="A751" s="1200" t="s">
        <v>285</v>
      </c>
      <c r="B751" s="953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4" t="str">
        <f t="shared" ref="H751:K752" si="27">IF(C751&gt;0,C751,"")</f>
        <v/>
      </c>
      <c r="I751" s="1194" t="str">
        <f t="shared" si="27"/>
        <v/>
      </c>
      <c r="J751" s="1194" t="str">
        <f t="shared" si="27"/>
        <v/>
      </c>
      <c r="K751" s="1194" t="str">
        <f t="shared" si="27"/>
        <v/>
      </c>
      <c r="L751" s="1098"/>
      <c r="M751" s="967"/>
      <c r="N751" s="967"/>
      <c r="O751" s="967"/>
      <c r="P751" s="967"/>
      <c r="Q751" s="1127"/>
      <c r="R751" s="1111"/>
      <c r="S751" s="1112"/>
      <c r="T751" s="1112"/>
      <c r="U751" s="1063">
        <v>751</v>
      </c>
      <c r="V751" s="476"/>
    </row>
    <row r="752" spans="1:22" ht="15.75" hidden="1" customHeight="1">
      <c r="A752" s="1200" t="s">
        <v>272</v>
      </c>
      <c r="B752" s="953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4" t="str">
        <f t="shared" si="27"/>
        <v/>
      </c>
      <c r="I752" s="1194" t="str">
        <f t="shared" si="27"/>
        <v/>
      </c>
      <c r="J752" s="1194" t="str">
        <f t="shared" si="27"/>
        <v/>
      </c>
      <c r="K752" s="1194" t="str">
        <f t="shared" si="27"/>
        <v/>
      </c>
      <c r="L752" s="1098"/>
      <c r="M752" s="967"/>
      <c r="N752" s="967"/>
      <c r="O752" s="967"/>
      <c r="P752" s="967"/>
      <c r="Q752" s="1127"/>
      <c r="R752" s="1111"/>
      <c r="S752" s="1112"/>
      <c r="T752" s="1112"/>
      <c r="U752" s="1063">
        <v>752</v>
      </c>
      <c r="V752" s="476"/>
    </row>
    <row r="753" spans="1:22" ht="15.75" hidden="1" customHeight="1">
      <c r="A753" s="1200" t="s">
        <v>302</v>
      </c>
      <c r="B753" s="953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7"/>
      <c r="I753" s="967"/>
      <c r="J753" s="967"/>
      <c r="K753" s="967"/>
      <c r="L753" s="1098"/>
      <c r="M753" s="967"/>
      <c r="N753" s="967"/>
      <c r="O753" s="967"/>
      <c r="P753" s="967"/>
      <c r="Q753" s="1127"/>
      <c r="R753" s="1111"/>
      <c r="S753" s="1112"/>
      <c r="T753" s="1112"/>
      <c r="U753" s="1063">
        <v>753</v>
      </c>
      <c r="V753" s="476"/>
    </row>
    <row r="754" spans="1:22" ht="15.75" customHeight="1">
      <c r="A754" s="1095" t="s">
        <v>303</v>
      </c>
      <c r="B754" s="953"/>
      <c r="C754" s="1141">
        <f>IF(Data!BV754="","",Data!BV754)</f>
        <v>420</v>
      </c>
      <c r="D754" s="1141">
        <f>IF(Data!BW754="","",Data!BW754)</f>
        <v>1320</v>
      </c>
      <c r="E754" s="1141">
        <f>IF(Data!BX754="","",Data!BX754)</f>
        <v>700</v>
      </c>
      <c r="F754" s="1141">
        <f>IF(Data!BY754="","",Data!BY754)</f>
        <v>1200</v>
      </c>
      <c r="G754" s="1101"/>
      <c r="H754" s="1194">
        <f>IF(C754="","",C754*'Exp factors'!C$36)</f>
        <v>504</v>
      </c>
      <c r="I754" s="1194">
        <f>IF(D754="","",D754*'Exp factors'!D$36)</f>
        <v>1584</v>
      </c>
      <c r="J754" s="1194">
        <f>IF(E754="","",E754*'Exp factors'!E$36)</f>
        <v>840</v>
      </c>
      <c r="K754" s="1194">
        <f>IF(F754="","",F754*'Exp factors'!F$36)</f>
        <v>1440</v>
      </c>
      <c r="L754" s="1099"/>
      <c r="M754" s="1118">
        <f>IF(H754="","",SUM(H754)-SUM(C754))</f>
        <v>84</v>
      </c>
      <c r="N754" s="1118">
        <f>IF(I754="","",SUM(I754)-SUM(D754))</f>
        <v>264</v>
      </c>
      <c r="O754" s="1118">
        <f>IF(J754="","",SUM(J754)-SUM(E754))</f>
        <v>140</v>
      </c>
      <c r="P754" s="1118">
        <f>IF(K754="","",SUM(K754)-SUM(F754))</f>
        <v>240</v>
      </c>
      <c r="Q754" s="1127"/>
      <c r="R754" s="901"/>
      <c r="S754" s="1033"/>
      <c r="T754" s="1033"/>
      <c r="U754" s="1063">
        <v>754</v>
      </c>
      <c r="V754" s="476"/>
    </row>
    <row r="755" spans="1:22" ht="15.75" customHeight="1">
      <c r="A755" s="1399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8"/>
      <c r="H755" s="1194" t="str">
        <f>IF(C755="","",C755*'Exp factors'!C$36)</f>
        <v/>
      </c>
      <c r="I755" s="1194" t="str">
        <f>IF(D755="","",D755*'Exp factors'!D$36)</f>
        <v/>
      </c>
      <c r="J755" s="1194" t="str">
        <f>IF(E755="","",E755*'Exp factors'!E$36)</f>
        <v/>
      </c>
      <c r="K755" s="1194" t="str">
        <f>IF(F755="","",F755*'Exp factors'!F$36)</f>
        <v/>
      </c>
      <c r="L755" s="1098"/>
      <c r="M755" s="967"/>
      <c r="N755" s="967"/>
      <c r="O755" s="967"/>
      <c r="P755" s="967"/>
      <c r="Q755" s="1127"/>
      <c r="R755" s="1111"/>
      <c r="S755" s="1112"/>
      <c r="T755" s="1112"/>
      <c r="U755" s="1063">
        <v>755</v>
      </c>
      <c r="V755" s="476"/>
    </row>
    <row r="756" spans="1:22" ht="15.75" hidden="1" customHeight="1">
      <c r="A756" s="1200" t="s">
        <v>285</v>
      </c>
      <c r="B756" s="1201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4" t="str">
        <f t="shared" ref="H756:K758" si="28">IF(C756&gt;0,C756,"")</f>
        <v/>
      </c>
      <c r="I756" s="1194" t="str">
        <f t="shared" si="28"/>
        <v/>
      </c>
      <c r="J756" s="1194" t="str">
        <f t="shared" si="28"/>
        <v/>
      </c>
      <c r="K756" s="1194" t="str">
        <f t="shared" si="28"/>
        <v/>
      </c>
      <c r="L756" s="1098"/>
      <c r="M756" s="967"/>
      <c r="N756" s="967"/>
      <c r="O756" s="967"/>
      <c r="P756" s="967"/>
      <c r="Q756" s="1127"/>
      <c r="R756" s="1111"/>
      <c r="S756" s="1112"/>
      <c r="T756" s="1112"/>
      <c r="U756" s="1063">
        <v>756</v>
      </c>
      <c r="V756" s="476"/>
    </row>
    <row r="757" spans="1:22" ht="15.75" hidden="1" customHeight="1">
      <c r="A757" s="1200" t="s">
        <v>272</v>
      </c>
      <c r="B757" s="1201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4" t="str">
        <f t="shared" si="28"/>
        <v/>
      </c>
      <c r="I757" s="1194" t="str">
        <f t="shared" si="28"/>
        <v/>
      </c>
      <c r="J757" s="1194" t="str">
        <f t="shared" si="28"/>
        <v/>
      </c>
      <c r="K757" s="1194" t="str">
        <f t="shared" si="28"/>
        <v/>
      </c>
      <c r="L757" s="1098"/>
      <c r="M757" s="967"/>
      <c r="N757" s="967"/>
      <c r="O757" s="967"/>
      <c r="P757" s="967"/>
      <c r="Q757" s="1127"/>
      <c r="R757" s="1111"/>
      <c r="S757" s="1112"/>
      <c r="T757" s="1112"/>
      <c r="U757" s="1063">
        <v>757</v>
      </c>
      <c r="V757" s="476"/>
    </row>
    <row r="758" spans="1:22" ht="15.75" hidden="1" customHeight="1">
      <c r="A758" s="1200" t="s">
        <v>316</v>
      </c>
      <c r="B758" s="1201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4" t="str">
        <f t="shared" si="28"/>
        <v/>
      </c>
      <c r="I758" s="1194" t="str">
        <f t="shared" si="28"/>
        <v/>
      </c>
      <c r="J758" s="1194" t="str">
        <f t="shared" si="28"/>
        <v/>
      </c>
      <c r="K758" s="1194" t="str">
        <f t="shared" si="28"/>
        <v/>
      </c>
      <c r="L758" s="1098"/>
      <c r="M758" s="967"/>
      <c r="N758" s="967"/>
      <c r="O758" s="967"/>
      <c r="P758" s="967"/>
      <c r="Q758" s="1127"/>
      <c r="R758" s="1111"/>
      <c r="S758" s="1112"/>
      <c r="T758" s="1112"/>
      <c r="U758" s="1063">
        <v>758</v>
      </c>
      <c r="V758" s="476"/>
    </row>
    <row r="759" spans="1:22" ht="15.75" customHeight="1">
      <c r="A759" s="1165" t="s">
        <v>303</v>
      </c>
      <c r="B759" s="1201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0</v>
      </c>
      <c r="F759" s="1141">
        <f>IF(Data!BY759="","",Data!BY759)</f>
        <v>0</v>
      </c>
      <c r="G759" s="1099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1"/>
      <c r="S759" s="1033"/>
      <c r="T759" s="1033"/>
      <c r="U759" s="1063">
        <v>759</v>
      </c>
      <c r="V759" s="476"/>
    </row>
    <row r="760" spans="1:22" ht="15.75" customHeight="1">
      <c r="A760" s="1401" t="str">
        <f>IF(Data!A760="","",Data!A760)</f>
        <v>Gifts/social support: type</v>
      </c>
      <c r="B760" s="1201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1"/>
      <c r="H760" s="967"/>
      <c r="I760" s="967"/>
      <c r="J760" s="967"/>
      <c r="K760" s="967"/>
      <c r="L760" s="1101"/>
      <c r="M760" s="967"/>
      <c r="N760" s="967"/>
      <c r="O760" s="967"/>
      <c r="P760" s="967"/>
      <c r="Q760" s="1127"/>
      <c r="R760" s="862"/>
      <c r="S760" s="862"/>
      <c r="T760" s="862"/>
      <c r="U760" s="1063">
        <v>760</v>
      </c>
      <c r="V760" s="476"/>
    </row>
    <row r="761" spans="1:22" ht="15.75" customHeight="1">
      <c r="A761" s="1119" t="s">
        <v>285</v>
      </c>
      <c r="B761" s="1201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1"/>
      <c r="H761" s="1194" t="str">
        <f>IF(C761="","",C761*'Exp factors'!C$38)</f>
        <v/>
      </c>
      <c r="I761" s="1194" t="str">
        <f>IF(D761="","",D761*'Exp factors'!D$38)</f>
        <v/>
      </c>
      <c r="J761" s="1194" t="str">
        <f>IF(E761="","",E761*'Exp factors'!E$38)</f>
        <v/>
      </c>
      <c r="K761" s="1194" t="str">
        <f>IF(F761="","",F761*'Exp factors'!F$38)</f>
        <v/>
      </c>
      <c r="L761" s="1101"/>
      <c r="M761" s="967"/>
      <c r="N761" s="967"/>
      <c r="O761" s="967"/>
      <c r="P761" s="967"/>
      <c r="Q761" s="1127"/>
      <c r="R761" s="1111"/>
      <c r="S761" s="1112"/>
      <c r="T761" s="1112"/>
      <c r="U761" s="1063">
        <v>761</v>
      </c>
      <c r="V761" s="476"/>
    </row>
    <row r="762" spans="1:22" ht="15.75" customHeight="1">
      <c r="A762" s="1119" t="s">
        <v>272</v>
      </c>
      <c r="B762" s="1201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1"/>
      <c r="H762" s="1194" t="str">
        <f t="shared" ref="H762:K763" si="29">IF(C762&gt;0,C762,"")</f>
        <v/>
      </c>
      <c r="I762" s="1194" t="str">
        <f t="shared" si="29"/>
        <v/>
      </c>
      <c r="J762" s="1194" t="str">
        <f t="shared" si="29"/>
        <v/>
      </c>
      <c r="K762" s="1194" t="str">
        <f t="shared" si="29"/>
        <v/>
      </c>
      <c r="L762" s="1101"/>
      <c r="M762" s="967"/>
      <c r="N762" s="967"/>
      <c r="O762" s="967"/>
      <c r="P762" s="967"/>
      <c r="Q762" s="1127"/>
      <c r="R762" s="1111"/>
      <c r="S762" s="1112"/>
      <c r="T762" s="1112"/>
      <c r="U762" s="1063">
        <v>762</v>
      </c>
      <c r="V762" s="476"/>
    </row>
    <row r="763" spans="1:22" ht="15.75" customHeight="1">
      <c r="A763" s="1119" t="s">
        <v>302</v>
      </c>
      <c r="B763" s="1201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1"/>
      <c r="H763" s="1194" t="str">
        <f t="shared" si="29"/>
        <v/>
      </c>
      <c r="I763" s="1194" t="str">
        <f t="shared" si="29"/>
        <v/>
      </c>
      <c r="J763" s="1194" t="str">
        <f t="shared" si="29"/>
        <v/>
      </c>
      <c r="K763" s="1194" t="str">
        <f t="shared" si="29"/>
        <v/>
      </c>
      <c r="L763" s="1101"/>
      <c r="M763" s="967"/>
      <c r="N763" s="967"/>
      <c r="O763" s="967"/>
      <c r="P763" s="967"/>
      <c r="Q763" s="1127"/>
      <c r="R763" s="1111"/>
      <c r="S763" s="1112"/>
      <c r="T763" s="1112"/>
      <c r="U763" s="1063">
        <v>763</v>
      </c>
      <c r="V763" s="476"/>
    </row>
    <row r="764" spans="1:22" ht="15.75" customHeight="1">
      <c r="A764" s="1095" t="s">
        <v>303</v>
      </c>
      <c r="B764" s="1201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1"/>
      <c r="S764" s="1033"/>
      <c r="T764" s="1033"/>
      <c r="U764" s="1063">
        <v>764</v>
      </c>
      <c r="V764" s="476"/>
    </row>
    <row r="765" spans="1:22" ht="15.75" customHeight="1">
      <c r="A765" s="1199" t="str">
        <f>IF(Data!A765="","",Data!A765)</f>
        <v>Other income: e.g. Credit (cotton loans)</v>
      </c>
      <c r="B765" s="1201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1"/>
      <c r="H765" s="967"/>
      <c r="I765" s="967"/>
      <c r="J765" s="967"/>
      <c r="K765" s="967"/>
      <c r="L765" s="1101"/>
      <c r="M765" s="967"/>
      <c r="N765" s="967"/>
      <c r="O765" s="967"/>
      <c r="P765" s="967"/>
      <c r="Q765" s="1127"/>
      <c r="R765" s="862"/>
      <c r="S765" s="862"/>
      <c r="T765" s="862"/>
      <c r="U765" s="1063">
        <v>765</v>
      </c>
      <c r="V765" s="476"/>
    </row>
    <row r="766" spans="1:22" ht="15.75" customHeight="1">
      <c r="A766" s="1200" t="s">
        <v>285</v>
      </c>
      <c r="B766" s="1201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1"/>
      <c r="H766" s="299"/>
      <c r="I766" s="299"/>
      <c r="J766" s="299"/>
      <c r="K766" s="299"/>
      <c r="L766" s="1101"/>
      <c r="M766" s="967"/>
      <c r="N766" s="967"/>
      <c r="O766" s="967"/>
      <c r="P766" s="967"/>
      <c r="Q766" s="1127"/>
      <c r="R766" s="1111"/>
      <c r="S766" s="1112"/>
      <c r="T766" s="1112"/>
      <c r="U766" s="1063">
        <v>766</v>
      </c>
      <c r="V766" s="476"/>
    </row>
    <row r="767" spans="1:22" ht="15.75" customHeight="1">
      <c r="A767" s="1200" t="s">
        <v>272</v>
      </c>
      <c r="B767" s="1201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1"/>
      <c r="H767" s="299"/>
      <c r="I767" s="299"/>
      <c r="J767" s="299"/>
      <c r="K767" s="299"/>
      <c r="L767" s="1101"/>
      <c r="M767" s="967"/>
      <c r="N767" s="967"/>
      <c r="O767" s="967"/>
      <c r="P767" s="967"/>
      <c r="Q767" s="1127"/>
      <c r="R767" s="1111"/>
      <c r="S767" s="1112"/>
      <c r="T767" s="1112"/>
      <c r="U767" s="1063">
        <v>767</v>
      </c>
      <c r="V767" s="476"/>
    </row>
    <row r="768" spans="1:22" ht="15.75" customHeight="1">
      <c r="A768" s="1200" t="s">
        <v>302</v>
      </c>
      <c r="B768" s="1201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1"/>
      <c r="H768" s="299"/>
      <c r="I768" s="299"/>
      <c r="J768" s="299"/>
      <c r="K768" s="299"/>
      <c r="L768" s="1101"/>
      <c r="M768" s="967"/>
      <c r="N768" s="967"/>
      <c r="O768" s="967"/>
      <c r="P768" s="967"/>
      <c r="Q768" s="1127"/>
      <c r="R768" s="1111"/>
      <c r="S768" s="1112"/>
      <c r="T768" s="1112"/>
      <c r="U768" s="1063">
        <v>768</v>
      </c>
      <c r="V768" s="476"/>
    </row>
    <row r="769" spans="1:22" ht="15.75" customHeight="1">
      <c r="A769" s="1095" t="s">
        <v>303</v>
      </c>
      <c r="B769" s="1201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1"/>
      <c r="S769" s="1033"/>
      <c r="T769" s="1033"/>
      <c r="U769" s="1063">
        <v>769</v>
      </c>
      <c r="V769" s="476"/>
    </row>
    <row r="770" spans="1:22" ht="15.75" customHeight="1">
      <c r="A770" s="1185" t="s">
        <v>319</v>
      </c>
      <c r="B770" s="1201"/>
      <c r="C770" s="769"/>
      <c r="D770" s="769"/>
      <c r="E770" s="769"/>
      <c r="F770" s="1009"/>
      <c r="G770" s="1101"/>
      <c r="H770" s="967"/>
      <c r="I770" s="967"/>
      <c r="J770" s="967"/>
      <c r="K770" s="967"/>
      <c r="L770" s="1101"/>
      <c r="M770" s="1114"/>
      <c r="N770" s="1114"/>
      <c r="O770" s="1114"/>
      <c r="P770" s="1114"/>
      <c r="Q770" s="1127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201"/>
      <c r="C771" s="1121" t="str">
        <f>IF(Data!BV771="","",Data!BV771)</f>
        <v/>
      </c>
      <c r="D771" s="1121" t="str">
        <f>IF(Data!BW771="","",Data!BW771)</f>
        <v/>
      </c>
      <c r="E771" s="1121" t="str">
        <f>IF(Data!BX771="","",Data!BX771)</f>
        <v/>
      </c>
      <c r="F771" s="1121">
        <f>IF(Data!BY771="","",Data!BY771)</f>
        <v>12</v>
      </c>
      <c r="G771" s="1101"/>
      <c r="H771" s="1188">
        <f>IF(H$46="","",IF('Exp factors'!$B71="poor",'Exp factors'!$G$71*H$46,SUM(C771)*'Exp factors'!C$71))</f>
        <v>0</v>
      </c>
      <c r="I771" s="1188">
        <f>IF(I$46="","",IF('Exp factors'!$B71="poor",'Exp factors'!$G$71*I$46,SUM(D771)*'Exp factors'!D$71))</f>
        <v>0</v>
      </c>
      <c r="J771" s="1188">
        <f>IF(J$46="","",IF('Exp factors'!$B71="poor",'Exp factors'!$G$71*J$46,SUM(E771)*'Exp factors'!E$71))</f>
        <v>0</v>
      </c>
      <c r="K771" s="1188">
        <f>IF(K$46="","",IF('Exp factors'!$B71="poor",'Exp factors'!$G$71*K$46,SUM(F771)*'Exp factors'!F$71))</f>
        <v>0</v>
      </c>
      <c r="L771" s="1425"/>
      <c r="M771" s="1426">
        <f t="shared" ref="M771:P775" si="30">IF(H771="","",SUM(H771)-SUM(C771))</f>
        <v>0</v>
      </c>
      <c r="N771" s="1426">
        <f t="shared" si="30"/>
        <v>0</v>
      </c>
      <c r="O771" s="1426">
        <f t="shared" si="30"/>
        <v>0</v>
      </c>
      <c r="P771" s="1426">
        <f t="shared" si="30"/>
        <v>-12</v>
      </c>
      <c r="Q771" s="1551" t="str">
        <f>'Exp factors'!I71</f>
        <v>mns</v>
      </c>
      <c r="R771" s="1111"/>
      <c r="S771" s="1112"/>
      <c r="T771" s="1112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201"/>
      <c r="C772" s="1121">
        <f>IF(Data!BV772="","",Data!BV772)</f>
        <v>30</v>
      </c>
      <c r="D772" s="1121">
        <f>IF(Data!BW772="","",Data!BW772)</f>
        <v>12</v>
      </c>
      <c r="E772" s="1121">
        <f>IF(Data!BX772="","",Data!BX772)</f>
        <v>26</v>
      </c>
      <c r="F772" s="1121">
        <f>IF(Data!BY772="","",Data!BY772)</f>
        <v>36</v>
      </c>
      <c r="G772" s="1101"/>
      <c r="H772" s="1188">
        <f>IF(H$46="","",IF('Exp factors'!$B72="poor",'Exp factors'!$G$72*H$46,SUM(C772)*'Exp factors'!C$72))</f>
        <v>0</v>
      </c>
      <c r="I772" s="1188">
        <f>IF(I$46="","",IF('Exp factors'!$B72="poor",'Exp factors'!$G$72*I$46,SUM(D772)*'Exp factors'!D$72))</f>
        <v>0</v>
      </c>
      <c r="J772" s="1188">
        <f>IF(J$46="","",IF('Exp factors'!$B72="poor",'Exp factors'!$G$72*J$46,SUM(E772)*'Exp factors'!E$72))</f>
        <v>0</v>
      </c>
      <c r="K772" s="1188">
        <f>IF(K$46="","",IF('Exp factors'!$B72="poor",'Exp factors'!$G$72*K$46,SUM(F772)*'Exp factors'!F$72))</f>
        <v>0</v>
      </c>
      <c r="L772" s="1425"/>
      <c r="M772" s="1426">
        <f t="shared" si="30"/>
        <v>-30</v>
      </c>
      <c r="N772" s="1426">
        <f t="shared" si="30"/>
        <v>-12</v>
      </c>
      <c r="O772" s="1426">
        <f t="shared" si="30"/>
        <v>-26</v>
      </c>
      <c r="P772" s="1426">
        <f t="shared" si="30"/>
        <v>-36</v>
      </c>
      <c r="Q772" s="1551" t="str">
        <f>'Exp factors'!I72</f>
        <v>mns</v>
      </c>
      <c r="R772" s="1111"/>
      <c r="S772" s="1112"/>
      <c r="T772" s="1112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201"/>
      <c r="C773" s="1121">
        <f>IF(Data!BV773="","",Data!BV773)</f>
        <v>30</v>
      </c>
      <c r="D773" s="1121">
        <f>IF(Data!BW773="","",Data!BW773)</f>
        <v>48</v>
      </c>
      <c r="E773" s="1121">
        <f>IF(Data!BX773="","",Data!BX773)</f>
        <v>144</v>
      </c>
      <c r="F773" s="1121">
        <f>IF(Data!BY773="","",Data!BY773)</f>
        <v>260</v>
      </c>
      <c r="G773" s="1101"/>
      <c r="H773" s="1188">
        <f>IF(H$46="","",IF('Exp factors'!$B73="poor",'Exp factors'!$G$73*H$46,SUM(C773)*'Exp factors'!C$73))</f>
        <v>0</v>
      </c>
      <c r="I773" s="1188">
        <f>IF(I$46="","",IF('Exp factors'!$B73="poor",'Exp factors'!$G$73*I$46,SUM(D773)*'Exp factors'!D$73))</f>
        <v>0</v>
      </c>
      <c r="J773" s="1188">
        <f>IF(J$46="","",IF('Exp factors'!$B73="poor",'Exp factors'!$G$73*J$46,SUM(E773)*'Exp factors'!E$73))</f>
        <v>0</v>
      </c>
      <c r="K773" s="1188">
        <f>IF(K$46="","",IF('Exp factors'!$B73="poor",'Exp factors'!$G$73*K$46,SUM(F773)*'Exp factors'!F$73))</f>
        <v>0</v>
      </c>
      <c r="L773" s="1425"/>
      <c r="M773" s="1426">
        <f t="shared" si="30"/>
        <v>-30</v>
      </c>
      <c r="N773" s="1426">
        <f t="shared" si="30"/>
        <v>-48</v>
      </c>
      <c r="O773" s="1426">
        <f t="shared" si="30"/>
        <v>-144</v>
      </c>
      <c r="P773" s="1426">
        <f t="shared" si="30"/>
        <v>-260</v>
      </c>
      <c r="Q773" s="1551" t="str">
        <f>'Exp factors'!I73</f>
        <v>mns</v>
      </c>
      <c r="R773" s="1111"/>
      <c r="S773" s="1112"/>
      <c r="T773" s="1112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1"/>
      <c r="C774" s="1121" t="str">
        <f>IF(Data!BV774="","",Data!BV774)</f>
        <v/>
      </c>
      <c r="D774" s="1121" t="str">
        <f>IF(Data!BW774="","",Data!BW774)</f>
        <v/>
      </c>
      <c r="E774" s="1121">
        <f>IF(Data!BX774="","",Data!BX774)</f>
        <v>24</v>
      </c>
      <c r="F774" s="1121" t="str">
        <f>IF(Data!BY774="","",Data!BY774)</f>
        <v/>
      </c>
      <c r="G774" s="1101"/>
      <c r="H774" s="1188">
        <f>IF(H$46="","",IF('Exp factors'!$B74="poor",'Exp factors'!$G$74*H$46,SUM(C774)*'Exp factors'!C$74))</f>
        <v>0</v>
      </c>
      <c r="I774" s="1188">
        <f>IF(I$46="","",IF('Exp factors'!$B74="poor",'Exp factors'!$G$74*I$46,SUM(D774)*'Exp factors'!D$74))</f>
        <v>0</v>
      </c>
      <c r="J774" s="1188">
        <f>IF(J$46="","",IF('Exp factors'!$B74="poor",'Exp factors'!$G$74*J$46,SUM(E774)*'Exp factors'!E$74))</f>
        <v>0</v>
      </c>
      <c r="K774" s="1188">
        <f>IF(K$46="","",IF('Exp factors'!$B74="poor",'Exp factors'!$G$74*K$46,SUM(F774)*'Exp factors'!F$74))</f>
        <v>0</v>
      </c>
      <c r="L774" s="1425"/>
      <c r="M774" s="1426">
        <f t="shared" si="30"/>
        <v>0</v>
      </c>
      <c r="N774" s="1426">
        <f t="shared" si="30"/>
        <v>0</v>
      </c>
      <c r="O774" s="1426">
        <f t="shared" si="30"/>
        <v>-24</v>
      </c>
      <c r="P774" s="1426">
        <f t="shared" si="30"/>
        <v>0</v>
      </c>
      <c r="Q774" s="1549" t="str">
        <f>'Exp factors'!I74</f>
        <v>des</v>
      </c>
      <c r="R774" s="1111"/>
      <c r="S774" s="1112"/>
      <c r="T774" s="1112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201"/>
      <c r="C775" s="1009">
        <f>IF(Data!BV775="","",Data!BV775)</f>
        <v>48</v>
      </c>
      <c r="D775" s="1009">
        <f>IF(Data!BW775="","",Data!BW775)</f>
        <v>96</v>
      </c>
      <c r="E775" s="1009">
        <f>IF(Data!BX775="","",Data!BX775)</f>
        <v>108</v>
      </c>
      <c r="F775" s="1009">
        <f>IF(Data!BY775="","",Data!BY775)</f>
        <v>144</v>
      </c>
      <c r="G775" s="1101"/>
      <c r="H775" s="1188">
        <f>IF(H$46="","",IF('Exp factors'!$B75="poor",'Exp factors'!$G$75*H$46,SUM(C775)*'Exp factors'!C$75))</f>
        <v>48</v>
      </c>
      <c r="I775" s="1188">
        <f>IF(I$46="","",IF('Exp factors'!$B75="poor",'Exp factors'!$G$75*I$46,SUM(D775)*'Exp factors'!D$75))</f>
        <v>96</v>
      </c>
      <c r="J775" s="1188">
        <f>IF(J$46="","",IF('Exp factors'!$B75="poor",'Exp factors'!$G$75*J$46,SUM(E775)*'Exp factors'!E$75))</f>
        <v>108</v>
      </c>
      <c r="K775" s="1188">
        <f>IF(K$46="","",IF('Exp factors'!$B75="poor",'Exp factors'!$G$75*K$46,SUM(F775)*'Exp factors'!F$75))</f>
        <v>144</v>
      </c>
      <c r="L775" s="1425"/>
      <c r="M775" s="1426">
        <f t="shared" si="30"/>
        <v>0</v>
      </c>
      <c r="N775" s="1426">
        <f t="shared" si="30"/>
        <v>0</v>
      </c>
      <c r="O775" s="1426">
        <f t="shared" si="30"/>
        <v>0</v>
      </c>
      <c r="P775" s="1426">
        <f t="shared" si="30"/>
        <v>0</v>
      </c>
      <c r="Q775" s="1551" t="str">
        <f>'Exp factors'!I75</f>
        <v>mns</v>
      </c>
      <c r="R775" s="1111"/>
      <c r="S775" s="1112"/>
      <c r="T775" s="1112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1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1"/>
      <c r="H776" s="967"/>
      <c r="I776" s="967"/>
      <c r="J776" s="967"/>
      <c r="K776" s="967"/>
      <c r="L776" s="1425"/>
      <c r="M776" s="1427"/>
      <c r="N776" s="1427"/>
      <c r="O776" s="1427"/>
      <c r="P776" s="1427"/>
      <c r="Q776" s="1127"/>
      <c r="R776" s="862"/>
      <c r="S776" s="862"/>
      <c r="T776" s="862"/>
      <c r="U776" s="1063">
        <v>776</v>
      </c>
      <c r="V776" s="476"/>
    </row>
    <row r="777" spans="1:22" ht="15.75" customHeight="1">
      <c r="A777" s="1119" t="s">
        <v>271</v>
      </c>
      <c r="B777" s="1201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7"/>
      <c r="R777" s="1111"/>
      <c r="S777" s="1112"/>
      <c r="T777" s="1112"/>
      <c r="U777" s="1063">
        <v>777</v>
      </c>
      <c r="V777" s="476"/>
    </row>
    <row r="778" spans="1:22" ht="15.75" customHeight="1">
      <c r="A778" s="1119" t="s">
        <v>272</v>
      </c>
      <c r="B778" s="1201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7"/>
      <c r="R778" s="1111"/>
      <c r="S778" s="1112"/>
      <c r="T778" s="1112"/>
      <c r="U778" s="1063">
        <v>778</v>
      </c>
      <c r="V778" s="476"/>
    </row>
    <row r="779" spans="1:22" ht="15.75" customHeight="1">
      <c r="A779" s="1119" t="s">
        <v>327</v>
      </c>
      <c r="B779" s="1201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1"/>
      <c r="H779" s="967"/>
      <c r="I779" s="967"/>
      <c r="J779" s="967"/>
      <c r="K779" s="967"/>
      <c r="L779" s="1425"/>
      <c r="M779" s="1427"/>
      <c r="N779" s="1427"/>
      <c r="O779" s="1427"/>
      <c r="P779" s="1427"/>
      <c r="Q779" s="1127"/>
      <c r="R779" s="1111"/>
      <c r="S779" s="1112"/>
      <c r="T779" s="1112"/>
      <c r="U779" s="1063">
        <v>779</v>
      </c>
      <c r="V779" s="476"/>
    </row>
    <row r="780" spans="1:22" ht="15.75" customHeight="1">
      <c r="A780" s="1119" t="s">
        <v>274</v>
      </c>
      <c r="B780" s="1201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8"/>
      <c r="M780" s="1426">
        <f t="shared" ref="M780:P784" si="31">IF(H780="","",SUM(H780)-SUM(C780))</f>
        <v>0</v>
      </c>
      <c r="N780" s="1426">
        <f t="shared" si="31"/>
        <v>0</v>
      </c>
      <c r="O780" s="1426">
        <f t="shared" si="31"/>
        <v>0</v>
      </c>
      <c r="P780" s="1426">
        <f t="shared" si="31"/>
        <v>0</v>
      </c>
      <c r="Q780" s="1551" t="str">
        <f>'Exp factors'!I90</f>
        <v>mns</v>
      </c>
      <c r="R780" s="1111"/>
      <c r="S780" s="1112"/>
      <c r="T780" s="1112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201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1"/>
      <c r="H781" s="1188">
        <f>IF(H$46="","",IF('Exp factors'!$B76="poor",'Exp factors'!$G$76*H$46,SUM(C781)*'Exp factors'!C$76))</f>
        <v>0</v>
      </c>
      <c r="I781" s="1188">
        <f>IF(I$46="","",IF('Exp factors'!$B76="poor",'Exp factors'!$G$76*I$46,SUM(D781)*'Exp factors'!D$76))</f>
        <v>0</v>
      </c>
      <c r="J781" s="1188">
        <f>IF(J$46="","",IF('Exp factors'!$B76="poor",'Exp factors'!$G$76*J$46,SUM(E781)*'Exp factors'!E$76))</f>
        <v>0</v>
      </c>
      <c r="K781" s="1188">
        <f>IF(K$46="","",IF('Exp factors'!$B76="poor",'Exp factors'!$G$76*K$46,SUM(F781)*'Exp factors'!F$76))</f>
        <v>0</v>
      </c>
      <c r="L781" s="1425"/>
      <c r="M781" s="1426">
        <f t="shared" si="31"/>
        <v>0</v>
      </c>
      <c r="N781" s="1426">
        <f t="shared" si="31"/>
        <v>0</v>
      </c>
      <c r="O781" s="1426">
        <f t="shared" si="31"/>
        <v>0</v>
      </c>
      <c r="P781" s="1426">
        <f t="shared" si="31"/>
        <v>0</v>
      </c>
      <c r="Q781" s="1551" t="str">
        <f>'Exp factors'!I76</f>
        <v>mns</v>
      </c>
      <c r="R781" s="1111"/>
      <c r="S781" s="1112"/>
      <c r="T781" s="1112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201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1"/>
      <c r="H782" s="1188">
        <f>IF(H$46="","",IF('Exp factors'!$B77="poor",'Exp factors'!$G$77*H$46,SUM(C782)*'Exp factors'!C$77))</f>
        <v>0</v>
      </c>
      <c r="I782" s="1188">
        <f>IF(I$46="","",IF('Exp factors'!$B77="poor",'Exp factors'!$G$77*I$46,SUM(D782)*'Exp factors'!D$77))</f>
        <v>0</v>
      </c>
      <c r="J782" s="1188">
        <f>IF(J$46="","",IF('Exp factors'!$B77="poor",'Exp factors'!$G$77*J$46,SUM(E782)*'Exp factors'!E$77))</f>
        <v>0</v>
      </c>
      <c r="K782" s="1188">
        <f>IF(K$46="","",IF('Exp factors'!$B77="poor",'Exp factors'!$G$77*K$46,SUM(F782)*'Exp factors'!F$77))</f>
        <v>0</v>
      </c>
      <c r="L782" s="1425"/>
      <c r="M782" s="1426">
        <f t="shared" si="31"/>
        <v>0</v>
      </c>
      <c r="N782" s="1426">
        <f t="shared" si="31"/>
        <v>0</v>
      </c>
      <c r="O782" s="1426">
        <f t="shared" si="31"/>
        <v>0</v>
      </c>
      <c r="P782" s="1426">
        <f t="shared" si="31"/>
        <v>0</v>
      </c>
      <c r="Q782" s="1549" t="str">
        <f>'Exp factors'!I77</f>
        <v>des</v>
      </c>
      <c r="R782" s="1111"/>
      <c r="S782" s="1112"/>
      <c r="T782" s="1112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201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1"/>
      <c r="H783" s="1188">
        <f>IF(H$46="","",IF('Exp factors'!$B96="poor",'Exp factors'!$G$96*H$46,SUM(C783)*'Exp factors'!C$96))</f>
        <v>0</v>
      </c>
      <c r="I783" s="1188">
        <f>IF(I$46="","",IF('Exp factors'!$B96="poor",'Exp factors'!$G$96*I$46,SUM(D783)*'Exp factors'!D$96))</f>
        <v>0</v>
      </c>
      <c r="J783" s="1188">
        <f>IF(J$46="","",IF('Exp factors'!$B96="poor",'Exp factors'!$G$96*J$46,SUM(E783)*'Exp factors'!E$96))</f>
        <v>0</v>
      </c>
      <c r="K783" s="1188">
        <f>IF(K$46="","",IF('Exp factors'!$B96="poor",'Exp factors'!$G$96*K$46,SUM(F783)*'Exp factors'!F$96))</f>
        <v>0</v>
      </c>
      <c r="L783" s="1425"/>
      <c r="M783" s="1426">
        <f t="shared" si="31"/>
        <v>0</v>
      </c>
      <c r="N783" s="1426">
        <f t="shared" si="31"/>
        <v>0</v>
      </c>
      <c r="O783" s="1426">
        <f t="shared" si="31"/>
        <v>0</v>
      </c>
      <c r="P783" s="1426">
        <f t="shared" si="31"/>
        <v>0</v>
      </c>
      <c r="Q783" s="1549" t="str">
        <f>'Exp factors'!I96</f>
        <v>des</v>
      </c>
      <c r="R783" s="1111"/>
      <c r="S783" s="1112"/>
      <c r="T783" s="1112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1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1"/>
      <c r="H784" s="1188">
        <f>IF(H$46="","",IF('Exp factors'!$B97="poor",'Exp factors'!$G$97*H$46,SUM(C784)*'Exp factors'!C$97))</f>
        <v>0</v>
      </c>
      <c r="I784" s="1188">
        <f>IF(I$46="","",IF('Exp factors'!$B97="poor",'Exp factors'!$G$97*I$46,SUM(D784)*'Exp factors'!D$97))</f>
        <v>0</v>
      </c>
      <c r="J784" s="1188">
        <f>IF(J$46="","",IF('Exp factors'!$B97="poor",'Exp factors'!$G$97*J$46,SUM(E784)*'Exp factors'!E$97))</f>
        <v>0</v>
      </c>
      <c r="K784" s="1188">
        <f>IF(K$46="","",IF('Exp factors'!$B97="poor",'Exp factors'!$G$97*K$46,SUM(F784)*'Exp factors'!F$97))</f>
        <v>0</v>
      </c>
      <c r="L784" s="1425"/>
      <c r="M784" s="1426">
        <f t="shared" si="31"/>
        <v>0</v>
      </c>
      <c r="N784" s="1426">
        <f t="shared" si="31"/>
        <v>0</v>
      </c>
      <c r="O784" s="1426">
        <f t="shared" si="31"/>
        <v>0</v>
      </c>
      <c r="P784" s="1426">
        <f t="shared" si="31"/>
        <v>0</v>
      </c>
      <c r="Q784" s="1549" t="str">
        <f>'Exp factors'!I97</f>
        <v>des</v>
      </c>
      <c r="R784" s="1111"/>
      <c r="S784" s="1112"/>
      <c r="T784" s="1112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1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1"/>
      <c r="H785" s="967"/>
      <c r="I785" s="967"/>
      <c r="J785" s="967"/>
      <c r="K785" s="967"/>
      <c r="L785" s="1425"/>
      <c r="M785" s="1427"/>
      <c r="N785" s="1427"/>
      <c r="O785" s="1427"/>
      <c r="P785" s="1427"/>
      <c r="Q785" s="1127"/>
      <c r="R785" s="862"/>
      <c r="S785" s="862"/>
      <c r="T785" s="862"/>
      <c r="U785" s="1063">
        <v>785</v>
      </c>
      <c r="V785" s="476"/>
    </row>
    <row r="786" spans="1:22" ht="15.75" customHeight="1">
      <c r="A786" s="1119" t="s">
        <v>271</v>
      </c>
      <c r="B786" s="1201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5"/>
      <c r="M786" s="1427"/>
      <c r="N786" s="1427"/>
      <c r="O786" s="1427"/>
      <c r="P786" s="1427"/>
      <c r="Q786" s="1127"/>
      <c r="R786" s="1111"/>
      <c r="S786" s="1112"/>
      <c r="T786" s="1112"/>
      <c r="U786" s="1063">
        <v>786</v>
      </c>
      <c r="V786" s="476"/>
    </row>
    <row r="787" spans="1:22" ht="15.75" customHeight="1">
      <c r="A787" s="1119" t="s">
        <v>272</v>
      </c>
      <c r="B787" s="1201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5"/>
      <c r="M787" s="1427"/>
      <c r="N787" s="1427"/>
      <c r="O787" s="1427"/>
      <c r="P787" s="1427"/>
      <c r="Q787" s="1127"/>
      <c r="R787" s="1111"/>
      <c r="S787" s="1112"/>
      <c r="T787" s="1112"/>
      <c r="U787" s="1063">
        <v>787</v>
      </c>
      <c r="V787" s="476"/>
    </row>
    <row r="788" spans="1:22" ht="15.75" customHeight="1">
      <c r="A788" s="1119" t="s">
        <v>327</v>
      </c>
      <c r="B788" s="1201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1"/>
      <c r="H788" s="967"/>
      <c r="I788" s="967"/>
      <c r="J788" s="967"/>
      <c r="K788" s="967"/>
      <c r="L788" s="1425"/>
      <c r="M788" s="1427"/>
      <c r="N788" s="1427"/>
      <c r="O788" s="1427"/>
      <c r="P788" s="1427"/>
      <c r="Q788" s="1127"/>
      <c r="R788" s="1111"/>
      <c r="S788" s="1112"/>
      <c r="T788" s="1112"/>
      <c r="U788" s="1063">
        <v>788</v>
      </c>
      <c r="V788" s="476"/>
    </row>
    <row r="789" spans="1:22" ht="15.75" customHeight="1">
      <c r="A789" s="1119" t="s">
        <v>274</v>
      </c>
      <c r="B789" s="1201"/>
      <c r="C789" s="1118" t="str">
        <f>IF(SUM(C786)=0,"",C786*C787*C788)</f>
        <v/>
      </c>
      <c r="D789" s="1118" t="str">
        <f>IF(SUM(D786)=0,"",D786*D787*D788)</f>
        <v/>
      </c>
      <c r="E789" s="1118" t="str">
        <f>IF(SUM(E786)=0,"",E786*E787*E788)</f>
        <v/>
      </c>
      <c r="F789" s="1118" t="str">
        <f>IF(SUM(F786)=0,"",F786*F787*F788)</f>
        <v/>
      </c>
      <c r="G789" s="1164"/>
      <c r="H789" s="1118" t="str">
        <f>IF(H787=0,"",H786*H787*C788)</f>
        <v/>
      </c>
      <c r="I789" s="1118" t="str">
        <f>IF(I787=0,"",I786*I787*D788)</f>
        <v/>
      </c>
      <c r="J789" s="1118" t="str">
        <f>IF(J787=0,"",J786*J787*E788)</f>
        <v/>
      </c>
      <c r="K789" s="1118" t="str">
        <f>IF(K787=0,"",K786*K787*F788)</f>
        <v/>
      </c>
      <c r="L789" s="1428"/>
      <c r="M789" s="1426" t="str">
        <f t="shared" ref="M789:M809" si="32">IF(H789="","",SUM(H789)-SUM(C789))</f>
        <v/>
      </c>
      <c r="N789" s="1426" t="str">
        <f t="shared" ref="N789:P809" si="33">IF(I789="","",SUM(I789)-SUM(D789))</f>
        <v/>
      </c>
      <c r="O789" s="1426" t="str">
        <f t="shared" si="33"/>
        <v/>
      </c>
      <c r="P789" s="1426" t="str">
        <f t="shared" si="33"/>
        <v/>
      </c>
      <c r="Q789" s="1549" t="str">
        <f>'Exp factors'!I91</f>
        <v>des</v>
      </c>
      <c r="R789" s="1111"/>
      <c r="S789" s="1112"/>
      <c r="T789" s="1112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201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1"/>
      <c r="H790" s="1188">
        <f>IF(H$46="","",IF('Exp factors'!$B98="poor",'Exp factors'!$G$98*H$46,SUM(C790)*'Exp factors'!C$98))</f>
        <v>0</v>
      </c>
      <c r="I790" s="1188">
        <f>IF(I$46="","",IF('Exp factors'!$B98="poor",'Exp factors'!$G$98*I$46,SUM(D790)*'Exp factors'!D$98))</f>
        <v>0</v>
      </c>
      <c r="J790" s="1188">
        <f>IF(J$46="","",IF('Exp factors'!$B98="poor",'Exp factors'!$G$98*J$46,SUM(E790)*'Exp factors'!E$98))</f>
        <v>0</v>
      </c>
      <c r="K790" s="1188">
        <f>IF(K$46="","",IF('Exp factors'!$B98="poor",'Exp factors'!$G$98*K$46,SUM(F790)*'Exp factors'!F$98))</f>
        <v>0</v>
      </c>
      <c r="L790" s="1425"/>
      <c r="M790" s="1426">
        <f t="shared" si="32"/>
        <v>0</v>
      </c>
      <c r="N790" s="1426">
        <f t="shared" si="33"/>
        <v>0</v>
      </c>
      <c r="O790" s="1426">
        <f t="shared" si="33"/>
        <v>0</v>
      </c>
      <c r="P790" s="1426">
        <f t="shared" si="33"/>
        <v>0</v>
      </c>
      <c r="Q790" s="1549" t="str">
        <f>'Exp factors'!I98</f>
        <v>des</v>
      </c>
      <c r="R790" s="1111"/>
      <c r="S790" s="1112"/>
      <c r="T790" s="1112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201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90</v>
      </c>
      <c r="F791" s="1009">
        <f>IF(Data!BY791="","",Data!BY791)</f>
        <v>440</v>
      </c>
      <c r="G791" s="1098"/>
      <c r="H791" s="1188">
        <f>IF(H$46="","",IF('Exp factors'!$B99="poor",'Exp factors'!$G$99*H$46,SUM(C791)*'Exp factors'!C$99))</f>
        <v>0</v>
      </c>
      <c r="I791" s="1188">
        <f>IF(I$46="","",IF('Exp factors'!$B99="poor",'Exp factors'!$G$99*I$46,SUM(D791)*'Exp factors'!D$99))</f>
        <v>0</v>
      </c>
      <c r="J791" s="1188">
        <f>IF(J$46="","",IF('Exp factors'!$B99="poor",'Exp factors'!$G$99*J$46,SUM(E791)*'Exp factors'!E$99))</f>
        <v>90</v>
      </c>
      <c r="K791" s="1188">
        <f>IF(K$46="","",IF('Exp factors'!$B99="poor",'Exp factors'!$G$99*K$46,SUM(F791)*'Exp factors'!F$99))</f>
        <v>440</v>
      </c>
      <c r="L791" s="1429"/>
      <c r="M791" s="1426">
        <f t="shared" si="32"/>
        <v>0</v>
      </c>
      <c r="N791" s="1426">
        <f t="shared" si="33"/>
        <v>0</v>
      </c>
      <c r="O791" s="1426">
        <f t="shared" si="33"/>
        <v>0</v>
      </c>
      <c r="P791" s="1426">
        <f t="shared" si="33"/>
        <v>0</v>
      </c>
      <c r="Q791" s="1549" t="str">
        <f>'Exp factors'!I99</f>
        <v>des</v>
      </c>
      <c r="R791" s="1111"/>
      <c r="S791" s="1112"/>
      <c r="T791" s="1112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201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1200</v>
      </c>
      <c r="F792" s="1009">
        <f>IF(Data!BY792="","",Data!BY792)</f>
        <v>2400</v>
      </c>
      <c r="G792" s="1125"/>
      <c r="H792" s="1188">
        <f>IF(H$46="","",IF('Exp factors'!$B100="poor",'Exp factors'!$G$100*H$46,SUM(C792)*'Exp factors'!C$100))</f>
        <v>0</v>
      </c>
      <c r="I792" s="1188">
        <f>IF(I$46="","",IF('Exp factors'!$B100="poor",'Exp factors'!$G$100*I$46,SUM(D792)*'Exp factors'!D$100))</f>
        <v>0</v>
      </c>
      <c r="J792" s="1188">
        <f>IF(J$46="","",IF('Exp factors'!$B100="poor",'Exp factors'!$G$100*J$46,SUM(E792)*'Exp factors'!E$100))</f>
        <v>1200</v>
      </c>
      <c r="K792" s="1188">
        <f>IF(K$46="","",IF('Exp factors'!$B100="poor",'Exp factors'!$G$100*K$46,SUM(F792)*'Exp factors'!F$100))</f>
        <v>2400</v>
      </c>
      <c r="L792" s="1429"/>
      <c r="M792" s="1426">
        <f t="shared" si="32"/>
        <v>0</v>
      </c>
      <c r="N792" s="1426">
        <f t="shared" si="33"/>
        <v>0</v>
      </c>
      <c r="O792" s="1426">
        <f t="shared" si="33"/>
        <v>0</v>
      </c>
      <c r="P792" s="1426">
        <f t="shared" si="33"/>
        <v>0</v>
      </c>
      <c r="Q792" s="1549" t="str">
        <f>'Exp factors'!I100</f>
        <v>des</v>
      </c>
      <c r="R792" s="1111"/>
      <c r="S792" s="1112"/>
      <c r="T792" s="1112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201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098"/>
      <c r="H793" s="1188">
        <f>IF(H$46="","",IF('Exp factors'!$B101="poor",'Exp factors'!$G$101*H$46,SUM(C793)*'Exp factors'!C$101))</f>
        <v>0</v>
      </c>
      <c r="I793" s="1188">
        <f>IF(I$46="","",IF('Exp factors'!$B101="poor",'Exp factors'!$G$101*I$46,SUM(D793)*'Exp factors'!D$101))</f>
        <v>0</v>
      </c>
      <c r="J793" s="1188">
        <f>IF(J$46="","",IF('Exp factors'!$B101="poor",'Exp factors'!$G$101*J$46,SUM(E793)*'Exp factors'!E$101))</f>
        <v>0</v>
      </c>
      <c r="K793" s="1188">
        <f>IF(K$46="","",IF('Exp factors'!$B101="poor",'Exp factors'!$G$101*K$46,SUM(F793)*'Exp factors'!F$101))</f>
        <v>0</v>
      </c>
      <c r="L793" s="1429"/>
      <c r="M793" s="1426">
        <f t="shared" si="32"/>
        <v>0</v>
      </c>
      <c r="N793" s="1426">
        <f t="shared" si="33"/>
        <v>0</v>
      </c>
      <c r="O793" s="1426">
        <f t="shared" si="33"/>
        <v>0</v>
      </c>
      <c r="P793" s="1426">
        <f t="shared" si="33"/>
        <v>0</v>
      </c>
      <c r="Q793" s="1549" t="str">
        <f>'Exp factors'!I101</f>
        <v>des</v>
      </c>
      <c r="R793" s="1111"/>
      <c r="S793" s="1112"/>
      <c r="T793" s="1112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201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450</v>
      </c>
      <c r="F794" s="1009">
        <f>IF(Data!BY794="","",Data!BY794)</f>
        <v>1200</v>
      </c>
      <c r="G794" s="1098"/>
      <c r="H794" s="1188">
        <f>IF(H$46="","",IF('Exp factors'!$B102="poor",'Exp factors'!$G$102*H$46,SUM(C794)*'Exp factors'!C$102))</f>
        <v>0</v>
      </c>
      <c r="I794" s="1188">
        <f>IF(I$46="","",IF('Exp factors'!$B102="poor",'Exp factors'!$G$102*I$46,SUM(D794)*'Exp factors'!D$102))</f>
        <v>0</v>
      </c>
      <c r="J794" s="1188">
        <f>IF(J$46="","",IF('Exp factors'!$B102="poor",'Exp factors'!$G$102*J$46,SUM(E794)*'Exp factors'!E$102))</f>
        <v>450</v>
      </c>
      <c r="K794" s="1188">
        <f>IF(K$46="","",IF('Exp factors'!$B102="poor",'Exp factors'!$G$102*K$46,SUM(F794)*'Exp factors'!F$102))</f>
        <v>1200</v>
      </c>
      <c r="L794" s="1429"/>
      <c r="M794" s="1426">
        <f t="shared" si="32"/>
        <v>0</v>
      </c>
      <c r="N794" s="1426">
        <f t="shared" si="33"/>
        <v>0</v>
      </c>
      <c r="O794" s="1426">
        <f t="shared" si="33"/>
        <v>0</v>
      </c>
      <c r="P794" s="1426">
        <f t="shared" si="33"/>
        <v>0</v>
      </c>
      <c r="Q794" s="1549" t="str">
        <f>'Exp factors'!I102</f>
        <v>des</v>
      </c>
      <c r="R794" s="1111"/>
      <c r="S794" s="1112"/>
      <c r="T794" s="1112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1"/>
      <c r="C795" s="1009" t="str">
        <f>IF(Data!BV795="","",Data!BV795)</f>
        <v/>
      </c>
      <c r="D795" s="1009">
        <f>IF(Data!BW795="","",Data!BW795)</f>
        <v>210</v>
      </c>
      <c r="E795" s="1009">
        <f>IF(Data!BX795="","",Data!BX795)</f>
        <v>850</v>
      </c>
      <c r="F795" s="1009">
        <f>IF(Data!BY795="","",Data!BY795)</f>
        <v>2400</v>
      </c>
      <c r="G795" s="1098"/>
      <c r="H795" s="1188">
        <f>IF(H$46="","",IF('Exp factors'!$B103="poor",'Exp factors'!$G$103*H$46,SUM(C795)*'Exp factors'!C$103))</f>
        <v>0</v>
      </c>
      <c r="I795" s="1188">
        <f>IF(I$46="","",IF('Exp factors'!$B103="poor",'Exp factors'!$G$103*I$46,SUM(D795)*'Exp factors'!D$103))</f>
        <v>0</v>
      </c>
      <c r="J795" s="1188">
        <f>IF(J$46="","",IF('Exp factors'!$B103="poor",'Exp factors'!$G$103*J$46,SUM(E795)*'Exp factors'!E$103))</f>
        <v>0</v>
      </c>
      <c r="K795" s="1188">
        <f>IF(K$46="","",IF('Exp factors'!$B103="poor",'Exp factors'!$G$103*K$46,SUM(F795)*'Exp factors'!F$103))</f>
        <v>0</v>
      </c>
      <c r="L795" s="1429"/>
      <c r="M795" s="1426">
        <f t="shared" si="32"/>
        <v>0</v>
      </c>
      <c r="N795" s="1426">
        <f t="shared" si="33"/>
        <v>-210</v>
      </c>
      <c r="O795" s="1426">
        <f t="shared" si="33"/>
        <v>-850</v>
      </c>
      <c r="P795" s="1426">
        <f t="shared" si="33"/>
        <v>-2400</v>
      </c>
      <c r="Q795" s="1549" t="str">
        <f>'Exp factors'!I103</f>
        <v>des</v>
      </c>
      <c r="R795" s="1111"/>
      <c r="S795" s="1112"/>
      <c r="T795" s="1112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1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>
        <f>IF(Data!BY796="","",Data!BY796)</f>
        <v>2600</v>
      </c>
      <c r="G796" s="1098"/>
      <c r="H796" s="1188">
        <f>IF(H$46="","",IF('Exp factors'!$B104="poor",'Exp factors'!$G$104*H$46,SUM(C796)*'Exp factors'!C$104))</f>
        <v>0</v>
      </c>
      <c r="I796" s="1188">
        <f>IF(I$46="","",IF('Exp factors'!$B104="poor",'Exp factors'!$G$104*I$46,SUM(D796)*'Exp factors'!D$104))</f>
        <v>0</v>
      </c>
      <c r="J796" s="1188">
        <f>IF(J$46="","",IF('Exp factors'!$B104="poor",'Exp factors'!$G$104*J$46,SUM(E796)*'Exp factors'!E$104))</f>
        <v>0</v>
      </c>
      <c r="K796" s="1188">
        <f>IF(K$46="","",IF('Exp factors'!$B104="poor",'Exp factors'!$G$104*K$46,SUM(F796)*'Exp factors'!F$104))</f>
        <v>2600</v>
      </c>
      <c r="L796" s="1429"/>
      <c r="M796" s="1426">
        <f t="shared" si="32"/>
        <v>0</v>
      </c>
      <c r="N796" s="1426">
        <f t="shared" si="33"/>
        <v>0</v>
      </c>
      <c r="O796" s="1426">
        <f t="shared" si="33"/>
        <v>0</v>
      </c>
      <c r="P796" s="1426">
        <f t="shared" si="33"/>
        <v>0</v>
      </c>
      <c r="Q796" s="1549" t="str">
        <f>'Exp factors'!I104</f>
        <v>des</v>
      </c>
      <c r="R796" s="1111"/>
      <c r="S796" s="1112"/>
      <c r="T796" s="1112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1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098"/>
      <c r="H797" s="1188">
        <f>IF(H$46="","",IF('Exp factors'!$B105="poor",'Exp factors'!$G$105*H$46,SUM(C797)*'Exp factors'!C$105))</f>
        <v>0</v>
      </c>
      <c r="I797" s="1188">
        <f>IF(I$46="","",IF('Exp factors'!$B105="poor",'Exp factors'!$G$105*I$46,SUM(D797)*'Exp factors'!D$105))</f>
        <v>0</v>
      </c>
      <c r="J797" s="1188">
        <f>IF(J$46="","",IF('Exp factors'!$B105="poor",'Exp factors'!$G$105*J$46,SUM(E797)*'Exp factors'!E$105))</f>
        <v>0</v>
      </c>
      <c r="K797" s="1188">
        <f>IF(K$46="","",IF('Exp factors'!$B105="poor",'Exp factors'!$G$105*K$46,SUM(F797)*'Exp factors'!F$105))</f>
        <v>0</v>
      </c>
      <c r="L797" s="1429"/>
      <c r="M797" s="1426">
        <f t="shared" si="32"/>
        <v>0</v>
      </c>
      <c r="N797" s="1426">
        <f t="shared" si="33"/>
        <v>0</v>
      </c>
      <c r="O797" s="1426">
        <f t="shared" si="33"/>
        <v>0</v>
      </c>
      <c r="P797" s="1426">
        <f t="shared" si="33"/>
        <v>0</v>
      </c>
      <c r="Q797" s="1549" t="str">
        <f>'Exp factors'!I105</f>
        <v>des</v>
      </c>
      <c r="R797" s="1111"/>
      <c r="S797" s="1112"/>
      <c r="T797" s="1112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201"/>
      <c r="C798" s="1121">
        <f>IF(Data!BV798="","",Data!BV798)</f>
        <v>30</v>
      </c>
      <c r="D798" s="1121">
        <f>IF(Data!BW798="","",Data!BW798)</f>
        <v>300</v>
      </c>
      <c r="E798" s="1121">
        <f>IF(Data!BX798="","",Data!BX798)</f>
        <v>440</v>
      </c>
      <c r="F798" s="1121">
        <f>IF(Data!BY798="","",Data!BY798)</f>
        <v>1660</v>
      </c>
      <c r="G798" s="1098"/>
      <c r="H798" s="1188">
        <f>IF(H$46="","",IF('Exp factors'!$B93="poor",'Exp factors'!$G$93*H$46,SUM(C798)*'Exp factors'!C$93))</f>
        <v>0</v>
      </c>
      <c r="I798" s="1188">
        <f>IF(I$46="","",IF('Exp factors'!$B93="poor",'Exp factors'!$G$93*I$46,SUM(D798)*'Exp factors'!D$93))</f>
        <v>0</v>
      </c>
      <c r="J798" s="1188">
        <f>IF(J$46="","",IF('Exp factors'!$B93="poor",'Exp factors'!$G$93*J$46,SUM(E798)*'Exp factors'!E$93))</f>
        <v>0</v>
      </c>
      <c r="K798" s="1188">
        <f>IF(K$46="","",IF('Exp factors'!$B93="poor",'Exp factors'!$G$93*K$46,SUM(F798)*'Exp factors'!F$93))</f>
        <v>0</v>
      </c>
      <c r="L798" s="1429"/>
      <c r="M798" s="1426">
        <f t="shared" si="32"/>
        <v>-30</v>
      </c>
      <c r="N798" s="1426">
        <f t="shared" si="33"/>
        <v>-300</v>
      </c>
      <c r="O798" s="1426">
        <f t="shared" si="33"/>
        <v>-440</v>
      </c>
      <c r="P798" s="1426">
        <f t="shared" si="33"/>
        <v>-1660</v>
      </c>
      <c r="Q798" s="1549" t="str">
        <f>'Exp factors'!I93</f>
        <v>des</v>
      </c>
      <c r="R798" s="1111"/>
      <c r="S798" s="1112"/>
      <c r="T798" s="1112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201"/>
      <c r="C799" s="1556" t="str">
        <f>IF(Data!BV799="","",Data!BV799)</f>
        <v/>
      </c>
      <c r="D799" s="1556" t="str">
        <f>IF(Data!BW799="","",Data!BW799)</f>
        <v/>
      </c>
      <c r="E799" s="1556" t="str">
        <f>IF(Data!BX799="","",Data!BX799)</f>
        <v/>
      </c>
      <c r="F799" s="1556" t="str">
        <f>IF(Data!BY799="","",Data!BY799)</f>
        <v/>
      </c>
      <c r="G799" s="1098"/>
      <c r="H799" s="1188">
        <f>IF(H$46="","",IF('Exp factors'!$B94="poor",'Exp factors'!$G$94*H$46,SUM(C799)*'Exp factors'!C$94))</f>
        <v>0</v>
      </c>
      <c r="I799" s="1188">
        <f>IF(I$46="","",IF('Exp factors'!$B94="poor",'Exp factors'!$G$94*I$46,SUM(D799)*'Exp factors'!D$94))</f>
        <v>0</v>
      </c>
      <c r="J799" s="1188">
        <f>IF(J$46="","",IF('Exp factors'!$B94="poor",'Exp factors'!$G$94*J$46,SUM(E799)*'Exp factors'!E$94))</f>
        <v>0</v>
      </c>
      <c r="K799" s="1188">
        <f>IF(K$46="","",IF('Exp factors'!$B94="poor",'Exp factors'!$G$94*K$46,SUM(F799)*'Exp factors'!F$94))</f>
        <v>0</v>
      </c>
      <c r="L799" s="1429"/>
      <c r="M799" s="1426">
        <f t="shared" si="32"/>
        <v>0</v>
      </c>
      <c r="N799" s="1426">
        <f t="shared" si="33"/>
        <v>0</v>
      </c>
      <c r="O799" s="1426">
        <f t="shared" si="33"/>
        <v>0</v>
      </c>
      <c r="P799" s="1426">
        <f t="shared" si="33"/>
        <v>0</v>
      </c>
      <c r="Q799" s="1549" t="str">
        <f>'Exp factors'!I94</f>
        <v>des</v>
      </c>
      <c r="R799" s="1111"/>
      <c r="S799" s="1112"/>
      <c r="T799" s="1112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201"/>
      <c r="C800" s="1009" t="str">
        <f>IF(Data!BV800="","",Data!BV800)</f>
        <v/>
      </c>
      <c r="D800" s="1009">
        <f>IF(Data!BW800="","",Data!BW800)</f>
        <v>350</v>
      </c>
      <c r="E800" s="1009">
        <f>IF(Data!BX800="","",Data!BX800)</f>
        <v>350</v>
      </c>
      <c r="F800" s="1009">
        <f>IF(Data!BY800="","",Data!BY800)</f>
        <v>800</v>
      </c>
      <c r="G800" s="1125"/>
      <c r="H800" s="1188">
        <f>IF(H$46="","",IF('Exp factors'!$B78="poor",'Exp factors'!$G$78*H$46,SUM(C800)*'Exp factors'!C$78))</f>
        <v>0</v>
      </c>
      <c r="I800" s="1188">
        <f>IF(I$46="","",IF('Exp factors'!$B78="poor",'Exp factors'!$G$78*I$46,SUM(D800)*'Exp factors'!D$78))</f>
        <v>0</v>
      </c>
      <c r="J800" s="1188">
        <f>IF(J$46="","",IF('Exp factors'!$B78="poor",'Exp factors'!$G$78*J$46,SUM(E800)*'Exp factors'!E$78))</f>
        <v>0</v>
      </c>
      <c r="K800" s="1188">
        <f>IF(K$46="","",IF('Exp factors'!$B78="poor",'Exp factors'!$G$78*K$46,SUM(F800)*'Exp factors'!F$78))</f>
        <v>0</v>
      </c>
      <c r="L800" s="1429"/>
      <c r="M800" s="1426">
        <f t="shared" si="32"/>
        <v>0</v>
      </c>
      <c r="N800" s="1426">
        <f t="shared" si="33"/>
        <v>-350</v>
      </c>
      <c r="O800" s="1426">
        <f t="shared" si="33"/>
        <v>-350</v>
      </c>
      <c r="P800" s="1426">
        <f t="shared" si="33"/>
        <v>-800</v>
      </c>
      <c r="Q800" s="1549" t="str">
        <f>'Exp factors'!I78</f>
        <v>des</v>
      </c>
      <c r="R800" s="1111"/>
      <c r="S800" s="1112"/>
      <c r="T800" s="1112"/>
      <c r="U800" s="1063">
        <v>800</v>
      </c>
      <c r="V800" s="476"/>
    </row>
    <row r="801" spans="1:22" ht="15.75" customHeight="1">
      <c r="A801" s="911" t="s">
        <v>491</v>
      </c>
      <c r="B801" s="1201"/>
      <c r="C801" s="1009" t="str">
        <f>IF(Data!BV801="","",Data!BV801)</f>
        <v/>
      </c>
      <c r="D801" s="1009">
        <f>IF(Data!BW801="","",Data!BW801)</f>
        <v>228</v>
      </c>
      <c r="E801" s="1009">
        <f>IF(Data!BX801="","",Data!BX801)</f>
        <v>500</v>
      </c>
      <c r="F801" s="1009">
        <f>IF(Data!BY801="","",Data!BY801)</f>
        <v>650</v>
      </c>
      <c r="G801" s="1125"/>
      <c r="H801" s="1188">
        <f>IF(H$46="","",IF('Exp factors'!$B80="poor",'Exp factors'!$G$80*H$46,SUM(C801)*'Exp factors'!C$80))</f>
        <v>0</v>
      </c>
      <c r="I801" s="1188">
        <f>IF(I$46="","",IF('Exp factors'!$B80="poor",'Exp factors'!$G$80*I$46,SUM(D801)*'Exp factors'!D$80))</f>
        <v>0</v>
      </c>
      <c r="J801" s="1188">
        <f>IF(J$46="","",IF('Exp factors'!$B80="poor",'Exp factors'!$G$80*J$46,SUM(E801)*'Exp factors'!E$80))</f>
        <v>0</v>
      </c>
      <c r="K801" s="1188">
        <f>IF(K$46="","",IF('Exp factors'!$B80="poor",'Exp factors'!$G$80*K$46,SUM(F801)*'Exp factors'!F$80))</f>
        <v>0</v>
      </c>
      <c r="L801" s="1429"/>
      <c r="M801" s="1426">
        <f t="shared" si="32"/>
        <v>0</v>
      </c>
      <c r="N801" s="1426">
        <f t="shared" si="33"/>
        <v>-228</v>
      </c>
      <c r="O801" s="1426">
        <f t="shared" si="33"/>
        <v>-500</v>
      </c>
      <c r="P801" s="1426">
        <f t="shared" si="33"/>
        <v>-650</v>
      </c>
      <c r="Q801" s="1549" t="str">
        <f>'Exp factors'!I80</f>
        <v>des</v>
      </c>
      <c r="R801" s="1111"/>
      <c r="S801" s="1112"/>
      <c r="T801" s="1112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201"/>
      <c r="C802" s="1009" t="str">
        <f>IF(Data!BV802="","",Data!BV802)</f>
        <v/>
      </c>
      <c r="D802" s="1009" t="str">
        <f>IF(Data!BW802="","",Data!BW802)</f>
        <v/>
      </c>
      <c r="E802" s="1009">
        <f>IF(Data!BX802="","",Data!BX802)</f>
        <v>140</v>
      </c>
      <c r="F802" s="1009">
        <f>IF(Data!BY802="","",Data!BY802)</f>
        <v>947</v>
      </c>
      <c r="G802" s="1098"/>
      <c r="H802" s="1188">
        <f>IF(H$46="","",IF('Exp factors'!$B79="poor",'Exp factors'!$G$79*H$46,SUM(C802)*'Exp factors'!C$79))</f>
        <v>0</v>
      </c>
      <c r="I802" s="1188">
        <f>IF(I$46="","",IF('Exp factors'!$B79="poor",'Exp factors'!$G$79*I$46,SUM(D802)*'Exp factors'!D$79))</f>
        <v>0</v>
      </c>
      <c r="J802" s="1188">
        <f>IF(J$46="","",IF('Exp factors'!$B79="poor",'Exp factors'!$G$79*J$46,SUM(E802)*'Exp factors'!E$79))</f>
        <v>0</v>
      </c>
      <c r="K802" s="1188">
        <f>IF(K$46="","",IF('Exp factors'!$B79="poor",'Exp factors'!$G$79*K$46,SUM(F802)*'Exp factors'!F$79))</f>
        <v>0</v>
      </c>
      <c r="L802" s="1429"/>
      <c r="M802" s="1426">
        <f t="shared" si="32"/>
        <v>0</v>
      </c>
      <c r="N802" s="1426">
        <f t="shared" si="33"/>
        <v>0</v>
      </c>
      <c r="O802" s="1426">
        <f t="shared" si="33"/>
        <v>-140</v>
      </c>
      <c r="P802" s="1426">
        <f t="shared" si="33"/>
        <v>-947</v>
      </c>
      <c r="Q802" s="1549" t="str">
        <f>'Exp factors'!I79</f>
        <v>des</v>
      </c>
      <c r="R802" s="1111"/>
      <c r="S802" s="1112"/>
      <c r="T802" s="1112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1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098"/>
      <c r="H803" s="1188">
        <f>IF(H$46="","",IF('Exp factors'!$B81="poor",'Exp factors'!$G$81*H$46,SUM(C803)*'Exp factors'!C$81))</f>
        <v>0</v>
      </c>
      <c r="I803" s="1188">
        <f>IF(I$46="","",IF('Exp factors'!$B81="poor",'Exp factors'!$G$81*I$46,SUM(D803)*'Exp factors'!D$81))</f>
        <v>0</v>
      </c>
      <c r="J803" s="1188">
        <f>IF(J$46="","",IF('Exp factors'!$B81="poor",'Exp factors'!$G$81*J$46,SUM(E803)*'Exp factors'!E$81))</f>
        <v>0</v>
      </c>
      <c r="K803" s="1188">
        <f>IF(K$46="","",IF('Exp factors'!$B81="poor",'Exp factors'!$G$81*K$46,SUM(F803)*'Exp factors'!F$81))</f>
        <v>0</v>
      </c>
      <c r="L803" s="1429"/>
      <c r="M803" s="1426">
        <f t="shared" si="32"/>
        <v>0</v>
      </c>
      <c r="N803" s="1426">
        <f t="shared" si="33"/>
        <v>0</v>
      </c>
      <c r="O803" s="1426">
        <f t="shared" si="33"/>
        <v>0</v>
      </c>
      <c r="P803" s="1426">
        <f t="shared" si="33"/>
        <v>0</v>
      </c>
      <c r="Q803" s="1550" t="str">
        <f>'Exp factors'!I81</f>
        <v>other</v>
      </c>
      <c r="R803" s="1111"/>
      <c r="S803" s="1112"/>
      <c r="T803" s="1112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1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098"/>
      <c r="H804" s="1188">
        <f>IF(H$46="","",IF('Exp factors'!$B88="poor",'Exp factors'!$G$88*H$46,SUM(C804)*'Exp factors'!C$88))</f>
        <v>0</v>
      </c>
      <c r="I804" s="1188">
        <f>IF(I$46="","",IF('Exp factors'!$B88="poor",'Exp factors'!$G$88*I$46,SUM(D804)*'Exp factors'!D$88))</f>
        <v>0</v>
      </c>
      <c r="J804" s="1188">
        <f>IF(J$46="","",IF('Exp factors'!$B88="poor",'Exp factors'!$G$88*J$46,SUM(E804)*'Exp factors'!E$88))</f>
        <v>0</v>
      </c>
      <c r="K804" s="1188">
        <f>IF(K$46="","",IF('Exp factors'!$B88="poor",'Exp factors'!$G$88*K$46,SUM(F804)*'Exp factors'!F$88))</f>
        <v>0</v>
      </c>
      <c r="L804" s="1429"/>
      <c r="M804" s="1426">
        <f t="shared" si="32"/>
        <v>0</v>
      </c>
      <c r="N804" s="1426">
        <f t="shared" si="33"/>
        <v>0</v>
      </c>
      <c r="O804" s="1426">
        <f t="shared" si="33"/>
        <v>0</v>
      </c>
      <c r="P804" s="1426">
        <f t="shared" si="33"/>
        <v>0</v>
      </c>
      <c r="Q804" s="1550" t="str">
        <f>'Exp factors'!I88</f>
        <v>other</v>
      </c>
      <c r="R804" s="1111"/>
      <c r="S804" s="1112"/>
      <c r="T804" s="1112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201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5"/>
      <c r="H805" s="1188">
        <f>IF(H$46="","",IF('Exp factors'!$B82="poor",'Exp factors'!$G$82*H$46,SUM(C805)*'Exp factors'!C$82))</f>
        <v>0</v>
      </c>
      <c r="I805" s="1188">
        <f>IF(I$46="","",IF('Exp factors'!$B82="poor",'Exp factors'!$G$82*I$46,SUM(D805)*'Exp factors'!D$82))</f>
        <v>0</v>
      </c>
      <c r="J805" s="1188">
        <f>IF(J$46="","",IF('Exp factors'!$B82="poor",'Exp factors'!$G$82*J$46,SUM(E805)*'Exp factors'!E$82))</f>
        <v>0</v>
      </c>
      <c r="K805" s="1188">
        <f>IF(K$46="","",IF('Exp factors'!$B82="poor",'Exp factors'!$G$82*K$46,SUM(F805)*'Exp factors'!F$82))</f>
        <v>0</v>
      </c>
      <c r="L805" s="1429"/>
      <c r="M805" s="1426">
        <f t="shared" si="32"/>
        <v>0</v>
      </c>
      <c r="N805" s="1426">
        <f t="shared" si="33"/>
        <v>0</v>
      </c>
      <c r="O805" s="1426">
        <f t="shared" si="33"/>
        <v>0</v>
      </c>
      <c r="P805" s="1426">
        <f t="shared" si="33"/>
        <v>0</v>
      </c>
      <c r="Q805" s="1551" t="str">
        <f>'Exp factors'!I82</f>
        <v>mns</v>
      </c>
      <c r="R805" s="1111"/>
      <c r="S805" s="1112"/>
      <c r="T805" s="1112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1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5"/>
      <c r="H806" s="1188">
        <f>IF(H$46="","",IF('Exp factors'!$B84="poor",'Exp factors'!$G$84*H$46,SUM(C806)*'Exp factors'!C$84))</f>
        <v>0</v>
      </c>
      <c r="I806" s="1188">
        <f>IF(I$46="","",IF('Exp factors'!$B84="poor",'Exp factors'!$G$84*I$46,SUM(D806)*'Exp factors'!D$84))</f>
        <v>0</v>
      </c>
      <c r="J806" s="1188">
        <f>IF(J$46="","",IF('Exp factors'!$B84="poor",'Exp factors'!$G$84*J$46,SUM(E806)*'Exp factors'!E$84))</f>
        <v>0</v>
      </c>
      <c r="K806" s="1188">
        <f>IF(K$46="","",IF('Exp factors'!$B84="poor",'Exp factors'!$G$84*K$46,SUM(F806)*'Exp factors'!F$84))</f>
        <v>0</v>
      </c>
      <c r="L806" s="1429"/>
      <c r="M806" s="1426">
        <f t="shared" si="32"/>
        <v>0</v>
      </c>
      <c r="N806" s="1426">
        <f t="shared" si="33"/>
        <v>0</v>
      </c>
      <c r="O806" s="1426">
        <f t="shared" si="33"/>
        <v>0</v>
      </c>
      <c r="P806" s="1426">
        <f t="shared" si="33"/>
        <v>0</v>
      </c>
      <c r="Q806" s="1549" t="str">
        <f>'Exp factors'!I84</f>
        <v>des</v>
      </c>
      <c r="R806" s="1111"/>
      <c r="S806" s="1112"/>
      <c r="T806" s="1112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1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5"/>
      <c r="H807" s="1188">
        <f>IF(H$46="","",IF('Exp factors'!$B85="poor",'Exp factors'!$G$85*H$46,SUM(C807)*'Exp factors'!C$85))</f>
        <v>0</v>
      </c>
      <c r="I807" s="1188">
        <f>IF(I$46="","",IF('Exp factors'!$B85="poor",'Exp factors'!$G$85*I$46,SUM(D807)*'Exp factors'!D$85))</f>
        <v>0</v>
      </c>
      <c r="J807" s="1188">
        <f>IF(J$46="","",IF('Exp factors'!$B85="poor",'Exp factors'!$G$85*J$46,SUM(E807)*'Exp factors'!E$85))</f>
        <v>0</v>
      </c>
      <c r="K807" s="1188">
        <f>IF(K$46="","",IF('Exp factors'!$B85="poor",'Exp factors'!$G$85*K$46,SUM(F807)*'Exp factors'!F$85))</f>
        <v>0</v>
      </c>
      <c r="L807" s="1429"/>
      <c r="M807" s="1426">
        <f t="shared" si="32"/>
        <v>0</v>
      </c>
      <c r="N807" s="1426">
        <f t="shared" si="33"/>
        <v>0</v>
      </c>
      <c r="O807" s="1426">
        <f t="shared" si="33"/>
        <v>0</v>
      </c>
      <c r="P807" s="1426">
        <f t="shared" si="33"/>
        <v>0</v>
      </c>
      <c r="Q807" s="1549" t="str">
        <f>'Exp factors'!I85</f>
        <v>des</v>
      </c>
      <c r="R807" s="1111"/>
      <c r="S807" s="1112"/>
      <c r="T807" s="1112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1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5"/>
      <c r="H808" s="1188">
        <f>IF(H$46="","",IF('Exp factors'!$B87="poor",'Exp factors'!$G$87*H$46,SUM(C808)*'Exp factors'!C$87))</f>
        <v>0</v>
      </c>
      <c r="I808" s="1188">
        <f>IF(I$46="","",IF('Exp factors'!$B87="poor",'Exp factors'!$G$87*I$46,SUM(D808)*'Exp factors'!D$87))</f>
        <v>0</v>
      </c>
      <c r="J808" s="1188">
        <f>IF(J$46="","",IF('Exp factors'!$B87="poor",'Exp factors'!$G$87*J$46,SUM(E808)*'Exp factors'!E$87))</f>
        <v>0</v>
      </c>
      <c r="K808" s="1188">
        <f>IF(K$46="","",IF('Exp factors'!$B87="poor",'Exp factors'!$G$87*K$46,SUM(F808)*'Exp factors'!F$87))</f>
        <v>0</v>
      </c>
      <c r="L808" s="1429"/>
      <c r="M808" s="1426">
        <f t="shared" si="32"/>
        <v>0</v>
      </c>
      <c r="N808" s="1426">
        <f t="shared" si="33"/>
        <v>0</v>
      </c>
      <c r="O808" s="1426">
        <f t="shared" si="33"/>
        <v>0</v>
      </c>
      <c r="P808" s="1426">
        <f t="shared" si="33"/>
        <v>0</v>
      </c>
      <c r="Q808" s="1549" t="str">
        <f>'Exp factors'!I87</f>
        <v>des</v>
      </c>
      <c r="R808" s="1111"/>
      <c r="S808" s="1112"/>
      <c r="T808" s="1112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201"/>
      <c r="C809" s="1009">
        <f>IF(Data!BV809="","",Data!BV809)</f>
        <v>12</v>
      </c>
      <c r="D809" s="1009">
        <f>IF(Data!BW809="","",Data!BW809)</f>
        <v>60</v>
      </c>
      <c r="E809" s="1009">
        <f>IF(Data!BX809="","",Data!BX809)</f>
        <v>372</v>
      </c>
      <c r="F809" s="1009">
        <f>IF(Data!BY809="","",Data!BY809)</f>
        <v>460</v>
      </c>
      <c r="G809" s="1098"/>
      <c r="H809" s="1188">
        <f>IF(H$46="","",IF('Exp factors'!$B88="poor",'Exp factors'!$G$88*H$46,SUM(C809)*'Exp factors'!C$88))</f>
        <v>0</v>
      </c>
      <c r="I809" s="1188">
        <f>IF(I$46="","",IF('Exp factors'!$B88="poor",'Exp factors'!$G$88*I$46,SUM(D809)*'Exp factors'!D$88))</f>
        <v>0</v>
      </c>
      <c r="J809" s="1188">
        <f>IF(J$46="","",IF('Exp factors'!$B88="poor",'Exp factors'!$G$88*J$46,SUM(E809)*'Exp factors'!E$88))</f>
        <v>0</v>
      </c>
      <c r="K809" s="1188">
        <f>IF(K$46="","",IF('Exp factors'!$B88="poor",'Exp factors'!$G$88*K$46,SUM(F809)*'Exp factors'!F$88))</f>
        <v>0</v>
      </c>
      <c r="L809" s="1429"/>
      <c r="M809" s="1426">
        <f t="shared" si="32"/>
        <v>-12</v>
      </c>
      <c r="N809" s="1426">
        <f t="shared" si="33"/>
        <v>-60</v>
      </c>
      <c r="O809" s="1426">
        <f t="shared" si="33"/>
        <v>-372</v>
      </c>
      <c r="P809" s="1426">
        <f t="shared" si="33"/>
        <v>-460</v>
      </c>
      <c r="Q809" s="1550" t="str">
        <f>'Exp factors'!I88</f>
        <v>other</v>
      </c>
      <c r="R809" s="1111"/>
      <c r="S809" s="1112"/>
      <c r="T809" s="1112"/>
      <c r="U809" s="1063">
        <v>809</v>
      </c>
      <c r="V809" s="476"/>
    </row>
    <row r="810" spans="1:22" ht="15.75" customHeight="1">
      <c r="A810" s="1202" t="s">
        <v>362</v>
      </c>
      <c r="B810" s="1201"/>
      <c r="C810" s="1203">
        <f>C20-C31</f>
        <v>370</v>
      </c>
      <c r="D810" s="1203">
        <f>D20-D31</f>
        <v>53</v>
      </c>
      <c r="E810" s="1203">
        <f>E20-E31</f>
        <v>744</v>
      </c>
      <c r="F810" s="1203">
        <f>F20-F31</f>
        <v>12081</v>
      </c>
      <c r="G810" s="1196"/>
      <c r="H810" s="1204">
        <f>C810*'Exp factors'!$D$71</f>
        <v>370</v>
      </c>
      <c r="I810" s="1204">
        <f>D810*'Exp factors'!$D$71</f>
        <v>53</v>
      </c>
      <c r="J810" s="1204">
        <f>E810*'Exp factors'!$D$71</f>
        <v>744</v>
      </c>
      <c r="K810" s="1204">
        <f>F810*'Exp factors'!$D$71</f>
        <v>12081</v>
      </c>
      <c r="L810" s="1196"/>
      <c r="M810" s="1204">
        <f>IF(H810="","",SUM(H810)-SUM(C810))</f>
        <v>0</v>
      </c>
      <c r="N810" s="1204">
        <f>IF(I810="","",SUM(I810)-SUM(D810))</f>
        <v>0</v>
      </c>
      <c r="O810" s="1204">
        <f>IF(J810="","",SUM(J810)-SUM(E810))</f>
        <v>0</v>
      </c>
      <c r="P810" s="1204">
        <f>IF(K810="","",SUM(K810)-SUM(F810))</f>
        <v>0</v>
      </c>
      <c r="Q810" s="1127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363</v>
      </c>
      <c r="B811" s="1201"/>
      <c r="C811" s="1116">
        <f>SUM(C771:C775,C780:C784,C789:C809)</f>
        <v>150</v>
      </c>
      <c r="D811" s="1116">
        <f>SUM(D771:D775,D780:D784,D789:D809)</f>
        <v>1304</v>
      </c>
      <c r="E811" s="1116">
        <f>SUM(E771:E775,E780:E784,E789:E809)</f>
        <v>4694</v>
      </c>
      <c r="F811" s="1116">
        <f>SUM(F771:F775,F780:F784,F789:F809)</f>
        <v>14009</v>
      </c>
      <c r="G811" s="1197"/>
      <c r="H811" s="1205">
        <f>SUM(H771:H775,H780:H784,H789:H809)</f>
        <v>48</v>
      </c>
      <c r="I811" s="1205">
        <f>SUM(I771:I775,I780:I784,I789:I809)</f>
        <v>96</v>
      </c>
      <c r="J811" s="1205">
        <f>SUM(J771:J775,J780:J784,J789:J809)</f>
        <v>1848</v>
      </c>
      <c r="K811" s="1205">
        <f>SUM(K771:K775,K780:K784,K789:K809)</f>
        <v>6784</v>
      </c>
      <c r="L811" s="1197"/>
      <c r="M811" s="1205">
        <f>SUM(M771:M775,M780:M784,M789:M809)</f>
        <v>-102</v>
      </c>
      <c r="N811" s="1205">
        <f>SUM(N771:N775,N780:N784,N789:N809)</f>
        <v>-1208</v>
      </c>
      <c r="O811" s="1205">
        <f>SUM(O771:O775,O780:O784,O789:O809)</f>
        <v>-2846</v>
      </c>
      <c r="P811" s="1205">
        <f>SUM(P771:P775,P780:P784,P789:P809)</f>
        <v>-7225</v>
      </c>
      <c r="Q811" s="1127"/>
      <c r="R811" s="44"/>
      <c r="S811" s="46"/>
      <c r="T811" s="46"/>
      <c r="U811" s="1063">
        <v>811</v>
      </c>
      <c r="V811" s="46"/>
    </row>
    <row r="812" spans="1:22" ht="15.75" customHeight="1">
      <c r="A812" s="1206" t="s">
        <v>364</v>
      </c>
      <c r="B812" s="1201"/>
      <c r="C812" s="1041"/>
      <c r="D812" s="1041"/>
      <c r="E812" s="1041"/>
      <c r="F812" s="1041"/>
      <c r="G812" s="1197"/>
      <c r="H812" s="1207"/>
      <c r="I812" s="1207"/>
      <c r="J812" s="1207"/>
      <c r="K812" s="1207"/>
      <c r="L812" s="1197"/>
      <c r="M812" s="1041"/>
      <c r="N812" s="1041"/>
      <c r="O812" s="1041"/>
      <c r="P812" s="1041"/>
      <c r="Q812" s="1127"/>
      <c r="R812" s="44"/>
      <c r="S812" s="46"/>
      <c r="T812" s="46"/>
      <c r="U812" s="1063">
        <v>812</v>
      </c>
      <c r="V812" s="46"/>
    </row>
    <row r="813" spans="1:22" ht="15.75" customHeight="1">
      <c r="A813" s="1206"/>
      <c r="B813" s="1201"/>
      <c r="C813" s="1116"/>
      <c r="D813" s="1116"/>
      <c r="E813" s="1116"/>
      <c r="F813" s="1116"/>
      <c r="G813" s="1197"/>
      <c r="H813" s="1207"/>
      <c r="I813" s="1207"/>
      <c r="J813" s="1207"/>
      <c r="K813" s="1207"/>
      <c r="L813" s="1197"/>
      <c r="M813" s="1041"/>
      <c r="N813" s="1041"/>
      <c r="O813" s="1041"/>
      <c r="P813" s="1041"/>
      <c r="Q813" s="1127"/>
      <c r="R813" s="44"/>
      <c r="S813" s="46"/>
      <c r="T813" s="46"/>
      <c r="U813" s="1063">
        <v>813</v>
      </c>
      <c r="V813" s="46"/>
    </row>
    <row r="814" spans="1:22" ht="15.75" customHeight="1">
      <c r="A814" s="1206"/>
      <c r="B814" s="1201"/>
      <c r="C814" s="1041"/>
      <c r="D814" s="1041"/>
      <c r="E814" s="1041"/>
      <c r="F814" s="1041"/>
      <c r="G814" s="1197"/>
      <c r="H814" s="1207"/>
      <c r="I814" s="1207"/>
      <c r="J814" s="1207"/>
      <c r="K814" s="1207"/>
      <c r="L814" s="1197"/>
      <c r="M814" s="1041"/>
      <c r="N814" s="1041"/>
      <c r="O814" s="1041"/>
      <c r="P814" s="1041"/>
      <c r="Q814" s="1127"/>
      <c r="R814" s="44"/>
      <c r="S814" s="46"/>
      <c r="T814" s="46"/>
      <c r="U814" s="1063">
        <v>814</v>
      </c>
      <c r="V814" s="46"/>
    </row>
    <row r="815" spans="1:22" ht="15.75" customHeight="1">
      <c r="A815" s="1206"/>
      <c r="B815" s="1201"/>
      <c r="C815" s="1041"/>
      <c r="D815" s="1041"/>
      <c r="E815" s="1041"/>
      <c r="F815" s="1041"/>
      <c r="G815" s="1197"/>
      <c r="H815" s="1207"/>
      <c r="I815" s="1207"/>
      <c r="J815" s="1207"/>
      <c r="K815" s="1207"/>
      <c r="L815" s="1197"/>
      <c r="M815" s="1041"/>
      <c r="N815" s="1041"/>
      <c r="O815" s="1041"/>
      <c r="P815" s="1041"/>
      <c r="Q815" s="1127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201"/>
      <c r="C816" s="1129"/>
      <c r="D816" s="1129"/>
      <c r="E816" s="1129"/>
      <c r="F816" s="1129"/>
      <c r="G816" s="953"/>
      <c r="H816" s="1208"/>
      <c r="I816" s="1208"/>
      <c r="J816" s="1208"/>
      <c r="K816" s="1208"/>
      <c r="L816" s="953"/>
      <c r="M816" s="1129"/>
      <c r="N816" s="1129"/>
      <c r="O816" s="1129"/>
      <c r="P816" s="1129"/>
      <c r="Q816" s="1127"/>
      <c r="R816" s="44"/>
      <c r="S816" s="46"/>
      <c r="T816" s="46"/>
      <c r="U816" s="1063">
        <v>816</v>
      </c>
      <c r="V816" s="46"/>
    </row>
    <row r="817" spans="1:22" ht="15.75" customHeight="1">
      <c r="A817" s="1209" t="s">
        <v>365</v>
      </c>
      <c r="B817" s="1201"/>
      <c r="C817" s="1041"/>
      <c r="D817" s="1041"/>
      <c r="E817" s="1041"/>
      <c r="F817" s="1041"/>
      <c r="G817" s="1197"/>
      <c r="H817" s="1210"/>
      <c r="I817" s="1210"/>
      <c r="J817" s="1210"/>
      <c r="K817" s="1210"/>
      <c r="L817" s="1197"/>
      <c r="M817" s="1041"/>
      <c r="N817" s="1041"/>
      <c r="O817" s="1041"/>
      <c r="P817" s="1041"/>
      <c r="R817" s="44" t="s">
        <v>492</v>
      </c>
      <c r="S817" s="46"/>
      <c r="T817" s="46"/>
      <c r="U817" s="1063">
        <v>817</v>
      </c>
      <c r="V817" s="46"/>
    </row>
    <row r="818" spans="1:22" ht="15.75" customHeight="1">
      <c r="A818" s="1215" t="s">
        <v>19</v>
      </c>
      <c r="B818" s="1201"/>
      <c r="C818" s="1041"/>
      <c r="D818" s="1041"/>
      <c r="E818" s="1041"/>
      <c r="F818" s="1041"/>
      <c r="G818" s="1197"/>
      <c r="H818" s="1210"/>
      <c r="I818" s="1210"/>
      <c r="J818" s="1210"/>
      <c r="K818" s="1210"/>
      <c r="L818" s="1197"/>
      <c r="M818" s="1041"/>
      <c r="N818" s="1041"/>
      <c r="O818" s="1041"/>
      <c r="P818" s="1041"/>
      <c r="R818" s="44" t="s">
        <v>493</v>
      </c>
      <c r="S818" s="46"/>
      <c r="T818" s="46"/>
      <c r="U818" s="1063">
        <v>818</v>
      </c>
      <c r="V818" s="46"/>
    </row>
    <row r="819" spans="1:22" ht="15.75" customHeight="1">
      <c r="A819" s="1393" t="s">
        <v>366</v>
      </c>
      <c r="B819" s="1201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7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7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3">
        <v>819</v>
      </c>
      <c r="V819" s="46"/>
    </row>
    <row r="820" spans="1:22" ht="15.75" customHeight="1">
      <c r="A820" s="44" t="s">
        <v>367</v>
      </c>
      <c r="B820" s="1201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7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7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3">
        <v>820</v>
      </c>
      <c r="V820" s="46"/>
    </row>
    <row r="821" spans="1:22" ht="15.75" customHeight="1">
      <c r="A821" s="1393" t="s">
        <v>368</v>
      </c>
      <c r="B821" s="1201"/>
      <c r="C821" s="1129">
        <f>SUM($C$116)</f>
        <v>0</v>
      </c>
      <c r="D821" s="1129">
        <f>SUM($D$116)</f>
        <v>0</v>
      </c>
      <c r="E821" s="1129">
        <f>SUM($E$116)</f>
        <v>7.0450097847358124E-3</v>
      </c>
      <c r="F821" s="1129">
        <f>SUM($F$116)</f>
        <v>1.8786692759295499E-2</v>
      </c>
      <c r="G821" s="953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3"/>
      <c r="M821" s="1129">
        <f>SUM($M$116)</f>
        <v>0</v>
      </c>
      <c r="N821" s="1129">
        <f>SUM($N$116)</f>
        <v>0</v>
      </c>
      <c r="O821" s="1129">
        <f>SUM($O$116)</f>
        <v>-7.0450097847358124E-3</v>
      </c>
      <c r="P821" s="1129">
        <f>SUM($P$116)</f>
        <v>-1.8786692759295499E-2</v>
      </c>
      <c r="R821" s="44">
        <v>3</v>
      </c>
      <c r="S821" s="46">
        <f t="shared" si="35"/>
        <v>1</v>
      </c>
      <c r="T821" s="46">
        <f t="shared" si="34"/>
        <v>1</v>
      </c>
      <c r="U821" s="1063">
        <v>821</v>
      </c>
      <c r="V821" s="46"/>
    </row>
    <row r="822" spans="1:22" ht="15.75" customHeight="1">
      <c r="A822" s="44" t="s">
        <v>369</v>
      </c>
      <c r="B822" s="1201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3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3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44">
        <v>4</v>
      </c>
      <c r="S822" s="46">
        <f t="shared" si="35"/>
        <v>1</v>
      </c>
      <c r="T822" s="46" t="str">
        <f t="shared" si="34"/>
        <v/>
      </c>
      <c r="U822" s="1063">
        <v>822</v>
      </c>
      <c r="V822" s="46"/>
    </row>
    <row r="823" spans="1:22" ht="15.75" customHeight="1">
      <c r="A823" s="1393" t="s">
        <v>370</v>
      </c>
      <c r="B823" s="1201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3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3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35"/>
        <v>1</v>
      </c>
      <c r="T823" s="46" t="str">
        <f t="shared" si="34"/>
        <v/>
      </c>
      <c r="U823" s="1063">
        <v>823</v>
      </c>
      <c r="V823" s="46"/>
    </row>
    <row r="824" spans="1:22" ht="15.75" customHeight="1">
      <c r="A824" s="44" t="s">
        <v>371</v>
      </c>
      <c r="B824" s="1201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3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3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35"/>
        <v>1</v>
      </c>
      <c r="T824" s="46" t="str">
        <f t="shared" si="34"/>
        <v/>
      </c>
      <c r="U824" s="1063">
        <v>824</v>
      </c>
      <c r="V824" s="46"/>
    </row>
    <row r="825" spans="1:22" ht="15.75" customHeight="1">
      <c r="A825" s="1393" t="s">
        <v>372</v>
      </c>
      <c r="B825" s="1201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3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3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35"/>
        <v>1</v>
      </c>
      <c r="T825" s="46" t="str">
        <f t="shared" si="34"/>
        <v/>
      </c>
      <c r="U825" s="1063">
        <v>825</v>
      </c>
      <c r="V825" s="46"/>
    </row>
    <row r="826" spans="1:22" ht="15.75" customHeight="1">
      <c r="A826" s="44" t="s">
        <v>373</v>
      </c>
      <c r="B826" s="1201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3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3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35"/>
        <v>1</v>
      </c>
      <c r="T826" s="46" t="str">
        <f t="shared" si="34"/>
        <v/>
      </c>
      <c r="U826" s="1063">
        <v>826</v>
      </c>
      <c r="V826" s="46"/>
    </row>
    <row r="827" spans="1:22" ht="15.75" customHeight="1">
      <c r="A827" s="1393" t="s">
        <v>374</v>
      </c>
      <c r="B827" s="1201"/>
      <c r="C827" s="1129">
        <f>SUM($C$183,$C$180,$C$177)</f>
        <v>0</v>
      </c>
      <c r="D827" s="1129">
        <f>SUM($D$183,$D$180,$D$177)</f>
        <v>0</v>
      </c>
      <c r="E827" s="1129">
        <f>SUM($E$183,$E$180,$E$177)</f>
        <v>2.9558056099151992E-3</v>
      </c>
      <c r="F827" s="1129">
        <f>SUM($F$183,$F$180,$F$177)</f>
        <v>6.033920417482061E-3</v>
      </c>
      <c r="G827" s="953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3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4"/>
      <c r="S827" s="46">
        <f t="shared" si="35"/>
        <v>2</v>
      </c>
      <c r="T827" s="46">
        <f t="shared" si="34"/>
        <v>2</v>
      </c>
      <c r="U827" s="1063">
        <v>827</v>
      </c>
      <c r="V827" s="46"/>
    </row>
    <row r="828" spans="1:22" ht="15.75" customHeight="1">
      <c r="A828" s="1215" t="s">
        <v>20</v>
      </c>
      <c r="B828" s="1201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5"/>
        <v>2</v>
      </c>
      <c r="T828" s="46" t="str">
        <f t="shared" si="34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7"/>
      <c r="C829" s="1129">
        <f>SUM($C$229)</f>
        <v>2.6666666666666665E-2</v>
      </c>
      <c r="D829" s="1129">
        <f>SUM($D$229)</f>
        <v>2.6666666666666665E-2</v>
      </c>
      <c r="E829" s="1129">
        <f>SUM($E$229)</f>
        <v>2.6666666666666665E-2</v>
      </c>
      <c r="F829" s="1129">
        <f>SUM($F$229)</f>
        <v>2.6666666666666665E-2</v>
      </c>
      <c r="G829" s="953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3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>
        <v>9</v>
      </c>
      <c r="S829" s="46">
        <f t="shared" si="35"/>
        <v>3</v>
      </c>
      <c r="T829" s="46">
        <f t="shared" si="34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201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3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3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>
        <v>10</v>
      </c>
      <c r="S830" s="46">
        <f t="shared" si="35"/>
        <v>3</v>
      </c>
      <c r="T830" s="46" t="str">
        <f t="shared" si="34"/>
        <v/>
      </c>
      <c r="U830" s="1063">
        <v>830</v>
      </c>
      <c r="V830" s="46"/>
    </row>
    <row r="831" spans="1:22" ht="15.75" customHeight="1">
      <c r="A831" s="1211" t="str">
        <f>$A$236</f>
        <v>Maize: kg produced</v>
      </c>
      <c r="B831" s="1201"/>
      <c r="C831" s="1129">
        <f>SUM($C$242)</f>
        <v>0.10148168856583731</v>
      </c>
      <c r="D831" s="1129">
        <f>SUM($D$242)</f>
        <v>0.16913614760972884</v>
      </c>
      <c r="E831" s="1129">
        <f>SUM($E$242)</f>
        <v>0.44398238747553814</v>
      </c>
      <c r="F831" s="1129">
        <f>SUM($F$242)</f>
        <v>0.52620134811915631</v>
      </c>
      <c r="G831" s="953"/>
      <c r="H831" s="1129">
        <f>SUM($H$242)</f>
        <v>0</v>
      </c>
      <c r="I831" s="1129">
        <f>SUM($I$242)</f>
        <v>0</v>
      </c>
      <c r="J831" s="1129">
        <f>SUM($J$242)</f>
        <v>0.88796477495107629</v>
      </c>
      <c r="K831" s="1129">
        <f>SUM($K$242)</f>
        <v>1.3155033702978909</v>
      </c>
      <c r="L831" s="953"/>
      <c r="M831" s="1129">
        <f>SUM($M$242)</f>
        <v>0</v>
      </c>
      <c r="N831" s="1129">
        <f>SUM($N$242)</f>
        <v>0</v>
      </c>
      <c r="O831" s="1129">
        <f>SUM($O$242)</f>
        <v>0.44398238747553814</v>
      </c>
      <c r="P831" s="1129">
        <f>SUM($P$242)</f>
        <v>0.78930202217873457</v>
      </c>
      <c r="R831" s="44">
        <v>11</v>
      </c>
      <c r="S831" s="46">
        <f t="shared" si="35"/>
        <v>4</v>
      </c>
      <c r="T831" s="46">
        <f t="shared" si="34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7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3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3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12</v>
      </c>
      <c r="S832" s="46">
        <f t="shared" si="35"/>
        <v>4</v>
      </c>
      <c r="T832" s="46" t="str">
        <f t="shared" si="34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7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5.1315503370297895E-2</v>
      </c>
      <c r="G833" s="953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3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-5.1315503370297895E-2</v>
      </c>
      <c r="R833" s="44">
        <v>13</v>
      </c>
      <c r="S833" s="46">
        <f t="shared" si="35"/>
        <v>5</v>
      </c>
      <c r="T833" s="46">
        <f t="shared" si="34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7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3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3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14</v>
      </c>
      <c r="S834" s="46">
        <f t="shared" si="35"/>
        <v>5</v>
      </c>
      <c r="T834" s="46" t="str">
        <f t="shared" si="34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7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3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3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15</v>
      </c>
      <c r="S835" s="46">
        <f t="shared" si="35"/>
        <v>5</v>
      </c>
      <c r="T835" s="46" t="str">
        <f t="shared" si="34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201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3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3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16</v>
      </c>
      <c r="S836" s="46">
        <f t="shared" si="35"/>
        <v>5</v>
      </c>
      <c r="T836" s="46" t="str">
        <f t="shared" si="34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201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3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3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17</v>
      </c>
      <c r="S837" s="46">
        <f t="shared" si="35"/>
        <v>5</v>
      </c>
      <c r="T837" s="46" t="str">
        <f t="shared" si="34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201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3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3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18</v>
      </c>
      <c r="S838" s="46">
        <f t="shared" si="35"/>
        <v>5</v>
      </c>
      <c r="T838" s="46" t="str">
        <f t="shared" si="34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201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3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3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19</v>
      </c>
      <c r="S839" s="46">
        <f t="shared" si="35"/>
        <v>5</v>
      </c>
      <c r="T839" s="46" t="str">
        <f t="shared" si="34"/>
        <v/>
      </c>
      <c r="U839" s="1063">
        <v>839</v>
      </c>
      <c r="V839" s="46"/>
    </row>
    <row r="840" spans="1:22" ht="15.75" customHeight="1">
      <c r="A840" s="1211" t="str">
        <f>$A$299</f>
        <v>Cassava (fresh): no. local meas.</v>
      </c>
      <c r="B840" s="1201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3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3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20</v>
      </c>
      <c r="S840" s="46">
        <f t="shared" si="35"/>
        <v>5</v>
      </c>
      <c r="T840" s="46" t="str">
        <f t="shared" si="34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201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3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3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21</v>
      </c>
      <c r="S841" s="46">
        <f t="shared" si="35"/>
        <v>5</v>
      </c>
      <c r="T841" s="46" t="str">
        <f t="shared" si="34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201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3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3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22</v>
      </c>
      <c r="S842" s="46">
        <f t="shared" si="35"/>
        <v>5</v>
      </c>
      <c r="T842" s="46" t="str">
        <f t="shared" si="34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201"/>
      <c r="C843" s="1129">
        <f>SUM($C$338)</f>
        <v>4.2493709812692203E-2</v>
      </c>
      <c r="D843" s="1129">
        <f>SUM($D$338)</f>
        <v>4.2493709812692203E-2</v>
      </c>
      <c r="E843" s="1129">
        <f>SUM($E$338)</f>
        <v>9.2954990215264183E-2</v>
      </c>
      <c r="F843" s="1129">
        <f>SUM($F$338)</f>
        <v>0.16525331593824744</v>
      </c>
      <c r="G843" s="953"/>
      <c r="H843" s="1129">
        <f>SUM($H$338)</f>
        <v>0</v>
      </c>
      <c r="I843" s="1129">
        <f>SUM($I$338)</f>
        <v>0</v>
      </c>
      <c r="J843" s="1129">
        <f>SUM($J$338)</f>
        <v>0.18590998043052837</v>
      </c>
      <c r="K843" s="1129">
        <f>SUM($K$338)</f>
        <v>0</v>
      </c>
      <c r="L843" s="953"/>
      <c r="M843" s="1129">
        <f>SUM($M$338)</f>
        <v>0</v>
      </c>
      <c r="N843" s="1129">
        <f>SUM($N$338)</f>
        <v>0</v>
      </c>
      <c r="O843" s="1129">
        <f>SUM($O$338)</f>
        <v>9.2954990215264183E-2</v>
      </c>
      <c r="P843" s="1129">
        <f>SUM($P$338)</f>
        <v>0</v>
      </c>
      <c r="R843" s="44">
        <v>23</v>
      </c>
      <c r="S843" s="46">
        <f t="shared" si="35"/>
        <v>6</v>
      </c>
      <c r="T843" s="46">
        <f t="shared" si="34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201"/>
      <c r="C844" s="1129">
        <f>SUM($C$348)</f>
        <v>0.10791165781381044</v>
      </c>
      <c r="D844" s="1129">
        <f>SUM($D$348)</f>
        <v>9.7120492032429409E-2</v>
      </c>
      <c r="E844" s="1129">
        <f>SUM($E$348)</f>
        <v>0.16996086105675146</v>
      </c>
      <c r="F844" s="1129">
        <f>SUM($F$348)</f>
        <v>0.3021526418786693</v>
      </c>
      <c r="G844" s="953"/>
      <c r="H844" s="1129">
        <f>SUM($H$348)</f>
        <v>0</v>
      </c>
      <c r="I844" s="1129">
        <f>SUM($I$348)</f>
        <v>0</v>
      </c>
      <c r="J844" s="1129">
        <f>SUM($J$348)</f>
        <v>0.26438356164383559</v>
      </c>
      <c r="K844" s="1129">
        <f>SUM($K$348)</f>
        <v>0.63787779952163515</v>
      </c>
      <c r="L844" s="953"/>
      <c r="M844" s="1129">
        <f>SUM($M$348)</f>
        <v>0</v>
      </c>
      <c r="N844" s="1129">
        <f>SUM($N$348)</f>
        <v>0</v>
      </c>
      <c r="O844" s="1129">
        <f>SUM($O$348)</f>
        <v>9.442270058708413E-2</v>
      </c>
      <c r="P844" s="1129">
        <f>SUM($P$348)</f>
        <v>0.33572515764296584</v>
      </c>
      <c r="R844" s="44">
        <v>24</v>
      </c>
      <c r="S844" s="46">
        <f t="shared" si="35"/>
        <v>7</v>
      </c>
      <c r="T844" s="46">
        <f t="shared" si="34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201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3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3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25</v>
      </c>
      <c r="S845" s="46">
        <f t="shared" si="35"/>
        <v>7</v>
      </c>
      <c r="T845" s="46" t="str">
        <f t="shared" si="34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201"/>
      <c r="C846" s="1129">
        <f>SUM($C$369)</f>
        <v>0.22309197651663404</v>
      </c>
      <c r="D846" s="1129">
        <f>SUM($D$369)</f>
        <v>0.22309197651663404</v>
      </c>
      <c r="E846" s="1129">
        <f>SUM($E$369)</f>
        <v>0.41829745596868884</v>
      </c>
      <c r="F846" s="1129">
        <f>SUM($F$369)</f>
        <v>0.24787997390737115</v>
      </c>
      <c r="G846" s="953"/>
      <c r="H846" s="1129">
        <f>SUM($H$369)</f>
        <v>0</v>
      </c>
      <c r="I846" s="1129">
        <f>SUM($I$369)</f>
        <v>0.31870282359519148</v>
      </c>
      <c r="J846" s="1129">
        <f>SUM($J$369)</f>
        <v>0.83659491193737767</v>
      </c>
      <c r="K846" s="1129">
        <f>SUM($K$369)</f>
        <v>1.4872798434442269</v>
      </c>
      <c r="L846" s="953"/>
      <c r="M846" s="1129">
        <f>SUM($M$369)</f>
        <v>0</v>
      </c>
      <c r="N846" s="1129">
        <f>SUM($N$369)</f>
        <v>9.5610847078557437E-2</v>
      </c>
      <c r="O846" s="1129">
        <f>SUM($O$369)</f>
        <v>0.41829745596868884</v>
      </c>
      <c r="P846" s="1129">
        <f>SUM($P$369)</f>
        <v>1.2393998695368558</v>
      </c>
      <c r="R846" s="44">
        <v>26</v>
      </c>
      <c r="S846" s="46">
        <f t="shared" si="35"/>
        <v>8</v>
      </c>
      <c r="T846" s="46">
        <f t="shared" si="34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201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3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3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27</v>
      </c>
      <c r="S847" s="46">
        <f t="shared" si="35"/>
        <v>8</v>
      </c>
      <c r="T847" s="46" t="str">
        <f t="shared" si="34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201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3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3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28</v>
      </c>
      <c r="S848" s="46">
        <f t="shared" si="35"/>
        <v>8</v>
      </c>
      <c r="T848" s="46" t="str">
        <f t="shared" si="34"/>
        <v/>
      </c>
      <c r="U848" s="1063">
        <v>848</v>
      </c>
      <c r="V848" s="46"/>
    </row>
    <row r="849" spans="1:22" ht="15.75" customHeight="1">
      <c r="A849" s="1394" t="s">
        <v>663</v>
      </c>
      <c r="B849" s="1201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5"/>
        <v>8</v>
      </c>
      <c r="T849" s="46" t="str">
        <f t="shared" si="34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201"/>
      <c r="C850" s="1129">
        <f>SUM($C$436)</f>
        <v>0</v>
      </c>
      <c r="D850" s="1129">
        <f>SUM($D$436)</f>
        <v>2.1246854906346101E-3</v>
      </c>
      <c r="E850" s="1129">
        <f>SUM($E$436)</f>
        <v>0</v>
      </c>
      <c r="F850" s="1129">
        <f>SUM($F$436)</f>
        <v>1.9279553526128869E-3</v>
      </c>
      <c r="G850" s="953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3"/>
      <c r="M850" s="1129">
        <f>SUM($M$436)</f>
        <v>0</v>
      </c>
      <c r="N850" s="1129">
        <f>SUM($N$436)</f>
        <v>-2.1246854906346101E-3</v>
      </c>
      <c r="O850" s="1129">
        <f>SUM($O$436)</f>
        <v>0</v>
      </c>
      <c r="P850" s="1129">
        <f>SUM($P$436)</f>
        <v>-1.9279553526128869E-3</v>
      </c>
      <c r="R850" s="44">
        <v>29</v>
      </c>
      <c r="S850" s="46">
        <f t="shared" si="35"/>
        <v>9</v>
      </c>
      <c r="T850" s="46">
        <f t="shared" si="34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201"/>
      <c r="C851" s="1129">
        <f>SUM($C$446)</f>
        <v>4.2046407604137546E-2</v>
      </c>
      <c r="D851" s="1129">
        <f>SUM($D$446)</f>
        <v>4.2046407604137546E-2</v>
      </c>
      <c r="E851" s="1129">
        <f>SUM($E$446)</f>
        <v>1.8395303326810178E-2</v>
      </c>
      <c r="F851" s="1129">
        <f>SUM($F$446)</f>
        <v>0</v>
      </c>
      <c r="G851" s="953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3"/>
      <c r="M851" s="1129">
        <f>SUM($M$446)</f>
        <v>-4.2046407604137546E-2</v>
      </c>
      <c r="N851" s="1129">
        <f>SUM($N$446)</f>
        <v>-4.2046407604137546E-2</v>
      </c>
      <c r="O851" s="1129">
        <f>SUM($O$446)</f>
        <v>-1.8395303326810178E-2</v>
      </c>
      <c r="P851" s="1129">
        <f>SUM($P$446)</f>
        <v>0</v>
      </c>
      <c r="R851" s="44">
        <v>30</v>
      </c>
      <c r="S851" s="46">
        <f t="shared" si="35"/>
        <v>10</v>
      </c>
      <c r="T851" s="46">
        <f t="shared" si="34"/>
        <v>10</v>
      </c>
      <c r="U851" s="1063">
        <v>851</v>
      </c>
      <c r="V851" s="46"/>
    </row>
    <row r="852" spans="1:22" ht="15.75" customHeight="1">
      <c r="A852" s="824" t="s">
        <v>21</v>
      </c>
      <c r="B852" s="1201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5"/>
        <v>10</v>
      </c>
      <c r="T852" s="46" t="str">
        <f t="shared" si="34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1"/>
      <c r="C853" s="1129">
        <f>SUM($C$648)</f>
        <v>0.19484484204640759</v>
      </c>
      <c r="D853" s="1129">
        <f>SUM($D$648)</f>
        <v>0.19484484204640759</v>
      </c>
      <c r="E853" s="1129">
        <f>SUM($E$648)</f>
        <v>0</v>
      </c>
      <c r="F853" s="1129">
        <f>SUM($F$648)</f>
        <v>0</v>
      </c>
      <c r="G853" s="953"/>
      <c r="H853" s="1129">
        <f>SUM($H$648)</f>
        <v>0.23381381045568908</v>
      </c>
      <c r="I853" s="1129">
        <f>SUM($I$648)</f>
        <v>0.23381381045568908</v>
      </c>
      <c r="J853" s="1129">
        <f>SUM($J$648)</f>
        <v>0</v>
      </c>
      <c r="K853" s="1129">
        <f>SUM($K$648)</f>
        <v>0</v>
      </c>
      <c r="L853" s="953"/>
      <c r="M853" s="1129">
        <f>SUM($M$648)</f>
        <v>3.896896840928149E-2</v>
      </c>
      <c r="N853" s="1129">
        <f>SUM($N$648)</f>
        <v>3.896896840928149E-2</v>
      </c>
      <c r="O853" s="1129">
        <f>SUM($O$648)</f>
        <v>0</v>
      </c>
      <c r="P853" s="1129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201"/>
      <c r="C854" s="1129">
        <f>SUM($C$654)</f>
        <v>0.19484484204640759</v>
      </c>
      <c r="D854" s="1129">
        <f>SUM($D$654)</f>
        <v>0.19484484204640759</v>
      </c>
      <c r="E854" s="1129">
        <f>SUM($E$654)</f>
        <v>0</v>
      </c>
      <c r="F854" s="1129">
        <f>SUM($F$654)</f>
        <v>0</v>
      </c>
      <c r="G854" s="953"/>
      <c r="H854" s="1129">
        <f>SUM($H$654)</f>
        <v>0.23381381045568908</v>
      </c>
      <c r="I854" s="1129">
        <f>SUM($I$654)</f>
        <v>0.23381381045568908</v>
      </c>
      <c r="J854" s="1129">
        <f>SUM($J$654)</f>
        <v>0</v>
      </c>
      <c r="K854" s="1129">
        <f>SUM($K$654)</f>
        <v>0</v>
      </c>
      <c r="L854" s="953"/>
      <c r="M854" s="1129">
        <f>SUM($M$654)</f>
        <v>3.896896840928149E-2</v>
      </c>
      <c r="N854" s="1129">
        <f>SUM($N$654)</f>
        <v>3.896896840928149E-2</v>
      </c>
      <c r="O854" s="1129">
        <f>SUM($O$654)</f>
        <v>0</v>
      </c>
      <c r="P854" s="1129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201"/>
      <c r="C855" s="1129">
        <f>SUM($C$660)</f>
        <v>0.14613363153480569</v>
      </c>
      <c r="D855" s="1129">
        <f>SUM($D$660)</f>
        <v>0.19484484204640759</v>
      </c>
      <c r="E855" s="1129">
        <f>SUM($E$660)</f>
        <v>0</v>
      </c>
      <c r="F855" s="1129">
        <f>SUM($F$660)</f>
        <v>0</v>
      </c>
      <c r="G855" s="953"/>
      <c r="H855" s="1129">
        <f>SUM($H$660)</f>
        <v>0.17536035784176685</v>
      </c>
      <c r="I855" s="1129">
        <f>SUM($I$660)</f>
        <v>0.23381381045568908</v>
      </c>
      <c r="J855" s="1129">
        <f>SUM($J$660)</f>
        <v>0</v>
      </c>
      <c r="K855" s="1129">
        <f>SUM($K$660)</f>
        <v>0</v>
      </c>
      <c r="L855" s="953"/>
      <c r="M855" s="1129">
        <f>SUM($M$660)</f>
        <v>2.9226726306961159E-2</v>
      </c>
      <c r="N855" s="1129">
        <f>SUM($N$660)</f>
        <v>3.896896840928149E-2</v>
      </c>
      <c r="O855" s="1129">
        <f>SUM($O$660)</f>
        <v>0</v>
      </c>
      <c r="P855" s="1129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201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3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3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31</v>
      </c>
      <c r="S856" s="46">
        <f t="shared" si="35"/>
        <v>13</v>
      </c>
      <c r="T856" s="46" t="str">
        <f t="shared" si="34"/>
        <v/>
      </c>
      <c r="U856" s="1063">
        <v>856</v>
      </c>
      <c r="V856" s="46"/>
    </row>
    <row r="857" spans="1:22" ht="15.75" customHeight="1">
      <c r="A857" s="824" t="s">
        <v>22</v>
      </c>
      <c r="B857" s="1201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201"/>
      <c r="C858" s="1129">
        <f>SUM(C$454)</f>
        <v>3.3547665641599105E-2</v>
      </c>
      <c r="D858" s="1129">
        <f>SUM(D$454)</f>
        <v>3.3547665641599105E-2</v>
      </c>
      <c r="E858" s="1129">
        <f>SUM(E$454)</f>
        <v>6.3405088062622308E-2</v>
      </c>
      <c r="F858" s="1129">
        <f>SUM(F$454)</f>
        <v>0.10437051532941943</v>
      </c>
      <c r="G858" s="953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3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548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201"/>
      <c r="C859" s="1129">
        <f>SUM(C$463)</f>
        <v>0</v>
      </c>
      <c r="D859" s="1129">
        <f>SUM(D$463)</f>
        <v>0</v>
      </c>
      <c r="E859" s="1129">
        <f>SUM(E$463)</f>
        <v>0</v>
      </c>
      <c r="F859" s="1129">
        <f>SUM(F$463)</f>
        <v>0</v>
      </c>
      <c r="G859" s="953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3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548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201"/>
      <c r="C860" s="1129">
        <f>SUM(C$472)</f>
        <v>0</v>
      </c>
      <c r="D860" s="1129">
        <f>SUM(D$472)</f>
        <v>0</v>
      </c>
      <c r="E860" s="1129">
        <f>SUM(E$472)</f>
        <v>1.1545988258317026E-2</v>
      </c>
      <c r="F860" s="1129">
        <f>SUM(F$472)</f>
        <v>2.0526201348119156E-2</v>
      </c>
      <c r="G860" s="953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3"/>
      <c r="M860" s="1129">
        <f>SUM(M$472)</f>
        <v>0</v>
      </c>
      <c r="N860" s="1129">
        <f>SUM(N$472)</f>
        <v>0</v>
      </c>
      <c r="O860" s="1129">
        <f>SUM(O$472)</f>
        <v>-1.1545988258317026E-2</v>
      </c>
      <c r="P860" s="1129">
        <f>SUM(P$472)</f>
        <v>-2.0526201348119156E-2</v>
      </c>
      <c r="Q860" s="1549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201"/>
      <c r="C861" s="1129">
        <f>SUM(C$481)</f>
        <v>0</v>
      </c>
      <c r="D861" s="1129">
        <f>SUM(D$481)</f>
        <v>0</v>
      </c>
      <c r="E861" s="1129">
        <f>SUM(E$481)</f>
        <v>0</v>
      </c>
      <c r="F861" s="1129">
        <f>SUM(F$481)</f>
        <v>0</v>
      </c>
      <c r="G861" s="953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3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550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201"/>
      <c r="C862" s="1129">
        <f>SUM(C$490)</f>
        <v>0</v>
      </c>
      <c r="D862" s="1129">
        <f>SUM(D$490)</f>
        <v>0</v>
      </c>
      <c r="E862" s="1129">
        <f>SUM(E$490)</f>
        <v>0</v>
      </c>
      <c r="F862" s="1129">
        <f>SUM(F$490)</f>
        <v>0</v>
      </c>
      <c r="G862" s="953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3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550" t="str">
        <f>$Q$492</f>
        <v>other</v>
      </c>
      <c r="R862" s="44" t="str">
        <f t="shared" ref="R862:R886" si="36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201"/>
      <c r="C863" s="1129">
        <f>SUM(C$499)</f>
        <v>0</v>
      </c>
      <c r="D863" s="1129">
        <f>SUM(D$499)</f>
        <v>0</v>
      </c>
      <c r="E863" s="1129">
        <f>SUM(E$499)</f>
        <v>0</v>
      </c>
      <c r="F863" s="1129">
        <f>SUM(F$499)</f>
        <v>0</v>
      </c>
      <c r="G863" s="953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3"/>
      <c r="M863" s="1129">
        <f>SUM(M$499)</f>
        <v>0</v>
      </c>
      <c r="N863" s="1129">
        <f>SUM(N$499)</f>
        <v>0</v>
      </c>
      <c r="O863" s="1129">
        <f>SUM(O$499)</f>
        <v>0</v>
      </c>
      <c r="P863" s="1129">
        <f>SUM(P$499)</f>
        <v>0</v>
      </c>
      <c r="Q863" s="1549" t="str">
        <f>$Q$501</f>
        <v>des</v>
      </c>
      <c r="R863" s="44" t="str">
        <f t="shared" si="36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201"/>
      <c r="C864" s="1129">
        <f>SUM(C$505)</f>
        <v>0</v>
      </c>
      <c r="D864" s="1129">
        <f>SUM(D$505)</f>
        <v>0</v>
      </c>
      <c r="E864" s="1129">
        <f>SUM(E$505)</f>
        <v>0</v>
      </c>
      <c r="F864" s="1129">
        <f>SUM(F$505)</f>
        <v>0</v>
      </c>
      <c r="G864" s="953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3"/>
      <c r="M864" s="1129">
        <f>SUM(M$505)</f>
        <v>0</v>
      </c>
      <c r="N864" s="1129">
        <f>SUM(N$505)</f>
        <v>0</v>
      </c>
      <c r="O864" s="1129">
        <f>SUM(O$505)</f>
        <v>0</v>
      </c>
      <c r="P864" s="1129">
        <f>SUM(P$505)</f>
        <v>0</v>
      </c>
      <c r="Q864" s="1549" t="str">
        <f>$Q$507</f>
        <v>des</v>
      </c>
      <c r="R864" s="44" t="str">
        <f t="shared" si="36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201"/>
      <c r="C865" s="1129">
        <f>SUM(C$511)</f>
        <v>1.4910073618488492E-3</v>
      </c>
      <c r="D865" s="1129">
        <f>SUM(D$511)</f>
        <v>1.4910073618488492E-3</v>
      </c>
      <c r="E865" s="1129">
        <f>SUM(E$511)</f>
        <v>5.2185257664709717E-3</v>
      </c>
      <c r="F865" s="1129">
        <f>SUM(F$511)</f>
        <v>6.9580343552946289E-3</v>
      </c>
      <c r="G865" s="953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3"/>
      <c r="M865" s="1129">
        <f>SUM(M$511)</f>
        <v>-1.4910073618488492E-3</v>
      </c>
      <c r="N865" s="1129">
        <f>SUM(N$511)</f>
        <v>-1.4910073618488492E-3</v>
      </c>
      <c r="O865" s="1129">
        <f>SUM(O$511)</f>
        <v>-5.2185257664709717E-3</v>
      </c>
      <c r="P865" s="1129">
        <f>SUM(P$511)</f>
        <v>-6.9580343552946289E-3</v>
      </c>
      <c r="Q865" s="1551" t="str">
        <f>$Q$513</f>
        <v>mns</v>
      </c>
      <c r="R865" s="44" t="str">
        <f t="shared" si="36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201"/>
      <c r="C866" s="1129">
        <f>SUM(C$517)</f>
        <v>1.6773832820799555E-3</v>
      </c>
      <c r="D866" s="1129">
        <f>SUM(D$517)</f>
        <v>3.354766564159911E-3</v>
      </c>
      <c r="E866" s="1129">
        <f>SUM(E$517)</f>
        <v>1.1741682974559686E-2</v>
      </c>
      <c r="F866" s="1129">
        <f>SUM(F$517)</f>
        <v>4.6966731898238745E-2</v>
      </c>
      <c r="G866" s="953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3"/>
      <c r="M866" s="1129">
        <f>SUM(M$517)</f>
        <v>-1.6773832820799555E-3</v>
      </c>
      <c r="N866" s="1129">
        <f>SUM(N$517)</f>
        <v>-3.354766564159911E-3</v>
      </c>
      <c r="O866" s="1129">
        <f>SUM(O$517)</f>
        <v>-1.1741682974559686E-2</v>
      </c>
      <c r="P866" s="1129">
        <f>SUM(P$517)</f>
        <v>-4.6966731898238745E-2</v>
      </c>
      <c r="Q866" s="1551" t="str">
        <f>$Q$519</f>
        <v>mns</v>
      </c>
      <c r="R866" s="44" t="str">
        <f t="shared" si="36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201"/>
      <c r="C867" s="1129">
        <f>SUM(C$523)</f>
        <v>0</v>
      </c>
      <c r="D867" s="1129">
        <f>SUM(D$523)</f>
        <v>0</v>
      </c>
      <c r="E867" s="1129">
        <f>SUM(E$523)</f>
        <v>0</v>
      </c>
      <c r="F867" s="1129">
        <f>SUM(F$523)</f>
        <v>0</v>
      </c>
      <c r="G867" s="953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3"/>
      <c r="M867" s="1129">
        <f>SUM(M$523)</f>
        <v>0</v>
      </c>
      <c r="N867" s="1129">
        <f>SUM(N$523)</f>
        <v>0</v>
      </c>
      <c r="O867" s="1129">
        <f>SUM(O$523)</f>
        <v>0</v>
      </c>
      <c r="P867" s="1129">
        <f>SUM(P$523)</f>
        <v>0</v>
      </c>
      <c r="Q867" s="1549" t="str">
        <f>$Q$525</f>
        <v>des</v>
      </c>
      <c r="R867" s="44" t="str">
        <f t="shared" si="36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201"/>
      <c r="C868" s="1129">
        <f>SUM(C$529)</f>
        <v>0</v>
      </c>
      <c r="D868" s="1129">
        <f>SUM(D$529)</f>
        <v>0</v>
      </c>
      <c r="E868" s="1129">
        <f>SUM(E$529)</f>
        <v>0</v>
      </c>
      <c r="F868" s="1129">
        <f>SUM(F$529)</f>
        <v>0</v>
      </c>
      <c r="G868" s="953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3"/>
      <c r="M868" s="1129">
        <f>SUM(M$529)</f>
        <v>0</v>
      </c>
      <c r="N868" s="1129">
        <f>SUM(N$529)</f>
        <v>0</v>
      </c>
      <c r="O868" s="1129">
        <f>SUM(O$529)</f>
        <v>0</v>
      </c>
      <c r="P868" s="1129">
        <f>SUM(P$529)</f>
        <v>0</v>
      </c>
      <c r="Q868" s="1549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201"/>
      <c r="C869" s="1129">
        <f>SUM(C$535)</f>
        <v>0</v>
      </c>
      <c r="D869" s="1129">
        <f>SUM(D$535)</f>
        <v>0</v>
      </c>
      <c r="E869" s="1129">
        <f>SUM(E$535)</f>
        <v>0</v>
      </c>
      <c r="F869" s="1129">
        <f>SUM(F$535)</f>
        <v>0</v>
      </c>
      <c r="G869" s="953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3"/>
      <c r="M869" s="1129">
        <f>SUM(M$535)</f>
        <v>0</v>
      </c>
      <c r="N869" s="1129">
        <f>SUM(N$535)</f>
        <v>0</v>
      </c>
      <c r="O869" s="1129">
        <f>SUM(O$535)</f>
        <v>0</v>
      </c>
      <c r="P869" s="1129">
        <f>SUM(P$535)</f>
        <v>0</v>
      </c>
      <c r="Q869" s="1549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201"/>
      <c r="C870" s="1129">
        <f>SUM(C$541)</f>
        <v>0</v>
      </c>
      <c r="D870" s="1129">
        <f>SUM(D$541)</f>
        <v>1.7519336501723979E-3</v>
      </c>
      <c r="E870" s="1129">
        <f>SUM(E$541)</f>
        <v>3.4491193737769079E-3</v>
      </c>
      <c r="F870" s="1129">
        <f>SUM(F$541)</f>
        <v>1.0219612959338986E-2</v>
      </c>
      <c r="G870" s="953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3"/>
      <c r="M870" s="1129">
        <f>SUM(M$541)</f>
        <v>0</v>
      </c>
      <c r="N870" s="1129">
        <f>SUM(N$541)</f>
        <v>-1.7519336501723979E-3</v>
      </c>
      <c r="O870" s="1129">
        <f>SUM(O$541)</f>
        <v>-3.4491193737769079E-3</v>
      </c>
      <c r="P870" s="1129">
        <f>SUM(P$541)</f>
        <v>-1.0219612959338986E-2</v>
      </c>
      <c r="Q870" s="1549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201"/>
      <c r="C871" s="1129">
        <f>SUM(C$547)</f>
        <v>0</v>
      </c>
      <c r="D871" s="1129">
        <f>SUM(D$547)</f>
        <v>0</v>
      </c>
      <c r="E871" s="1129">
        <f>SUM(E$547)</f>
        <v>0</v>
      </c>
      <c r="F871" s="1129">
        <f>SUM(F$547)</f>
        <v>0</v>
      </c>
      <c r="G871" s="953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3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550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201"/>
      <c r="C872" s="1129">
        <f>SUM(C$553)</f>
        <v>0</v>
      </c>
      <c r="D872" s="1129">
        <f>SUM(D$553)</f>
        <v>0</v>
      </c>
      <c r="E872" s="1129">
        <f>SUM(E$553)</f>
        <v>0</v>
      </c>
      <c r="F872" s="1129">
        <f>SUM(F$553)</f>
        <v>0</v>
      </c>
      <c r="G872" s="953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3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549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201"/>
      <c r="C873" s="1129">
        <f>SUM(C$559)</f>
        <v>0</v>
      </c>
      <c r="D873" s="1129">
        <f>SUM(D$559)</f>
        <v>0</v>
      </c>
      <c r="E873" s="1129">
        <f>SUM(E$559)</f>
        <v>5.9686888454011742E-3</v>
      </c>
      <c r="F873" s="1129">
        <f>SUM(F$559)</f>
        <v>1.0147133434804669E-3</v>
      </c>
      <c r="G873" s="953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3"/>
      <c r="M873" s="1129">
        <f>SUM(M$559)</f>
        <v>0</v>
      </c>
      <c r="N873" s="1129">
        <f>SUM(N$559)</f>
        <v>0</v>
      </c>
      <c r="O873" s="1129">
        <f>SUM(O$559)</f>
        <v>-5.9686888454011742E-3</v>
      </c>
      <c r="P873" s="1129">
        <f>SUM(P$559)</f>
        <v>-1.0147133434804669E-3</v>
      </c>
      <c r="Q873" s="1549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201"/>
      <c r="C874" s="1129">
        <f>SUM(C$565)</f>
        <v>0</v>
      </c>
      <c r="D874" s="1129">
        <f>SUM(D$565)</f>
        <v>0</v>
      </c>
      <c r="E874" s="1129">
        <f>SUM(E$565)</f>
        <v>0</v>
      </c>
      <c r="F874" s="1129">
        <f>SUM(F$565)</f>
        <v>0</v>
      </c>
      <c r="G874" s="953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3"/>
      <c r="M874" s="1129">
        <f>SUM(M$565)</f>
        <v>0</v>
      </c>
      <c r="N874" s="1129">
        <f>SUM(N$565)</f>
        <v>0</v>
      </c>
      <c r="O874" s="1129">
        <f>SUM(O$565)</f>
        <v>0</v>
      </c>
      <c r="P874" s="1129">
        <f>SUM(P$565)</f>
        <v>0</v>
      </c>
      <c r="Q874" s="1550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201"/>
      <c r="C875" s="1129">
        <f>SUM(C$571)</f>
        <v>0</v>
      </c>
      <c r="D875" s="1129">
        <f>SUM(D$571)</f>
        <v>0</v>
      </c>
      <c r="E875" s="1129">
        <f>SUM(E$571)</f>
        <v>0</v>
      </c>
      <c r="F875" s="1129">
        <f>SUM(F$571)</f>
        <v>0</v>
      </c>
      <c r="G875" s="953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3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550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201"/>
      <c r="C876" s="1129">
        <f>SUM(C$577)</f>
        <v>0</v>
      </c>
      <c r="D876" s="1129">
        <f>SUM(D$577)</f>
        <v>0</v>
      </c>
      <c r="E876" s="1129">
        <f>SUM(E$577)</f>
        <v>0</v>
      </c>
      <c r="F876" s="1129">
        <f>SUM(F$577)</f>
        <v>0</v>
      </c>
      <c r="G876" s="953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3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549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201"/>
      <c r="C877" s="1129">
        <f>SUM(C$583)</f>
        <v>0</v>
      </c>
      <c r="D877" s="1129">
        <f>SUM(D$583)</f>
        <v>0</v>
      </c>
      <c r="E877" s="1129">
        <f>SUM(E$583)</f>
        <v>0</v>
      </c>
      <c r="F877" s="1129">
        <f>SUM(F$583)</f>
        <v>0</v>
      </c>
      <c r="G877" s="953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3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549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201"/>
      <c r="C878" s="1129">
        <f>SUM(C$589)</f>
        <v>0</v>
      </c>
      <c r="D878" s="1129">
        <f>SUM(D$589)</f>
        <v>0</v>
      </c>
      <c r="E878" s="1129">
        <f>SUM(E$589)</f>
        <v>0</v>
      </c>
      <c r="F878" s="1129">
        <f>SUM(F$589)</f>
        <v>0</v>
      </c>
      <c r="G878" s="953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3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549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201"/>
      <c r="C879" s="1129">
        <f>SUM(C$596)</f>
        <v>2.9521945764607212E-3</v>
      </c>
      <c r="D879" s="1129">
        <f>SUM(D$596)</f>
        <v>3.9362594352809624E-3</v>
      </c>
      <c r="E879" s="1129">
        <f>SUM(E$596)</f>
        <v>6.4579256360078286E-4</v>
      </c>
      <c r="F879" s="1129">
        <f>SUM(F$596)</f>
        <v>1.67427701674277E-3</v>
      </c>
      <c r="G879" s="953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3"/>
      <c r="M879" s="1129">
        <f>SUM(M$596)</f>
        <v>-2.9521945764607212E-3</v>
      </c>
      <c r="N879" s="1129">
        <f>SUM(N$596)</f>
        <v>-3.9362594352809624E-3</v>
      </c>
      <c r="O879" s="1129">
        <f>SUM(O$596)</f>
        <v>-6.4579256360078286E-4</v>
      </c>
      <c r="P879" s="1129">
        <f>SUM(P$596)</f>
        <v>-1.67427701674277E-3</v>
      </c>
      <c r="Q879" s="1549" t="str">
        <f>$Q$598</f>
        <v>des</v>
      </c>
      <c r="R879" s="44" t="str">
        <f t="shared" si="36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201"/>
      <c r="C880" s="1129">
        <f>SUM(C$602)</f>
        <v>0</v>
      </c>
      <c r="D880" s="1129">
        <f>SUM(D$602)</f>
        <v>0</v>
      </c>
      <c r="E880" s="1129">
        <f>SUM(E$602)</f>
        <v>0</v>
      </c>
      <c r="F880" s="1129">
        <f>SUM(F$602)</f>
        <v>0</v>
      </c>
      <c r="G880" s="953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3"/>
      <c r="M880" s="1129">
        <f>SUM(M$602)</f>
        <v>0</v>
      </c>
      <c r="N880" s="1129">
        <f>SUM(N$602)</f>
        <v>0</v>
      </c>
      <c r="O880" s="1129">
        <f>SUM(O$602)</f>
        <v>0</v>
      </c>
      <c r="P880" s="1129">
        <f>SUM(P$602)</f>
        <v>0</v>
      </c>
      <c r="Q880" s="1549" t="str">
        <f>$Q$604</f>
        <v>des</v>
      </c>
      <c r="R880" s="44" t="str">
        <f t="shared" si="36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201"/>
      <c r="C881" s="1129">
        <f>SUM(C$608)</f>
        <v>1.1518031870282361E-3</v>
      </c>
      <c r="D881" s="1129">
        <f>SUM(D$608)</f>
        <v>2.3036063740564721E-3</v>
      </c>
      <c r="E881" s="1129">
        <f>SUM(E$608)</f>
        <v>1.0078277886497063E-2</v>
      </c>
      <c r="F881" s="1129">
        <f>SUM(F$608)</f>
        <v>1.3437703848662753E-2</v>
      </c>
      <c r="G881" s="953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3"/>
      <c r="M881" s="1129">
        <f>SUM(M$608)</f>
        <v>-1.1518031870282361E-3</v>
      </c>
      <c r="N881" s="1129">
        <f>SUM(N$608)</f>
        <v>-2.3036063740564721E-3</v>
      </c>
      <c r="O881" s="1129">
        <f>SUM(O$608)</f>
        <v>-1.0078277886497063E-2</v>
      </c>
      <c r="P881" s="1129">
        <f>SUM(P$608)</f>
        <v>-1.3437703848662753E-2</v>
      </c>
      <c r="Q881" s="1551" t="str">
        <f>$Q$610</f>
        <v>mns</v>
      </c>
      <c r="R881" s="44" t="str">
        <f t="shared" si="36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201"/>
      <c r="C882" s="1129">
        <f>SUM(C$614)</f>
        <v>0</v>
      </c>
      <c r="D882" s="1129">
        <f>SUM(D$614)</f>
        <v>0</v>
      </c>
      <c r="E882" s="1129">
        <f>SUM(E$614)</f>
        <v>0</v>
      </c>
      <c r="F882" s="1129">
        <f>SUM(F$614)</f>
        <v>0</v>
      </c>
      <c r="G882" s="953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3"/>
      <c r="M882" s="1129">
        <f>SUM(M$614)</f>
        <v>0</v>
      </c>
      <c r="N882" s="1129">
        <f>SUM(N$614)</f>
        <v>0</v>
      </c>
      <c r="O882" s="1129">
        <f>SUM(O$614)</f>
        <v>0</v>
      </c>
      <c r="P882" s="1129">
        <f>SUM(P$614)</f>
        <v>0</v>
      </c>
      <c r="Q882" s="1551" t="str">
        <f>$Q$616</f>
        <v>mns</v>
      </c>
      <c r="R882" s="44" t="str">
        <f t="shared" si="36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201"/>
      <c r="C883" s="1129">
        <f>SUM(C$620)</f>
        <v>0</v>
      </c>
      <c r="D883" s="1129">
        <f>SUM(D$620)</f>
        <v>0</v>
      </c>
      <c r="E883" s="1129">
        <f>SUM(E$620)</f>
        <v>0</v>
      </c>
      <c r="F883" s="1129">
        <f>SUM(F$620)</f>
        <v>0</v>
      </c>
      <c r="G883" s="953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3"/>
      <c r="M883" s="1129">
        <f>SUM(M$620)</f>
        <v>0</v>
      </c>
      <c r="N883" s="1129">
        <f>SUM(N$620)</f>
        <v>0</v>
      </c>
      <c r="O883" s="1129">
        <f>SUM(O$620)</f>
        <v>0</v>
      </c>
      <c r="P883" s="1129">
        <f>SUM(P$620)</f>
        <v>0</v>
      </c>
      <c r="Q883" s="1549" t="str">
        <f>$Q$622</f>
        <v>des</v>
      </c>
      <c r="R883" s="44" t="str">
        <f t="shared" si="36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201"/>
      <c r="C884" s="1129">
        <f>SUM(C$626)</f>
        <v>1.2636287391668997E-3</v>
      </c>
      <c r="D884" s="1129">
        <f>SUM(D$626)</f>
        <v>4.4227005870841494E-3</v>
      </c>
      <c r="E884" s="1129">
        <f>SUM(E$626)</f>
        <v>8.2925636007827788E-3</v>
      </c>
      <c r="F884" s="1129">
        <f>SUM(F$626)</f>
        <v>9.8282235268536636E-3</v>
      </c>
      <c r="G884" s="953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3"/>
      <c r="M884" s="1129">
        <f>SUM(M$626)</f>
        <v>-1.2636287391668997E-3</v>
      </c>
      <c r="N884" s="1129">
        <f>SUM(N$626)</f>
        <v>-4.4227005870841494E-3</v>
      </c>
      <c r="O884" s="1129">
        <f>SUM(O$626)</f>
        <v>-8.2925636007827788E-3</v>
      </c>
      <c r="P884" s="1129">
        <f>SUM(P$626)</f>
        <v>-9.8282235268536636E-3</v>
      </c>
      <c r="Q884" s="1549" t="str">
        <f>$Q$628</f>
        <v>des</v>
      </c>
      <c r="R884" s="44" t="str">
        <f t="shared" si="36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201"/>
      <c r="C885" s="1129">
        <f>SUM(C$632)</f>
        <v>0</v>
      </c>
      <c r="D885" s="1129">
        <f>SUM(D$632)</f>
        <v>0</v>
      </c>
      <c r="E885" s="1129">
        <f>SUM(E$632)</f>
        <v>0</v>
      </c>
      <c r="F885" s="1129">
        <f>SUM(F$632)</f>
        <v>0</v>
      </c>
      <c r="G885" s="953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3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549" t="str">
        <f>$Q$634</f>
        <v>des</v>
      </c>
      <c r="R885" s="44" t="str">
        <f t="shared" si="36"/>
        <v/>
      </c>
      <c r="S885" s="46"/>
      <c r="T885" s="46"/>
      <c r="U885" s="1063">
        <v>885</v>
      </c>
      <c r="V885" s="46"/>
    </row>
    <row r="886" spans="1:22" ht="15.75" customHeight="1">
      <c r="A886" s="1211" t="str">
        <f>$A$635</f>
        <v>Other purchase -- see Data 4</v>
      </c>
      <c r="B886" s="1201"/>
      <c r="C886" s="1129">
        <f>SUM(C$639)</f>
        <v>0</v>
      </c>
      <c r="D886" s="1129">
        <f>SUM(D$639)</f>
        <v>0</v>
      </c>
      <c r="E886" s="1129">
        <f>SUM(E$639)</f>
        <v>0</v>
      </c>
      <c r="F886" s="1129">
        <f>SUM(F$639)</f>
        <v>1.5133724722765819E-2</v>
      </c>
      <c r="G886" s="953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3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-1.5133724722765819E-2</v>
      </c>
      <c r="Q886" s="1550" t="str">
        <f>$Q$641</f>
        <v>other</v>
      </c>
      <c r="R886" s="44" t="str">
        <f t="shared" si="36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507</v>
      </c>
      <c r="B887" s="1201"/>
      <c r="C887" s="953"/>
      <c r="D887" s="1541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201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3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3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201"/>
      <c r="C889" s="1129">
        <f>SUM($C$669)</f>
        <v>1.9569471624266147E-2</v>
      </c>
      <c r="D889" s="1129">
        <f>SUM($D$669)</f>
        <v>1.1741682974559686E-2</v>
      </c>
      <c r="E889" s="1129">
        <f>SUM($E$669)</f>
        <v>0</v>
      </c>
      <c r="F889" s="1129">
        <f>SUM($F$669)</f>
        <v>0</v>
      </c>
      <c r="G889" s="953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3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201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3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3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201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3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3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201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3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3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7" t="str">
        <f>$A$681</f>
        <v>Relief: Under 5 supplementary feeding</v>
      </c>
      <c r="B893" s="1201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3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3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4" t="s">
        <v>376</v>
      </c>
      <c r="B894" s="1201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201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3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3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201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3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3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201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3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3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201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201"/>
      <c r="C899" s="1129">
        <f>SUM($C$819:$C$898)</f>
        <v>1.1411685770198494</v>
      </c>
      <c r="D899" s="1129">
        <f>SUM($D$819:$D$898)</f>
        <v>1.2497642344609079</v>
      </c>
      <c r="E899" s="1129">
        <f>SUM($E$819:$E$898)</f>
        <v>1.3006042074363993</v>
      </c>
      <c r="F899" s="1129">
        <f>SUM($F$819:$F$898)</f>
        <v>1.5763477567587159</v>
      </c>
      <c r="G899" s="953"/>
      <c r="H899" s="1129">
        <f>SUM($H$819:$H$898)</f>
        <v>0.64298797875314495</v>
      </c>
      <c r="I899" s="1129">
        <f>SUM($I$819:$I$898)</f>
        <v>1.0201442549622588</v>
      </c>
      <c r="J899" s="1129">
        <f>SUM($J$819:$J$898)</f>
        <v>2.1748532289628182</v>
      </c>
      <c r="K899" s="1129">
        <f>SUM($K$819:$K$898)</f>
        <v>3.4406610132637532</v>
      </c>
      <c r="L899" s="953"/>
      <c r="M899" s="1129">
        <f>SUM($M$819:$M$898)</f>
        <v>5.6582238374801933E-2</v>
      </c>
      <c r="N899" s="1129">
        <f>SUM($N$819:$N$898)</f>
        <v>0.15108638523902698</v>
      </c>
      <c r="O899" s="1129">
        <f>SUM($O$819:$O$898)</f>
        <v>0.96727658186562271</v>
      </c>
      <c r="P899" s="1129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494</v>
      </c>
      <c r="B900" s="1201"/>
      <c r="C900" s="1212">
        <f>SUMPRODUCT(C858:C886,$S858:$S886)</f>
        <v>0</v>
      </c>
      <c r="D900" s="1212">
        <f>SUMPRODUCT(D858:D886,$S858:$S886)</f>
        <v>0</v>
      </c>
      <c r="E900" s="1212">
        <f>SUMPRODUCT(E858:E886,$S858:$S886)</f>
        <v>0</v>
      </c>
      <c r="F900" s="1212">
        <f>SUMPRODUCT(F858:F886,$S858:$S886)</f>
        <v>0</v>
      </c>
      <c r="G900" s="953"/>
      <c r="H900" s="1212">
        <f>SUMPRODUCT(H858:H886,$S858:$S886)</f>
        <v>0</v>
      </c>
      <c r="I900" s="1212">
        <f>SUMPRODUCT(I858:I886,$S858:$S886)</f>
        <v>0</v>
      </c>
      <c r="J900" s="1212">
        <f>SUMPRODUCT(J858:J886,$S858:$S886)</f>
        <v>0</v>
      </c>
      <c r="K900" s="1212">
        <f>SUMPRODUCT(K858:K886,$S858:$S886)</f>
        <v>0</v>
      </c>
      <c r="L900" s="953"/>
      <c r="M900" s="1212">
        <f>SUMPRODUCT(M858:M886,$S858:$S886)</f>
        <v>0</v>
      </c>
      <c r="N900" s="1212">
        <f>SUMPRODUCT(N858:N886,$S858:$S886)</f>
        <v>0</v>
      </c>
      <c r="O900" s="1212">
        <f>SUMPRODUCT(O858:O886,$S858:$S886)</f>
        <v>0</v>
      </c>
      <c r="P900" s="1212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4" t="s">
        <v>377</v>
      </c>
      <c r="B901" s="1201"/>
      <c r="C901" s="1116"/>
      <c r="D901" s="1116"/>
      <c r="E901" s="1116"/>
      <c r="F901" s="1116"/>
      <c r="G901" s="1201"/>
      <c r="H901" s="1116"/>
      <c r="I901" s="1116"/>
      <c r="J901" s="1116"/>
      <c r="K901" s="1116"/>
      <c r="L901" s="1201"/>
      <c r="M901" s="1116"/>
      <c r="N901" s="1116"/>
      <c r="O901" s="1116"/>
      <c r="P901" s="1116"/>
      <c r="R901" s="44"/>
      <c r="S901" s="46"/>
      <c r="T901" s="46"/>
      <c r="U901" s="1063">
        <v>901</v>
      </c>
      <c r="V901" s="46"/>
    </row>
    <row r="902" spans="1:22" ht="15.75" customHeight="1">
      <c r="A902" s="1215" t="s">
        <v>25</v>
      </c>
      <c r="B902" s="1201"/>
      <c r="C902" s="1116"/>
      <c r="D902" s="1116"/>
      <c r="E902" s="1116"/>
      <c r="F902" s="1116"/>
      <c r="G902" s="1201"/>
      <c r="H902" s="1116"/>
      <c r="I902" s="1116"/>
      <c r="J902" s="1116"/>
      <c r="K902" s="1116"/>
      <c r="L902" s="1201"/>
      <c r="M902" s="1116"/>
      <c r="N902" s="1116"/>
      <c r="O902" s="1116"/>
      <c r="P902" s="1116"/>
      <c r="R902" s="44"/>
      <c r="S902" s="46"/>
      <c r="T902" s="46"/>
      <c r="U902" s="1063">
        <v>902</v>
      </c>
      <c r="V902" s="46"/>
    </row>
    <row r="903" spans="1:22" ht="15.75" customHeight="1">
      <c r="A903" s="1393" t="s">
        <v>378</v>
      </c>
      <c r="B903" s="1201"/>
      <c r="C903" s="1116">
        <f>SUM(C$72)</f>
        <v>0</v>
      </c>
      <c r="D903" s="1116">
        <f t="shared" ref="D903:F903" si="37">SUM(D$72)</f>
        <v>0</v>
      </c>
      <c r="E903" s="1116">
        <f t="shared" si="37"/>
        <v>0</v>
      </c>
      <c r="F903" s="1116">
        <f t="shared" si="37"/>
        <v>0</v>
      </c>
      <c r="G903" s="1201"/>
      <c r="H903" s="1116">
        <f>SUM(H$72)</f>
        <v>0</v>
      </c>
      <c r="I903" s="1116">
        <f t="shared" ref="I903:K903" si="38">SUM(I$72)</f>
        <v>0</v>
      </c>
      <c r="J903" s="1116">
        <f t="shared" si="38"/>
        <v>0</v>
      </c>
      <c r="K903" s="1116">
        <f t="shared" si="38"/>
        <v>0</v>
      </c>
      <c r="L903" s="1201"/>
      <c r="M903" s="1116">
        <f>SUM(M$72)</f>
        <v>0</v>
      </c>
      <c r="N903" s="1116">
        <f t="shared" ref="N903:P903" si="39">SUM(N$72)</f>
        <v>0</v>
      </c>
      <c r="O903" s="1116">
        <f t="shared" si="39"/>
        <v>0</v>
      </c>
      <c r="P903" s="1116">
        <f t="shared" si="39"/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3">
        <v>903</v>
      </c>
      <c r="V903" s="46"/>
    </row>
    <row r="904" spans="1:22" ht="15.75" customHeight="1">
      <c r="A904" s="44" t="s">
        <v>379</v>
      </c>
      <c r="B904" s="1201"/>
      <c r="C904" s="1116">
        <f>SUM(C$80)</f>
        <v>0</v>
      </c>
      <c r="D904" s="1116">
        <f t="shared" ref="D904:F904" si="41">SUM(D$80)</f>
        <v>0</v>
      </c>
      <c r="E904" s="1116">
        <f t="shared" si="41"/>
        <v>0</v>
      </c>
      <c r="F904" s="1116">
        <f t="shared" si="41"/>
        <v>0</v>
      </c>
      <c r="G904" s="1201"/>
      <c r="H904" s="1116">
        <f>SUM(H$80)</f>
        <v>0</v>
      </c>
      <c r="I904" s="1116">
        <f t="shared" ref="I904:K904" si="42">SUM(I$80)</f>
        <v>0</v>
      </c>
      <c r="J904" s="1116">
        <f t="shared" si="42"/>
        <v>0</v>
      </c>
      <c r="K904" s="1116">
        <f t="shared" si="42"/>
        <v>0</v>
      </c>
      <c r="L904" s="1201"/>
      <c r="M904" s="1116">
        <f>SUM(M$80)</f>
        <v>0</v>
      </c>
      <c r="N904" s="1116">
        <f t="shared" ref="N904:P904" si="43">SUM(N$80)</f>
        <v>0</v>
      </c>
      <c r="O904" s="1116">
        <f t="shared" si="43"/>
        <v>0</v>
      </c>
      <c r="P904" s="1116">
        <f t="shared" si="43"/>
        <v>0</v>
      </c>
      <c r="R904" s="44">
        <v>2</v>
      </c>
      <c r="S904" s="46">
        <f t="shared" ref="S904:S967" si="44">IF(MAX(C904:F904,H904:K904)&gt;0,S903+1,S903)</f>
        <v>0</v>
      </c>
      <c r="T904" s="46" t="str">
        <f t="shared" si="40"/>
        <v/>
      </c>
      <c r="U904" s="1063">
        <v>904</v>
      </c>
      <c r="V904" s="46"/>
    </row>
    <row r="905" spans="1:22" ht="15.75" customHeight="1">
      <c r="A905" s="44" t="s">
        <v>380</v>
      </c>
      <c r="B905" s="1201"/>
      <c r="C905" s="1116">
        <f>SUM(C$88)</f>
        <v>0</v>
      </c>
      <c r="D905" s="1116">
        <f t="shared" ref="D905:F905" si="45">SUM(D$88)</f>
        <v>0</v>
      </c>
      <c r="E905" s="1116">
        <f t="shared" si="45"/>
        <v>0</v>
      </c>
      <c r="F905" s="1116">
        <f t="shared" si="45"/>
        <v>0</v>
      </c>
      <c r="G905" s="1201"/>
      <c r="H905" s="1116">
        <f>SUM(H$88)</f>
        <v>0</v>
      </c>
      <c r="I905" s="1116">
        <f t="shared" ref="I905:K905" si="46">SUM(I$88)</f>
        <v>0</v>
      </c>
      <c r="J905" s="1116">
        <f t="shared" si="46"/>
        <v>0</v>
      </c>
      <c r="K905" s="1116">
        <f t="shared" si="46"/>
        <v>0</v>
      </c>
      <c r="L905" s="1201"/>
      <c r="M905" s="1116">
        <f>SUM(M$88)</f>
        <v>0</v>
      </c>
      <c r="N905" s="1116">
        <f t="shared" ref="N905:P905" si="47">SUM(N$88)</f>
        <v>0</v>
      </c>
      <c r="O905" s="1116">
        <f t="shared" si="47"/>
        <v>0</v>
      </c>
      <c r="P905" s="1116">
        <f t="shared" si="47"/>
        <v>0</v>
      </c>
      <c r="R905" s="44">
        <v>1</v>
      </c>
      <c r="S905" s="46">
        <f t="shared" si="44"/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1393" t="s">
        <v>381</v>
      </c>
      <c r="B906" s="1201"/>
      <c r="C906" s="1116">
        <f>SUM(C$99)</f>
        <v>0</v>
      </c>
      <c r="D906" s="1116">
        <f t="shared" ref="D906:F906" si="48">SUM(D$99)</f>
        <v>0</v>
      </c>
      <c r="E906" s="1116">
        <f t="shared" si="48"/>
        <v>810</v>
      </c>
      <c r="F906" s="1116">
        <f t="shared" si="48"/>
        <v>3240</v>
      </c>
      <c r="G906" s="1201"/>
      <c r="H906" s="1116">
        <f>SUM(H$99)</f>
        <v>0</v>
      </c>
      <c r="I906" s="1116">
        <f t="shared" ref="I906:K906" si="49">SUM(I$99)</f>
        <v>0</v>
      </c>
      <c r="J906" s="1116">
        <f t="shared" si="49"/>
        <v>1012.5</v>
      </c>
      <c r="K906" s="1116">
        <f t="shared" si="49"/>
        <v>4050</v>
      </c>
      <c r="L906" s="1201"/>
      <c r="M906" s="1116">
        <f>SUM(M$99)</f>
        <v>0</v>
      </c>
      <c r="N906" s="1116">
        <f t="shared" ref="N906:P906" si="50">SUM(N$99)</f>
        <v>0</v>
      </c>
      <c r="O906" s="1116">
        <f t="shared" si="50"/>
        <v>202.5</v>
      </c>
      <c r="P906" s="1116">
        <f t="shared" si="50"/>
        <v>810</v>
      </c>
      <c r="R906" s="44">
        <v>3</v>
      </c>
      <c r="S906" s="46">
        <f t="shared" si="44"/>
        <v>1</v>
      </c>
      <c r="T906" s="46">
        <f t="shared" si="40"/>
        <v>1</v>
      </c>
      <c r="U906" s="1063">
        <v>906</v>
      </c>
      <c r="V906" s="46"/>
    </row>
    <row r="907" spans="1:22" ht="15.75" customHeight="1">
      <c r="A907" s="44" t="s">
        <v>382</v>
      </c>
      <c r="B907" s="1201"/>
      <c r="C907" s="1116">
        <f>SUM(C$107)</f>
        <v>0</v>
      </c>
      <c r="D907" s="1116">
        <f t="shared" ref="D907:F907" si="51">SUM(D$107)</f>
        <v>0</v>
      </c>
      <c r="E907" s="1116">
        <f t="shared" si="51"/>
        <v>0</v>
      </c>
      <c r="F907" s="1116">
        <f t="shared" si="51"/>
        <v>0</v>
      </c>
      <c r="G907" s="1201"/>
      <c r="H907" s="1116">
        <f>SUM(H$107)</f>
        <v>0</v>
      </c>
      <c r="I907" s="1116">
        <f t="shared" ref="I907:K907" si="52">SUM(I$107)</f>
        <v>0</v>
      </c>
      <c r="J907" s="1116">
        <f t="shared" si="52"/>
        <v>0</v>
      </c>
      <c r="K907" s="1116">
        <f t="shared" si="52"/>
        <v>0</v>
      </c>
      <c r="L907" s="1201"/>
      <c r="M907" s="1116">
        <f>SUM(M$107)</f>
        <v>0</v>
      </c>
      <c r="N907" s="1116">
        <f t="shared" ref="N907:P907" si="53">SUM(N$107)</f>
        <v>0</v>
      </c>
      <c r="O907" s="1116">
        <f t="shared" si="53"/>
        <v>0</v>
      </c>
      <c r="P907" s="1116">
        <f t="shared" si="53"/>
        <v>0</v>
      </c>
      <c r="R907" s="44">
        <v>4</v>
      </c>
      <c r="S907" s="46">
        <f t="shared" si="44"/>
        <v>1</v>
      </c>
      <c r="T907" s="46" t="str">
        <f t="shared" si="40"/>
        <v/>
      </c>
      <c r="U907" s="1063">
        <v>907</v>
      </c>
      <c r="V907" s="46"/>
    </row>
    <row r="908" spans="1:22" ht="15.75" customHeight="1">
      <c r="A908" s="44" t="s">
        <v>383</v>
      </c>
      <c r="B908" s="1201"/>
      <c r="C908" s="1116">
        <f>SUM(C$115)</f>
        <v>0</v>
      </c>
      <c r="D908" s="1116">
        <f t="shared" ref="D908:F908" si="54">SUM(D$115)</f>
        <v>0</v>
      </c>
      <c r="E908" s="1116">
        <f t="shared" si="54"/>
        <v>0</v>
      </c>
      <c r="F908" s="1116">
        <f t="shared" si="54"/>
        <v>0</v>
      </c>
      <c r="G908" s="1201"/>
      <c r="H908" s="1116">
        <f>SUM(H$115)</f>
        <v>0</v>
      </c>
      <c r="I908" s="1116">
        <f t="shared" ref="I908:K908" si="55">SUM(I$115)</f>
        <v>0</v>
      </c>
      <c r="J908" s="1116">
        <f t="shared" si="55"/>
        <v>0</v>
      </c>
      <c r="K908" s="1116">
        <f t="shared" si="55"/>
        <v>0</v>
      </c>
      <c r="L908" s="1201"/>
      <c r="M908" s="1116">
        <f>SUM(M$115)</f>
        <v>0</v>
      </c>
      <c r="N908" s="1116">
        <f t="shared" ref="N908:P908" si="56">SUM(N$115)</f>
        <v>0</v>
      </c>
      <c r="O908" s="1116">
        <f t="shared" si="56"/>
        <v>0</v>
      </c>
      <c r="P908" s="1116">
        <f t="shared" si="56"/>
        <v>0</v>
      </c>
      <c r="R908" s="44">
        <v>3</v>
      </c>
      <c r="S908" s="46">
        <f t="shared" si="44"/>
        <v>1</v>
      </c>
      <c r="T908" s="46" t="str">
        <f t="shared" si="40"/>
        <v/>
      </c>
      <c r="U908" s="1063">
        <v>908</v>
      </c>
      <c r="V908" s="46"/>
    </row>
    <row r="909" spans="1:22" ht="15.75" customHeight="1">
      <c r="A909" s="1393" t="s">
        <v>384</v>
      </c>
      <c r="B909" s="1201"/>
      <c r="C909" s="1116">
        <f>SUM(C$126)</f>
        <v>0</v>
      </c>
      <c r="D909" s="1116">
        <f t="shared" ref="D909:F909" si="57">SUM(D$126)</f>
        <v>0</v>
      </c>
      <c r="E909" s="1116">
        <f t="shared" si="57"/>
        <v>0</v>
      </c>
      <c r="F909" s="1116">
        <f t="shared" si="57"/>
        <v>0</v>
      </c>
      <c r="G909" s="1201"/>
      <c r="H909" s="1116">
        <f>SUM(H$126)</f>
        <v>0</v>
      </c>
      <c r="I909" s="1116">
        <f t="shared" ref="I909:K909" si="58">SUM(I$126)</f>
        <v>0</v>
      </c>
      <c r="J909" s="1116">
        <f t="shared" si="58"/>
        <v>0</v>
      </c>
      <c r="K909" s="1116">
        <f t="shared" si="58"/>
        <v>0</v>
      </c>
      <c r="L909" s="1201"/>
      <c r="M909" s="1116">
        <f>SUM(M$126)</f>
        <v>0</v>
      </c>
      <c r="N909" s="1116">
        <f t="shared" ref="N909:P909" si="59">SUM(N$126)</f>
        <v>0</v>
      </c>
      <c r="O909" s="1116">
        <f t="shared" si="59"/>
        <v>0</v>
      </c>
      <c r="P909" s="1116">
        <f t="shared" si="59"/>
        <v>0</v>
      </c>
      <c r="R909" s="44">
        <v>5</v>
      </c>
      <c r="S909" s="46">
        <f t="shared" si="44"/>
        <v>1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44" t="s">
        <v>385</v>
      </c>
      <c r="B910" s="1201"/>
      <c r="C910" s="1116">
        <f>SUM(C$135)</f>
        <v>0</v>
      </c>
      <c r="D910" s="1116">
        <f t="shared" ref="D910:F910" si="60">SUM(D$135)</f>
        <v>0</v>
      </c>
      <c r="E910" s="1116">
        <f t="shared" si="60"/>
        <v>0</v>
      </c>
      <c r="F910" s="1116">
        <f t="shared" si="60"/>
        <v>0</v>
      </c>
      <c r="G910" s="1201"/>
      <c r="H910" s="1116">
        <f>SUM(H$135)</f>
        <v>0</v>
      </c>
      <c r="I910" s="1116">
        <f t="shared" ref="I910:K910" si="61">SUM(I$135)</f>
        <v>0</v>
      </c>
      <c r="J910" s="1116">
        <f t="shared" si="61"/>
        <v>0</v>
      </c>
      <c r="K910" s="1116">
        <f t="shared" si="61"/>
        <v>0</v>
      </c>
      <c r="L910" s="1201"/>
      <c r="M910" s="1116">
        <f>SUM(M$135)</f>
        <v>0</v>
      </c>
      <c r="N910" s="1116">
        <f t="shared" ref="N910:P910" si="62">SUM(N$135)</f>
        <v>0</v>
      </c>
      <c r="O910" s="1116">
        <f t="shared" si="62"/>
        <v>0</v>
      </c>
      <c r="P910" s="1116">
        <f t="shared" si="62"/>
        <v>0</v>
      </c>
      <c r="R910" s="44">
        <v>6</v>
      </c>
      <c r="S910" s="46">
        <f t="shared" si="44"/>
        <v>1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386</v>
      </c>
      <c r="B911" s="1201"/>
      <c r="C911" s="1116">
        <f>SUM(C$143)</f>
        <v>0</v>
      </c>
      <c r="D911" s="1116">
        <f t="shared" ref="D911:F911" si="63">SUM(D$143)</f>
        <v>0</v>
      </c>
      <c r="E911" s="1116">
        <f t="shared" si="63"/>
        <v>0</v>
      </c>
      <c r="F911" s="1116">
        <f t="shared" si="63"/>
        <v>0</v>
      </c>
      <c r="G911" s="1201"/>
      <c r="H911" s="1116">
        <f>SUM(H$143)</f>
        <v>0</v>
      </c>
      <c r="I911" s="1116">
        <f t="shared" ref="I911:K911" si="64">SUM(I$143)</f>
        <v>0</v>
      </c>
      <c r="J911" s="1116">
        <f t="shared" si="64"/>
        <v>0</v>
      </c>
      <c r="K911" s="1116">
        <f t="shared" si="64"/>
        <v>0</v>
      </c>
      <c r="L911" s="1201"/>
      <c r="M911" s="1116">
        <f>SUM(M$143)</f>
        <v>0</v>
      </c>
      <c r="N911" s="1116">
        <f t="shared" ref="N911:P911" si="65">SUM(N$143)</f>
        <v>0</v>
      </c>
      <c r="O911" s="1116">
        <f t="shared" si="65"/>
        <v>0</v>
      </c>
      <c r="P911" s="1116">
        <f t="shared" si="65"/>
        <v>0</v>
      </c>
      <c r="R911" s="44">
        <v>5</v>
      </c>
      <c r="S911" s="46">
        <f t="shared" si="44"/>
        <v>1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1393" t="s">
        <v>387</v>
      </c>
      <c r="B912" s="1201"/>
      <c r="C912" s="1116">
        <f>SUM(C$154)</f>
        <v>0</v>
      </c>
      <c r="D912" s="1116">
        <f t="shared" ref="D912:F912" si="66">SUM(D$154)</f>
        <v>0</v>
      </c>
      <c r="E912" s="1116">
        <f t="shared" si="66"/>
        <v>0</v>
      </c>
      <c r="F912" s="1116">
        <f t="shared" si="66"/>
        <v>0</v>
      </c>
      <c r="G912" s="1201"/>
      <c r="H912" s="1116">
        <f>SUM(H$154)</f>
        <v>0</v>
      </c>
      <c r="I912" s="1116">
        <f t="shared" ref="I912:K912" si="67">SUM(I$154)</f>
        <v>0</v>
      </c>
      <c r="J912" s="1116">
        <f t="shared" si="67"/>
        <v>0</v>
      </c>
      <c r="K912" s="1116">
        <f t="shared" si="67"/>
        <v>0</v>
      </c>
      <c r="L912" s="1201"/>
      <c r="M912" s="1116">
        <f>SUM(M$154)</f>
        <v>0</v>
      </c>
      <c r="N912" s="1116">
        <f t="shared" ref="N912:P912" si="68">SUM(N$154)</f>
        <v>0</v>
      </c>
      <c r="O912" s="1116">
        <f t="shared" si="68"/>
        <v>0</v>
      </c>
      <c r="P912" s="1116">
        <f t="shared" si="68"/>
        <v>0</v>
      </c>
      <c r="R912" s="44">
        <v>7</v>
      </c>
      <c r="S912" s="46">
        <f t="shared" si="44"/>
        <v>1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44" t="s">
        <v>388</v>
      </c>
      <c r="B913" s="1201"/>
      <c r="C913" s="1116">
        <f>SUM(C$163)</f>
        <v>0</v>
      </c>
      <c r="D913" s="1116">
        <f t="shared" ref="D913:F913" si="69">SUM(D$163)</f>
        <v>0</v>
      </c>
      <c r="E913" s="1116">
        <f t="shared" si="69"/>
        <v>0</v>
      </c>
      <c r="F913" s="1116">
        <f t="shared" si="69"/>
        <v>0</v>
      </c>
      <c r="G913" s="1201"/>
      <c r="H913" s="1116">
        <f>SUM(H$163)</f>
        <v>0</v>
      </c>
      <c r="I913" s="1116">
        <f t="shared" ref="I913:K913" si="70">SUM(I$163)</f>
        <v>0</v>
      </c>
      <c r="J913" s="1116">
        <f t="shared" si="70"/>
        <v>0</v>
      </c>
      <c r="K913" s="1116">
        <f t="shared" si="70"/>
        <v>0</v>
      </c>
      <c r="L913" s="1201"/>
      <c r="M913" s="1116">
        <f>SUM(M$163)</f>
        <v>0</v>
      </c>
      <c r="N913" s="1116">
        <f t="shared" ref="N913:P913" si="71">SUM(N$163)</f>
        <v>0</v>
      </c>
      <c r="O913" s="1116">
        <f t="shared" si="71"/>
        <v>0</v>
      </c>
      <c r="P913" s="1116">
        <f t="shared" si="71"/>
        <v>0</v>
      </c>
      <c r="R913" s="44">
        <v>8</v>
      </c>
      <c r="S913" s="46">
        <f t="shared" si="44"/>
        <v>1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389</v>
      </c>
      <c r="B914" s="1201"/>
      <c r="C914" s="1116">
        <f>SUM(C$171)</f>
        <v>0</v>
      </c>
      <c r="D914" s="1116">
        <f t="shared" ref="D914:F914" si="72">SUM(D$171)</f>
        <v>0</v>
      </c>
      <c r="E914" s="1116">
        <f t="shared" si="72"/>
        <v>0</v>
      </c>
      <c r="F914" s="1116">
        <f t="shared" si="72"/>
        <v>0</v>
      </c>
      <c r="G914" s="1201"/>
      <c r="H914" s="1116">
        <f>SUM(H$171)</f>
        <v>0</v>
      </c>
      <c r="I914" s="1116">
        <f t="shared" ref="I914:K914" si="73">SUM(I$171)</f>
        <v>0</v>
      </c>
      <c r="J914" s="1116">
        <f t="shared" si="73"/>
        <v>0</v>
      </c>
      <c r="K914" s="1116">
        <f t="shared" si="73"/>
        <v>0</v>
      </c>
      <c r="L914" s="1201"/>
      <c r="M914" s="1116">
        <f>SUM(M$171)</f>
        <v>0</v>
      </c>
      <c r="N914" s="1116">
        <f t="shared" ref="N914:P914" si="74">SUM(N$171)</f>
        <v>0</v>
      </c>
      <c r="O914" s="1116">
        <f t="shared" si="74"/>
        <v>0</v>
      </c>
      <c r="P914" s="1116">
        <f t="shared" si="74"/>
        <v>0</v>
      </c>
      <c r="R914" s="44">
        <v>7</v>
      </c>
      <c r="S914" s="46">
        <f t="shared" si="44"/>
        <v>1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44" t="str">
        <f>$A$217</f>
        <v>Egg sales: no. sold</v>
      </c>
      <c r="B915" s="1201"/>
      <c r="C915" s="1116">
        <f>SUM(C$219)</f>
        <v>0</v>
      </c>
      <c r="D915" s="1116">
        <f t="shared" ref="D915:F915" si="75">SUM(D$219)</f>
        <v>0</v>
      </c>
      <c r="E915" s="1116">
        <f t="shared" si="75"/>
        <v>0</v>
      </c>
      <c r="F915" s="1116">
        <f t="shared" si="75"/>
        <v>0</v>
      </c>
      <c r="G915" s="1201"/>
      <c r="H915" s="1116">
        <f>SUM(H$219)</f>
        <v>0</v>
      </c>
      <c r="I915" s="1116">
        <f t="shared" ref="I915:K915" si="76">SUM(I$219)</f>
        <v>0</v>
      </c>
      <c r="J915" s="1116">
        <f t="shared" si="76"/>
        <v>0</v>
      </c>
      <c r="K915" s="1116">
        <f t="shared" si="76"/>
        <v>0</v>
      </c>
      <c r="L915" s="1201"/>
      <c r="M915" s="1116">
        <f>SUM(M$219)</f>
        <v>0</v>
      </c>
      <c r="N915" s="1116">
        <f t="shared" ref="N915:P915" si="77">SUM(N$219)</f>
        <v>0</v>
      </c>
      <c r="O915" s="1116">
        <f t="shared" si="77"/>
        <v>0</v>
      </c>
      <c r="P915" s="1116">
        <f t="shared" si="77"/>
        <v>0</v>
      </c>
      <c r="R915" s="44"/>
      <c r="S915" s="46">
        <f t="shared" si="44"/>
        <v>1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44" t="str">
        <f>A$184</f>
        <v>Pig sales - no. sold</v>
      </c>
      <c r="B916" s="1201"/>
      <c r="C916" s="802">
        <f t="shared" ref="C916:F916" si="78">SUM(C222)</f>
        <v>0</v>
      </c>
      <c r="D916" s="802">
        <f t="shared" si="78"/>
        <v>0</v>
      </c>
      <c r="E916" s="802">
        <f t="shared" si="78"/>
        <v>0</v>
      </c>
      <c r="F916" s="802">
        <f t="shared" si="78"/>
        <v>1560</v>
      </c>
      <c r="G916" s="1201"/>
      <c r="H916" s="802">
        <f t="shared" ref="H916:K916" si="79">SUM(H222)</f>
        <v>0</v>
      </c>
      <c r="I916" s="802">
        <f t="shared" si="79"/>
        <v>0</v>
      </c>
      <c r="J916" s="802">
        <f t="shared" si="79"/>
        <v>0</v>
      </c>
      <c r="K916" s="802">
        <f t="shared" si="79"/>
        <v>0</v>
      </c>
      <c r="L916" s="1201"/>
      <c r="M916" s="802">
        <f t="shared" ref="M916:P916" si="80">SUM(M222)</f>
        <v>0</v>
      </c>
      <c r="N916" s="802">
        <f t="shared" si="80"/>
        <v>0</v>
      </c>
      <c r="O916" s="802">
        <f t="shared" si="80"/>
        <v>0</v>
      </c>
      <c r="P916" s="802">
        <f t="shared" si="80"/>
        <v>0</v>
      </c>
      <c r="R916" s="44"/>
      <c r="S916" s="46">
        <f t="shared" si="44"/>
        <v>2</v>
      </c>
      <c r="T916" s="46">
        <f t="shared" si="40"/>
        <v>2</v>
      </c>
      <c r="U916" s="1063">
        <v>916</v>
      </c>
      <c r="V916" s="46"/>
    </row>
    <row r="917" spans="1:22" ht="15.75" customHeight="1">
      <c r="A917" s="44" t="str">
        <f>A$187</f>
        <v>Other: no. sold</v>
      </c>
      <c r="B917" s="1201"/>
      <c r="C917" s="802">
        <f t="shared" ref="C917:F917" si="81">SUM(C225)</f>
        <v>0</v>
      </c>
      <c r="D917" s="802">
        <f t="shared" si="81"/>
        <v>0</v>
      </c>
      <c r="E917" s="802">
        <f t="shared" si="81"/>
        <v>0</v>
      </c>
      <c r="F917" s="802">
        <f t="shared" si="81"/>
        <v>150</v>
      </c>
      <c r="G917" s="1201"/>
      <c r="H917" s="802">
        <f t="shared" ref="H917:K917" si="82">SUM(H225)</f>
        <v>0</v>
      </c>
      <c r="I917" s="802">
        <f t="shared" si="82"/>
        <v>0</v>
      </c>
      <c r="J917" s="802">
        <f t="shared" si="82"/>
        <v>0</v>
      </c>
      <c r="K917" s="802">
        <f t="shared" si="82"/>
        <v>0</v>
      </c>
      <c r="L917" s="1201"/>
      <c r="M917" s="802">
        <f t="shared" ref="M917:P917" si="83">SUM(M225)</f>
        <v>0</v>
      </c>
      <c r="N917" s="802">
        <f t="shared" si="83"/>
        <v>0</v>
      </c>
      <c r="O917" s="802">
        <f t="shared" si="83"/>
        <v>0</v>
      </c>
      <c r="P917" s="802">
        <f t="shared" si="83"/>
        <v>0</v>
      </c>
      <c r="R917" s="44"/>
      <c r="S917" s="46">
        <f t="shared" si="44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1215" t="s">
        <v>26</v>
      </c>
      <c r="B918" s="1201"/>
      <c r="C918" s="801"/>
      <c r="D918" s="801"/>
      <c r="E918" s="801"/>
      <c r="F918" s="801"/>
      <c r="G918" s="1201"/>
      <c r="H918" s="801"/>
      <c r="I918" s="801"/>
      <c r="J918" s="801"/>
      <c r="K918" s="801"/>
      <c r="L918" s="1201"/>
      <c r="M918" s="801"/>
      <c r="N918" s="801"/>
      <c r="O918" s="801"/>
      <c r="P918" s="801"/>
      <c r="R918" s="44"/>
      <c r="S918" s="46">
        <f t="shared" si="44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1393" t="str">
        <f>A$220</f>
        <v>Beef sales: kg sold</v>
      </c>
      <c r="B919" s="1201"/>
      <c r="C919" s="802">
        <f t="shared" ref="C919:F919" si="84">SUM(C186)</f>
        <v>0</v>
      </c>
      <c r="D919" s="802">
        <f t="shared" si="84"/>
        <v>0</v>
      </c>
      <c r="E919" s="802">
        <f t="shared" si="84"/>
        <v>200</v>
      </c>
      <c r="F919" s="802">
        <f t="shared" si="84"/>
        <v>400</v>
      </c>
      <c r="G919" s="1201"/>
      <c r="H919" s="802">
        <f t="shared" ref="H919:K919" si="85">SUM(H186)</f>
        <v>0</v>
      </c>
      <c r="I919" s="802">
        <f t="shared" si="85"/>
        <v>0</v>
      </c>
      <c r="J919" s="802">
        <f t="shared" si="85"/>
        <v>0</v>
      </c>
      <c r="K919" s="802">
        <f t="shared" si="85"/>
        <v>0</v>
      </c>
      <c r="L919" s="1201"/>
      <c r="M919" s="802">
        <f t="shared" ref="M919:P919" si="86">SUM(M186)</f>
        <v>0</v>
      </c>
      <c r="N919" s="802">
        <f t="shared" si="86"/>
        <v>0</v>
      </c>
      <c r="O919" s="802">
        <f t="shared" si="86"/>
        <v>0</v>
      </c>
      <c r="P919" s="802">
        <f t="shared" si="86"/>
        <v>0</v>
      </c>
      <c r="R919" s="44"/>
      <c r="S919" s="46">
        <f t="shared" si="44"/>
        <v>4</v>
      </c>
      <c r="T919" s="46">
        <f t="shared" si="40"/>
        <v>4</v>
      </c>
      <c r="U919" s="1063">
        <v>919</v>
      </c>
      <c r="V919" s="46"/>
    </row>
    <row r="920" spans="1:22" ht="15.75" customHeight="1">
      <c r="A920" s="44" t="str">
        <f>A$223</f>
        <v>Goat meat sales: kg sold</v>
      </c>
      <c r="B920" s="1201"/>
      <c r="C920" s="802">
        <f t="shared" ref="C920:F920" si="87">SUM(C189)</f>
        <v>0</v>
      </c>
      <c r="D920" s="802">
        <f t="shared" si="87"/>
        <v>0</v>
      </c>
      <c r="E920" s="802">
        <f t="shared" si="87"/>
        <v>0</v>
      </c>
      <c r="F920" s="802">
        <f t="shared" si="87"/>
        <v>0</v>
      </c>
      <c r="G920" s="1201"/>
      <c r="H920" s="802">
        <f t="shared" ref="H920:K920" si="88">SUM(H189)</f>
        <v>0</v>
      </c>
      <c r="I920" s="802">
        <f t="shared" si="88"/>
        <v>0</v>
      </c>
      <c r="J920" s="802">
        <f t="shared" si="88"/>
        <v>0</v>
      </c>
      <c r="K920" s="802">
        <f t="shared" si="88"/>
        <v>0</v>
      </c>
      <c r="L920" s="1201"/>
      <c r="M920" s="802">
        <f t="shared" ref="M920:P920" si="89">SUM(M189)</f>
        <v>0</v>
      </c>
      <c r="N920" s="802">
        <f t="shared" si="89"/>
        <v>0</v>
      </c>
      <c r="O920" s="802">
        <f t="shared" si="89"/>
        <v>0</v>
      </c>
      <c r="P920" s="802">
        <f t="shared" si="89"/>
        <v>0</v>
      </c>
      <c r="R920" s="44"/>
      <c r="S920" s="46">
        <f t="shared" si="44"/>
        <v>4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201"/>
      <c r="C921" s="1116">
        <f>SUM(C$193)</f>
        <v>0</v>
      </c>
      <c r="D921" s="1116">
        <f t="shared" ref="D921:F921" si="90">SUM(D$193)</f>
        <v>0</v>
      </c>
      <c r="E921" s="1116">
        <f t="shared" si="90"/>
        <v>0</v>
      </c>
      <c r="F921" s="1116">
        <f t="shared" si="90"/>
        <v>0</v>
      </c>
      <c r="G921" s="1201"/>
      <c r="H921" s="1116">
        <f>SUM(H$193)</f>
        <v>0</v>
      </c>
      <c r="I921" s="1116">
        <f t="shared" ref="I921:K921" si="91">SUM(I$193)</f>
        <v>0</v>
      </c>
      <c r="J921" s="1116">
        <f t="shared" si="91"/>
        <v>0</v>
      </c>
      <c r="K921" s="1116">
        <f t="shared" si="91"/>
        <v>0</v>
      </c>
      <c r="L921" s="1201"/>
      <c r="M921" s="1116">
        <f>SUM(M$193)</f>
        <v>0</v>
      </c>
      <c r="N921" s="1116">
        <f t="shared" ref="N921:P921" si="92">SUM(N$193)</f>
        <v>0</v>
      </c>
      <c r="O921" s="1116">
        <f t="shared" si="92"/>
        <v>0</v>
      </c>
      <c r="P921" s="1116">
        <f t="shared" si="92"/>
        <v>0</v>
      </c>
      <c r="R921" s="44"/>
      <c r="S921" s="46">
        <f t="shared" si="44"/>
        <v>4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201"/>
      <c r="C922" s="1116">
        <f>SUM(C$196)</f>
        <v>0</v>
      </c>
      <c r="D922" s="1116">
        <f t="shared" ref="D922:F922" si="93">SUM(D$196)</f>
        <v>0</v>
      </c>
      <c r="E922" s="1116">
        <f t="shared" si="93"/>
        <v>0</v>
      </c>
      <c r="F922" s="1116">
        <f t="shared" si="93"/>
        <v>0</v>
      </c>
      <c r="G922" s="1201"/>
      <c r="H922" s="1116">
        <f>SUM(H$196)</f>
        <v>0</v>
      </c>
      <c r="I922" s="1116">
        <f t="shared" ref="I922:K922" si="94">SUM(I$196)</f>
        <v>0</v>
      </c>
      <c r="J922" s="1116">
        <f t="shared" si="94"/>
        <v>0</v>
      </c>
      <c r="K922" s="1116">
        <f t="shared" si="94"/>
        <v>0</v>
      </c>
      <c r="L922" s="1201"/>
      <c r="M922" s="1116">
        <f>SUM(M$196)</f>
        <v>0</v>
      </c>
      <c r="N922" s="1116">
        <f t="shared" ref="N922:P922" si="95">SUM(N$196)</f>
        <v>0</v>
      </c>
      <c r="O922" s="1116">
        <f t="shared" si="95"/>
        <v>0</v>
      </c>
      <c r="P922" s="1116">
        <f t="shared" si="95"/>
        <v>0</v>
      </c>
      <c r="R922" s="44"/>
      <c r="S922" s="46">
        <f t="shared" si="44"/>
        <v>4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201"/>
      <c r="C923" s="1116">
        <f>SUM(C$199)</f>
        <v>0</v>
      </c>
      <c r="D923" s="1116">
        <f t="shared" ref="D923:F923" si="96">SUM(D$199)</f>
        <v>0</v>
      </c>
      <c r="E923" s="1116">
        <f t="shared" si="96"/>
        <v>800</v>
      </c>
      <c r="F923" s="1116">
        <f t="shared" si="96"/>
        <v>2000</v>
      </c>
      <c r="G923" s="1201"/>
      <c r="H923" s="1116">
        <f>SUM(H$199)</f>
        <v>0</v>
      </c>
      <c r="I923" s="1116">
        <f t="shared" ref="I923:K923" si="97">SUM(I$199)</f>
        <v>0</v>
      </c>
      <c r="J923" s="1116">
        <f t="shared" si="97"/>
        <v>800</v>
      </c>
      <c r="K923" s="1116">
        <f t="shared" si="97"/>
        <v>2000</v>
      </c>
      <c r="L923" s="1201"/>
      <c r="M923" s="1116">
        <f>SUM(M$199)</f>
        <v>0</v>
      </c>
      <c r="N923" s="1116">
        <f t="shared" ref="N923:P923" si="98">SUM(N$199)</f>
        <v>0</v>
      </c>
      <c r="O923" s="1116">
        <f t="shared" si="98"/>
        <v>0</v>
      </c>
      <c r="P923" s="1116">
        <f t="shared" si="98"/>
        <v>0</v>
      </c>
      <c r="R923" s="44"/>
      <c r="S923" s="46">
        <f t="shared" si="44"/>
        <v>5</v>
      </c>
      <c r="T923" s="46">
        <f t="shared" si="40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201"/>
      <c r="C924" s="1116">
        <f>SUM(C$203)</f>
        <v>0</v>
      </c>
      <c r="D924" s="1116">
        <f t="shared" ref="D924:F924" si="99">SUM(D$203)</f>
        <v>0</v>
      </c>
      <c r="E924" s="1116">
        <f t="shared" si="99"/>
        <v>0</v>
      </c>
      <c r="F924" s="1116">
        <f t="shared" si="99"/>
        <v>0</v>
      </c>
      <c r="G924" s="1201"/>
      <c r="H924" s="1116">
        <f>SUM(H$203)</f>
        <v>0</v>
      </c>
      <c r="I924" s="1116">
        <f t="shared" ref="I924:K924" si="100">SUM(I$203)</f>
        <v>0</v>
      </c>
      <c r="J924" s="1116">
        <f t="shared" si="100"/>
        <v>0</v>
      </c>
      <c r="K924" s="1116">
        <f t="shared" si="100"/>
        <v>0</v>
      </c>
      <c r="L924" s="1201"/>
      <c r="M924" s="1116">
        <f>SUM(M$203)</f>
        <v>0</v>
      </c>
      <c r="N924" s="1116">
        <f t="shared" ref="N924:P924" si="101">SUM(N$203)</f>
        <v>0</v>
      </c>
      <c r="O924" s="1116">
        <f t="shared" si="101"/>
        <v>0</v>
      </c>
      <c r="P924" s="1116">
        <f t="shared" si="101"/>
        <v>0</v>
      </c>
      <c r="R924" s="44"/>
      <c r="S924" s="46">
        <f t="shared" si="44"/>
        <v>5</v>
      </c>
      <c r="T924" s="46" t="str">
        <f t="shared" si="40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201"/>
      <c r="C925" s="1116">
        <f>SUM(C$206)</f>
        <v>0</v>
      </c>
      <c r="D925" s="1116">
        <f t="shared" ref="D925:F925" si="102">SUM(D$206)</f>
        <v>0</v>
      </c>
      <c r="E925" s="1116">
        <f t="shared" si="102"/>
        <v>35</v>
      </c>
      <c r="F925" s="1116">
        <f t="shared" si="102"/>
        <v>70</v>
      </c>
      <c r="G925" s="1201"/>
      <c r="H925" s="1116">
        <f>SUM(H$206)</f>
        <v>0</v>
      </c>
      <c r="I925" s="1116">
        <f t="shared" ref="I925:K925" si="103">SUM(I$206)</f>
        <v>0</v>
      </c>
      <c r="J925" s="1116">
        <f t="shared" si="103"/>
        <v>35</v>
      </c>
      <c r="K925" s="1116">
        <f t="shared" si="103"/>
        <v>105</v>
      </c>
      <c r="L925" s="1201"/>
      <c r="M925" s="1116">
        <f>SUM(M$206)</f>
        <v>0</v>
      </c>
      <c r="N925" s="1116">
        <f t="shared" ref="N925:P925" si="104">SUM(N$206)</f>
        <v>0</v>
      </c>
      <c r="O925" s="1116">
        <f t="shared" si="104"/>
        <v>0</v>
      </c>
      <c r="P925" s="1116">
        <f t="shared" si="104"/>
        <v>35</v>
      </c>
      <c r="R925" s="44"/>
      <c r="S925" s="46">
        <f t="shared" si="44"/>
        <v>6</v>
      </c>
      <c r="T925" s="46">
        <f t="shared" si="40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201"/>
      <c r="C926" s="1116">
        <f>SUM(C$209)</f>
        <v>0</v>
      </c>
      <c r="D926" s="1116">
        <f t="shared" ref="D926:F926" si="105">SUM(D$209)</f>
        <v>0</v>
      </c>
      <c r="E926" s="1116">
        <f t="shared" si="105"/>
        <v>0</v>
      </c>
      <c r="F926" s="1116">
        <f t="shared" si="105"/>
        <v>0</v>
      </c>
      <c r="G926" s="1201"/>
      <c r="H926" s="1116">
        <f>SUM(H$209)</f>
        <v>0</v>
      </c>
      <c r="I926" s="1116">
        <f t="shared" ref="I926:K926" si="106">SUM(I$209)</f>
        <v>0</v>
      </c>
      <c r="J926" s="1116">
        <f t="shared" si="106"/>
        <v>0</v>
      </c>
      <c r="K926" s="1116">
        <f t="shared" si="106"/>
        <v>0</v>
      </c>
      <c r="L926" s="1201"/>
      <c r="M926" s="1116">
        <f>SUM(M$209)</f>
        <v>0</v>
      </c>
      <c r="N926" s="1116">
        <f t="shared" ref="N926:P926" si="107">SUM(N$209)</f>
        <v>0</v>
      </c>
      <c r="O926" s="1116">
        <f t="shared" si="107"/>
        <v>0</v>
      </c>
      <c r="P926" s="1116">
        <f t="shared" si="107"/>
        <v>0</v>
      </c>
      <c r="R926" s="44"/>
      <c r="S926" s="46">
        <f t="shared" si="44"/>
        <v>6</v>
      </c>
      <c r="T926" s="46" t="str">
        <f t="shared" si="40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201"/>
      <c r="C927" s="1116">
        <f>SUM(C$212)</f>
        <v>0</v>
      </c>
      <c r="D927" s="1116">
        <f t="shared" ref="D927:F927" si="108">SUM(D$212)</f>
        <v>0</v>
      </c>
      <c r="E927" s="1116">
        <f t="shared" si="108"/>
        <v>0</v>
      </c>
      <c r="F927" s="1116">
        <f t="shared" si="108"/>
        <v>0</v>
      </c>
      <c r="G927" s="1201"/>
      <c r="H927" s="1116">
        <f>SUM(H$212)</f>
        <v>0</v>
      </c>
      <c r="I927" s="1116">
        <f t="shared" ref="I927:K927" si="109">SUM(I$212)</f>
        <v>0</v>
      </c>
      <c r="J927" s="1116">
        <f t="shared" si="109"/>
        <v>0</v>
      </c>
      <c r="K927" s="1116">
        <f t="shared" si="109"/>
        <v>0</v>
      </c>
      <c r="L927" s="1201"/>
      <c r="M927" s="1116">
        <f>SUM(M$212)</f>
        <v>0</v>
      </c>
      <c r="N927" s="1116">
        <f t="shared" ref="N927:P927" si="110">SUM(N$212)</f>
        <v>0</v>
      </c>
      <c r="O927" s="1116">
        <f t="shared" si="110"/>
        <v>0</v>
      </c>
      <c r="P927" s="1116">
        <f t="shared" si="110"/>
        <v>0</v>
      </c>
      <c r="R927" s="44"/>
      <c r="S927" s="46">
        <f t="shared" si="44"/>
        <v>6</v>
      </c>
      <c r="T927" s="46" t="str">
        <f t="shared" si="40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201"/>
      <c r="C928" s="1116">
        <f>SUM(C$216)</f>
        <v>0</v>
      </c>
      <c r="D928" s="1116">
        <f t="shared" ref="D928:F928" si="111">SUM(D$216)</f>
        <v>0</v>
      </c>
      <c r="E928" s="1116">
        <f t="shared" si="111"/>
        <v>30</v>
      </c>
      <c r="F928" s="1116">
        <f t="shared" si="111"/>
        <v>0</v>
      </c>
      <c r="G928" s="1201"/>
      <c r="H928" s="1116">
        <f>SUM(H$216)</f>
        <v>0</v>
      </c>
      <c r="I928" s="1116">
        <f t="shared" ref="I928:K928" si="112">SUM(I$216)</f>
        <v>0</v>
      </c>
      <c r="J928" s="1116">
        <f t="shared" si="112"/>
        <v>0</v>
      </c>
      <c r="K928" s="1116">
        <f t="shared" si="112"/>
        <v>0</v>
      </c>
      <c r="L928" s="1201"/>
      <c r="M928" s="1116">
        <f>SUM(M$216)</f>
        <v>0</v>
      </c>
      <c r="N928" s="1116">
        <f t="shared" ref="N928:P928" si="113">SUM(N$216)</f>
        <v>0</v>
      </c>
      <c r="O928" s="1116">
        <f t="shared" si="113"/>
        <v>0</v>
      </c>
      <c r="P928" s="1116">
        <f t="shared" si="113"/>
        <v>0</v>
      </c>
      <c r="R928" s="44"/>
      <c r="S928" s="46">
        <f t="shared" si="44"/>
        <v>7</v>
      </c>
      <c r="T928" s="46">
        <f t="shared" si="40"/>
        <v>7</v>
      </c>
      <c r="U928" s="1063">
        <v>928</v>
      </c>
      <c r="V928" s="46"/>
    </row>
    <row r="929" spans="1:22" ht="15.75" customHeight="1">
      <c r="A929" s="1215" t="s">
        <v>27</v>
      </c>
      <c r="B929" s="1201"/>
      <c r="C929" s="1201"/>
      <c r="D929" s="1201"/>
      <c r="E929" s="1201"/>
      <c r="F929" s="1201"/>
      <c r="G929" s="1201"/>
      <c r="H929" s="1201"/>
      <c r="I929" s="1201"/>
      <c r="J929" s="1201"/>
      <c r="K929" s="1201"/>
      <c r="L929" s="1201"/>
      <c r="M929" s="1201"/>
      <c r="N929" s="1201"/>
      <c r="O929" s="1201"/>
      <c r="P929" s="1201"/>
      <c r="R929" s="44"/>
      <c r="S929" s="46">
        <f t="shared" si="44"/>
        <v>7</v>
      </c>
      <c r="T929" s="46" t="str">
        <f t="shared" si="40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201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1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1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>
        <v>9</v>
      </c>
      <c r="S930" s="46">
        <f t="shared" si="44"/>
        <v>7</v>
      </c>
      <c r="T930" s="46" t="str">
        <f t="shared" si="40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201"/>
      <c r="C931" s="1116">
        <f>SUM($C$240)</f>
        <v>0</v>
      </c>
      <c r="D931" s="1116">
        <f>SUM($D$240)</f>
        <v>0</v>
      </c>
      <c r="E931" s="1116">
        <f>SUM($E$240)</f>
        <v>900</v>
      </c>
      <c r="F931" s="1116">
        <f>SUM($F$240)</f>
        <v>1800</v>
      </c>
      <c r="G931" s="1201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1"/>
      <c r="M931" s="1116">
        <f>SUM($M$240)</f>
        <v>0</v>
      </c>
      <c r="N931" s="1116">
        <f>SUM($N$240)</f>
        <v>0</v>
      </c>
      <c r="O931" s="1116">
        <f>SUM($O$240)</f>
        <v>-900</v>
      </c>
      <c r="P931" s="1116">
        <f>SUM($P$240)</f>
        <v>-1800</v>
      </c>
      <c r="R931" s="44">
        <v>11</v>
      </c>
      <c r="S931" s="46">
        <f t="shared" si="44"/>
        <v>8</v>
      </c>
      <c r="T931" s="46">
        <f t="shared" si="40"/>
        <v>8</v>
      </c>
      <c r="U931" s="1063">
        <v>931</v>
      </c>
      <c r="V931" s="46"/>
    </row>
    <row r="932" spans="1:22" ht="15.75" customHeight="1">
      <c r="A932" s="1211" t="str">
        <f>$A$243</f>
        <v>Sorghum: kg produced</v>
      </c>
      <c r="B932" s="1201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1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1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12</v>
      </c>
      <c r="S932" s="46">
        <f t="shared" si="44"/>
        <v>8</v>
      </c>
      <c r="T932" s="46" t="str">
        <f t="shared" si="40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201"/>
      <c r="C933" s="1116">
        <f>SUM($C$254)</f>
        <v>0</v>
      </c>
      <c r="D933" s="1116">
        <f>SUM($D$254)</f>
        <v>0</v>
      </c>
      <c r="E933" s="1116">
        <f>SUM($E$254)</f>
        <v>960</v>
      </c>
      <c r="F933" s="1116">
        <f>SUM($F$254)</f>
        <v>3420</v>
      </c>
      <c r="G933" s="1201"/>
      <c r="H933" s="1116">
        <f>SUM($H$254)</f>
        <v>0</v>
      </c>
      <c r="I933" s="1116">
        <f>SUM($I$254)</f>
        <v>0</v>
      </c>
      <c r="J933" s="1116">
        <f>SUM($J$254)</f>
        <v>960</v>
      </c>
      <c r="K933" s="1116">
        <f>SUM($K$254)</f>
        <v>3540</v>
      </c>
      <c r="L933" s="1201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120</v>
      </c>
      <c r="R933" s="44">
        <v>13</v>
      </c>
      <c r="S933" s="46">
        <f t="shared" si="44"/>
        <v>9</v>
      </c>
      <c r="T933" s="46">
        <f t="shared" si="40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201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1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1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14</v>
      </c>
      <c r="S934" s="46">
        <f t="shared" si="44"/>
        <v>9</v>
      </c>
      <c r="T934" s="46" t="str">
        <f t="shared" si="40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201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1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1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15</v>
      </c>
      <c r="S935" s="46">
        <f t="shared" si="44"/>
        <v>9</v>
      </c>
      <c r="T935" s="46" t="str">
        <f t="shared" si="40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201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1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1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16</v>
      </c>
      <c r="S936" s="46">
        <f t="shared" si="44"/>
        <v>9</v>
      </c>
      <c r="T936" s="46" t="str">
        <f t="shared" si="40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201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1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1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17</v>
      </c>
      <c r="S937" s="46">
        <f t="shared" si="44"/>
        <v>9</v>
      </c>
      <c r="T937" s="46" t="str">
        <f t="shared" si="40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201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1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1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18</v>
      </c>
      <c r="S938" s="46">
        <f t="shared" si="44"/>
        <v>9</v>
      </c>
      <c r="T938" s="46" t="str">
        <f t="shared" si="40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201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1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1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19</v>
      </c>
      <c r="S939" s="46">
        <f t="shared" si="44"/>
        <v>9</v>
      </c>
      <c r="T939" s="46" t="str">
        <f t="shared" si="40"/>
        <v/>
      </c>
      <c r="U939" s="1063">
        <v>939</v>
      </c>
      <c r="V939" s="46"/>
    </row>
    <row r="940" spans="1:22" ht="15.75" customHeight="1">
      <c r="A940" s="1211" t="str">
        <f>$A$299</f>
        <v>Cassava (fresh): no. local meas.</v>
      </c>
      <c r="B940" s="1201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1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1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20</v>
      </c>
      <c r="S940" s="46">
        <f t="shared" si="44"/>
        <v>9</v>
      </c>
      <c r="T940" s="46" t="str">
        <f t="shared" si="40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201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1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1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21</v>
      </c>
      <c r="S941" s="46">
        <f t="shared" si="44"/>
        <v>9</v>
      </c>
      <c r="T941" s="46" t="str">
        <f t="shared" si="40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201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1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1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22</v>
      </c>
      <c r="S942" s="46">
        <f t="shared" si="44"/>
        <v>9</v>
      </c>
      <c r="T942" s="46" t="str">
        <f t="shared" si="40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201"/>
      <c r="C943" s="1116">
        <f>SUM($C$336)</f>
        <v>0</v>
      </c>
      <c r="D943" s="1116">
        <f>SUM($D$336)</f>
        <v>0</v>
      </c>
      <c r="E943" s="1116">
        <f>SUM($E$336)</f>
        <v>500</v>
      </c>
      <c r="F943" s="1116">
        <f>SUM($F$336)</f>
        <v>0</v>
      </c>
      <c r="G943" s="1201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1"/>
      <c r="M943" s="1116">
        <f>SUM($M$336)</f>
        <v>0</v>
      </c>
      <c r="N943" s="1116">
        <f>SUM($N$336)</f>
        <v>0</v>
      </c>
      <c r="O943" s="1116">
        <f>SUM($O$336)</f>
        <v>-500</v>
      </c>
      <c r="P943" s="1116">
        <f>SUM($P$336)</f>
        <v>0</v>
      </c>
      <c r="R943" s="44">
        <v>23</v>
      </c>
      <c r="S943" s="46">
        <f t="shared" si="44"/>
        <v>10</v>
      </c>
      <c r="T943" s="46">
        <f t="shared" si="40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201"/>
      <c r="C944" s="1116">
        <f>SUM($C$346)</f>
        <v>0</v>
      </c>
      <c r="D944" s="1116">
        <f>SUM($D$346)</f>
        <v>0</v>
      </c>
      <c r="E944" s="1116">
        <f>SUM($E$346)</f>
        <v>300</v>
      </c>
      <c r="F944" s="1116">
        <f>SUM($F$346)</f>
        <v>1200</v>
      </c>
      <c r="G944" s="1201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1"/>
      <c r="M944" s="1116">
        <f>SUM($M$346)</f>
        <v>0</v>
      </c>
      <c r="N944" s="1116">
        <f>SUM($N$346)</f>
        <v>0</v>
      </c>
      <c r="O944" s="1116">
        <f>SUM($O$346)</f>
        <v>-300</v>
      </c>
      <c r="P944" s="1116">
        <f>SUM($P$346)</f>
        <v>-1200</v>
      </c>
      <c r="R944" s="44">
        <v>24</v>
      </c>
      <c r="S944" s="46">
        <f t="shared" si="44"/>
        <v>11</v>
      </c>
      <c r="T944" s="46">
        <f t="shared" si="40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201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1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1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25</v>
      </c>
      <c r="S945" s="46">
        <f t="shared" si="44"/>
        <v>11</v>
      </c>
      <c r="T945" s="46" t="str">
        <f t="shared" si="40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201"/>
      <c r="C946" s="1116">
        <f>SUM($C$367)</f>
        <v>0</v>
      </c>
      <c r="D946" s="1116">
        <f>SUM($D$367)</f>
        <v>150</v>
      </c>
      <c r="E946" s="1116">
        <f>SUM($E$367)</f>
        <v>750</v>
      </c>
      <c r="F946" s="1116">
        <f>SUM($F$367)</f>
        <v>2500</v>
      </c>
      <c r="G946" s="1201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1"/>
      <c r="M946" s="1116">
        <f>SUM($M$367)</f>
        <v>0</v>
      </c>
      <c r="N946" s="1116">
        <f>SUM($N$367)</f>
        <v>-150</v>
      </c>
      <c r="O946" s="1116">
        <f>SUM($O$367)</f>
        <v>-750</v>
      </c>
      <c r="P946" s="1116">
        <f>SUM($P$367)</f>
        <v>-2500</v>
      </c>
      <c r="R946" s="44">
        <v>26</v>
      </c>
      <c r="S946" s="46">
        <f t="shared" si="44"/>
        <v>12</v>
      </c>
      <c r="T946" s="46">
        <f t="shared" si="40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201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1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1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27</v>
      </c>
      <c r="S947" s="46">
        <f t="shared" si="44"/>
        <v>12</v>
      </c>
      <c r="T947" s="46" t="str">
        <f t="shared" si="40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201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1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1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28</v>
      </c>
      <c r="S948" s="46">
        <f t="shared" si="44"/>
        <v>12</v>
      </c>
      <c r="T948" s="46" t="str">
        <f t="shared" si="40"/>
        <v/>
      </c>
      <c r="U948" s="1063">
        <v>948</v>
      </c>
      <c r="V948" s="46"/>
    </row>
    <row r="949" spans="1:22" ht="15.75" customHeight="1">
      <c r="A949" s="1211" t="str">
        <f>$A$391</f>
        <v>Main cashcrop kg sold</v>
      </c>
      <c r="B949" s="1201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10000</v>
      </c>
      <c r="G949" s="1201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1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44"/>
        <v>13</v>
      </c>
      <c r="T949" s="46">
        <f t="shared" si="40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201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1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1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44"/>
        <v>13</v>
      </c>
      <c r="T950" s="46" t="str">
        <f t="shared" si="40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201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1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1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44"/>
        <v>13</v>
      </c>
      <c r="T951" s="46" t="str">
        <f t="shared" si="40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201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1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1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44"/>
        <v>13</v>
      </c>
      <c r="T952" s="46" t="str">
        <f t="shared" si="40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201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1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1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44"/>
        <v>13</v>
      </c>
      <c r="T953" s="46" t="str">
        <f t="shared" si="40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201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1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1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44"/>
        <v>13</v>
      </c>
      <c r="T954" s="46" t="str">
        <f t="shared" si="40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201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1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1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44"/>
        <v>13</v>
      </c>
      <c r="T955" s="46" t="str">
        <f t="shared" si="40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201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1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1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44"/>
        <v>13</v>
      </c>
      <c r="T956" s="46" t="str">
        <f t="shared" si="40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201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1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1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44"/>
        <v>13</v>
      </c>
      <c r="T957" s="46" t="str">
        <f t="shared" si="40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201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1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1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44"/>
        <v>13</v>
      </c>
      <c r="T958" s="46" t="str">
        <f t="shared" si="40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201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1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1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44"/>
        <v>13</v>
      </c>
      <c r="T959" s="46" t="str">
        <f t="shared" si="40"/>
        <v/>
      </c>
      <c r="U959" s="1063">
        <v>959</v>
      </c>
      <c r="V959" s="46"/>
    </row>
    <row r="960" spans="1:22" ht="15.75" customHeight="1">
      <c r="A960" s="1394" t="s">
        <v>663</v>
      </c>
      <c r="B960" s="1201"/>
      <c r="C960" s="1201"/>
      <c r="D960" s="1201"/>
      <c r="E960" s="1201"/>
      <c r="F960" s="1201"/>
      <c r="G960" s="1201"/>
      <c r="H960" s="1201"/>
      <c r="I960" s="1201"/>
      <c r="J960" s="1201"/>
      <c r="K960" s="1201"/>
      <c r="L960" s="1201"/>
      <c r="M960" s="1201"/>
      <c r="N960" s="1201"/>
      <c r="O960" s="1201"/>
      <c r="P960" s="1201"/>
      <c r="R960" s="44"/>
      <c r="S960" s="46">
        <f t="shared" si="44"/>
        <v>13</v>
      </c>
      <c r="T960" s="46" t="str">
        <f t="shared" si="40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5"/>
      <c r="C961" s="1397">
        <f>C434</f>
        <v>0</v>
      </c>
      <c r="D961" s="1397">
        <f>D434</f>
        <v>0</v>
      </c>
      <c r="E961" s="1397">
        <f>E434</f>
        <v>0</v>
      </c>
      <c r="F961" s="1397">
        <f>F434</f>
        <v>105</v>
      </c>
      <c r="G961" s="1396"/>
      <c r="H961" s="1397">
        <f>H434</f>
        <v>0</v>
      </c>
      <c r="I961" s="1397">
        <f>I434</f>
        <v>0</v>
      </c>
      <c r="J961" s="1397">
        <f>J434</f>
        <v>0</v>
      </c>
      <c r="K961" s="1397">
        <f>K434</f>
        <v>0</v>
      </c>
      <c r="L961" s="1396"/>
      <c r="M961" s="1397">
        <f>M434</f>
        <v>0</v>
      </c>
      <c r="N961" s="1397">
        <f>N434</f>
        <v>0</v>
      </c>
      <c r="O961" s="1397">
        <f>O434</f>
        <v>0</v>
      </c>
      <c r="P961" s="1397">
        <f>P434</f>
        <v>-105</v>
      </c>
      <c r="R961" s="44">
        <v>29</v>
      </c>
      <c r="S961" s="46">
        <f t="shared" si="44"/>
        <v>14</v>
      </c>
      <c r="T961" s="46">
        <f t="shared" si="40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5"/>
      <c r="C962" s="1398">
        <f>C444</f>
        <v>0</v>
      </c>
      <c r="D962" s="1398">
        <f>D444</f>
        <v>0</v>
      </c>
      <c r="E962" s="1398">
        <f>E444</f>
        <v>0</v>
      </c>
      <c r="F962" s="1398">
        <f>F444</f>
        <v>0</v>
      </c>
      <c r="G962" s="1396"/>
      <c r="H962" s="1398">
        <f>H444</f>
        <v>0</v>
      </c>
      <c r="I962" s="1398">
        <f>I444</f>
        <v>0</v>
      </c>
      <c r="J962" s="1398">
        <f>J444</f>
        <v>0</v>
      </c>
      <c r="K962" s="1398">
        <f>K444</f>
        <v>0</v>
      </c>
      <c r="L962" s="1396"/>
      <c r="M962" s="1398">
        <f>M444</f>
        <v>0</v>
      </c>
      <c r="N962" s="1398">
        <f>N444</f>
        <v>0</v>
      </c>
      <c r="O962" s="1398">
        <f>O444</f>
        <v>0</v>
      </c>
      <c r="P962" s="1398">
        <f>P444</f>
        <v>0</v>
      </c>
      <c r="R962" s="44">
        <v>30</v>
      </c>
      <c r="S962" s="46">
        <f t="shared" si="44"/>
        <v>14</v>
      </c>
      <c r="T962" s="46" t="str">
        <f t="shared" si="40"/>
        <v/>
      </c>
      <c r="U962" s="1063">
        <v>962</v>
      </c>
      <c r="V962" s="46"/>
    </row>
    <row r="963" spans="1:22" ht="15.75" customHeight="1">
      <c r="A963" s="1215" t="s">
        <v>391</v>
      </c>
      <c r="B963" s="1201"/>
      <c r="C963" s="1201"/>
      <c r="D963" s="1201"/>
      <c r="E963" s="1201"/>
      <c r="F963" s="1201"/>
      <c r="G963" s="1201"/>
      <c r="H963" s="1201"/>
      <c r="I963" s="1201"/>
      <c r="J963" s="1201"/>
      <c r="K963" s="1201"/>
      <c r="L963" s="1201"/>
      <c r="M963" s="1201"/>
      <c r="N963" s="1201"/>
      <c r="O963" s="1201"/>
      <c r="P963" s="1201"/>
      <c r="R963" s="44"/>
      <c r="S963" s="46">
        <f t="shared" si="44"/>
        <v>14</v>
      </c>
      <c r="T963" s="46" t="str">
        <f t="shared" si="40"/>
        <v/>
      </c>
      <c r="U963" s="1063">
        <v>963</v>
      </c>
      <c r="V963" s="46"/>
    </row>
    <row r="964" spans="1:22" ht="15.75" customHeight="1">
      <c r="A964" s="1211" t="str">
        <f>$A$702</f>
        <v>Agricultural cash income -- see Data2</v>
      </c>
      <c r="B964" s="1201"/>
      <c r="C964" s="1116">
        <f>SUM($C$707)</f>
        <v>216</v>
      </c>
      <c r="D964" s="1116">
        <f>SUM($D$707)</f>
        <v>96</v>
      </c>
      <c r="E964" s="1116">
        <f>SUM($E$707)</f>
        <v>96</v>
      </c>
      <c r="F964" s="1116">
        <f>SUM($F$707)</f>
        <v>0</v>
      </c>
      <c r="G964" s="1201"/>
      <c r="H964" s="1116">
        <f>SUM($H$707)</f>
        <v>259.2</v>
      </c>
      <c r="I964" s="1116">
        <f>SUM($I$707)</f>
        <v>115.19999999999999</v>
      </c>
      <c r="J964" s="1116">
        <f>SUM($J$707)</f>
        <v>115.19999999999999</v>
      </c>
      <c r="K964" s="1116">
        <f>SUM($K$707)</f>
        <v>0</v>
      </c>
      <c r="L964" s="1201"/>
      <c r="M964" s="1116">
        <f>SUM($M$707)</f>
        <v>43.199999999999989</v>
      </c>
      <c r="N964" s="1116">
        <f>SUM($N$707)</f>
        <v>19.199999999999989</v>
      </c>
      <c r="O964" s="1116">
        <f>SUM($O$707)</f>
        <v>19.199999999999989</v>
      </c>
      <c r="P964" s="1116">
        <f>SUM($P$707)</f>
        <v>0</v>
      </c>
      <c r="R964" s="44"/>
      <c r="S964" s="46">
        <f t="shared" si="44"/>
        <v>15</v>
      </c>
      <c r="T964" s="46">
        <f t="shared" si="40"/>
        <v>15</v>
      </c>
      <c r="U964" s="1063">
        <v>964</v>
      </c>
      <c r="V964" s="46"/>
    </row>
    <row r="965" spans="1:22" ht="15.75" customHeight="1">
      <c r="A965" s="1211" t="str">
        <f>$A$708</f>
        <v>Construction cash income -- see Data2</v>
      </c>
      <c r="B965" s="1201"/>
      <c r="C965" s="1116">
        <f>SUM($C$713)</f>
        <v>0</v>
      </c>
      <c r="D965" s="1116">
        <f>SUM($D$713)</f>
        <v>0</v>
      </c>
      <c r="E965" s="1116">
        <f>SUM($E$713)</f>
        <v>250</v>
      </c>
      <c r="F965" s="1116">
        <f>SUM($F$713)</f>
        <v>0</v>
      </c>
      <c r="G965" s="1201"/>
      <c r="H965" s="1116">
        <f>SUM($H$713)</f>
        <v>0</v>
      </c>
      <c r="I965" s="1116">
        <f>SUM($I$713)</f>
        <v>0</v>
      </c>
      <c r="J965" s="1116">
        <f>SUM($J$713)</f>
        <v>300</v>
      </c>
      <c r="K965" s="1116">
        <f>SUM($K$713)</f>
        <v>0</v>
      </c>
      <c r="L965" s="1201"/>
      <c r="M965" s="1116">
        <f>SUM($M$713)</f>
        <v>0</v>
      </c>
      <c r="N965" s="1116">
        <f>SUM($N$713)</f>
        <v>0</v>
      </c>
      <c r="O965" s="1116">
        <f>SUM($O$713)</f>
        <v>50</v>
      </c>
      <c r="P965" s="1116">
        <f>SUM($P$713)</f>
        <v>0</v>
      </c>
      <c r="R965" s="44"/>
      <c r="S965" s="46">
        <f t="shared" si="44"/>
        <v>16</v>
      </c>
      <c r="T965" s="46">
        <f t="shared" si="40"/>
        <v>16</v>
      </c>
      <c r="U965" s="1063">
        <v>965</v>
      </c>
      <c r="V965" s="46"/>
    </row>
    <row r="966" spans="1:22" ht="15.75" customHeight="1">
      <c r="A966" s="1211" t="str">
        <f>$A$714</f>
        <v>Domestic work cash income -- see Data2</v>
      </c>
      <c r="B966" s="1201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1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1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4"/>
      <c r="S966" s="46">
        <f t="shared" si="44"/>
        <v>16</v>
      </c>
      <c r="T966" s="46" t="str">
        <f t="shared" si="40"/>
        <v/>
      </c>
      <c r="U966" s="1063">
        <v>966</v>
      </c>
      <c r="V966" s="46"/>
    </row>
    <row r="967" spans="1:22" ht="15.75" customHeight="1">
      <c r="A967" s="824" t="s">
        <v>661</v>
      </c>
      <c r="B967" s="1201"/>
      <c r="C967" s="1201"/>
      <c r="D967" s="1201"/>
      <c r="E967" s="1201"/>
      <c r="F967" s="1201"/>
      <c r="G967" s="1201"/>
      <c r="H967" s="1201"/>
      <c r="I967" s="1201"/>
      <c r="J967" s="1201"/>
      <c r="K967" s="1201"/>
      <c r="L967" s="1201"/>
      <c r="M967" s="1201"/>
      <c r="N967" s="1201"/>
      <c r="O967" s="1201"/>
      <c r="P967" s="1201"/>
      <c r="R967" s="44"/>
      <c r="S967" s="46">
        <f t="shared" si="44"/>
        <v>16</v>
      </c>
      <c r="T967" s="46" t="str">
        <f t="shared" ref="T967:T982" si="114">IF(S967&gt;S966,S967,"")</f>
        <v/>
      </c>
      <c r="U967" s="1063">
        <v>967</v>
      </c>
      <c r="V967" s="46"/>
    </row>
    <row r="968" spans="1:22" ht="15.75" customHeight="1">
      <c r="A968" s="1211" t="str">
        <f>$A$720</f>
        <v>Labour migration(formal employment): no. people per HH</v>
      </c>
      <c r="B968" s="1201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1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1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31</v>
      </c>
      <c r="S968" s="46">
        <f t="shared" ref="S968:S982" si="115">IF(MAX(C968:F968,H968:K968)&gt;0,S967+1,S967)</f>
        <v>16</v>
      </c>
      <c r="T968" s="46" t="str">
        <f t="shared" si="114"/>
        <v/>
      </c>
      <c r="U968" s="1063">
        <v>968</v>
      </c>
      <c r="V968" s="46"/>
    </row>
    <row r="969" spans="1:22" ht="15.75" customHeight="1">
      <c r="A969" s="1211" t="str">
        <f>$A$732</f>
        <v>Formal Employment (conservancies, etc.)</v>
      </c>
      <c r="B969" s="1201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1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1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115"/>
        <v>16</v>
      </c>
      <c r="T969" s="46" t="str">
        <f t="shared" si="114"/>
        <v/>
      </c>
      <c r="U969" s="1063">
        <v>969</v>
      </c>
      <c r="V969" s="46"/>
    </row>
    <row r="970" spans="1:22" ht="15.75" customHeight="1">
      <c r="A970" s="1215" t="s">
        <v>393</v>
      </c>
      <c r="B970" s="1201"/>
      <c r="C970" s="1201"/>
      <c r="D970" s="1201"/>
      <c r="E970" s="1201"/>
      <c r="F970" s="1201"/>
      <c r="G970" s="1201"/>
      <c r="H970" s="1201"/>
      <c r="I970" s="1201"/>
      <c r="J970" s="1201"/>
      <c r="K970" s="1201"/>
      <c r="L970" s="1201"/>
      <c r="M970" s="1201"/>
      <c r="N970" s="1201"/>
      <c r="O970" s="1201"/>
      <c r="P970" s="1201"/>
      <c r="R970" s="44"/>
      <c r="S970" s="46">
        <f t="shared" si="115"/>
        <v>16</v>
      </c>
      <c r="T970" s="46" t="str">
        <f t="shared" si="114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201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1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1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115"/>
        <v>16</v>
      </c>
      <c r="T971" s="46" t="str">
        <f t="shared" si="114"/>
        <v/>
      </c>
      <c r="U971" s="1063">
        <v>971</v>
      </c>
      <c r="V971" s="46"/>
    </row>
    <row r="972" spans="1:22" ht="15.75" customHeight="1">
      <c r="A972" s="1211" t="str">
        <f>$A$749</f>
        <v>Self-employment -- see Data2</v>
      </c>
      <c r="B972" s="1201"/>
      <c r="C972" s="1116">
        <f>SUM($C$754)</f>
        <v>420</v>
      </c>
      <c r="D972" s="1116">
        <f>SUM($D$754)</f>
        <v>1320</v>
      </c>
      <c r="E972" s="1116">
        <f>SUM($E$754)</f>
        <v>700</v>
      </c>
      <c r="F972" s="1116">
        <f>SUM($F$754)</f>
        <v>1200</v>
      </c>
      <c r="G972" s="1201"/>
      <c r="H972" s="1116">
        <f>SUM($H$754)</f>
        <v>504</v>
      </c>
      <c r="I972" s="1116">
        <f>SUM($I$754)</f>
        <v>1584</v>
      </c>
      <c r="J972" s="1116">
        <f>SUM($J$754)</f>
        <v>840</v>
      </c>
      <c r="K972" s="1116">
        <f>SUM($K$754)</f>
        <v>1440</v>
      </c>
      <c r="L972" s="1201"/>
      <c r="M972" s="1116">
        <f>SUM($M$754)</f>
        <v>84</v>
      </c>
      <c r="N972" s="1116">
        <f>SUM($N$754)</f>
        <v>264</v>
      </c>
      <c r="O972" s="1116">
        <f>SUM($O$754)</f>
        <v>140</v>
      </c>
      <c r="P972" s="1116">
        <f>SUM($P$754)</f>
        <v>240</v>
      </c>
      <c r="R972" s="44"/>
      <c r="S972" s="46">
        <f t="shared" si="115"/>
        <v>17</v>
      </c>
      <c r="T972" s="46">
        <f t="shared" si="114"/>
        <v>17</v>
      </c>
      <c r="U972" s="1063">
        <v>972</v>
      </c>
      <c r="V972" s="46"/>
    </row>
    <row r="973" spans="1:22" ht="15.75" customHeight="1">
      <c r="A973" s="1215" t="s">
        <v>394</v>
      </c>
      <c r="B973" s="1201"/>
      <c r="C973" s="1201"/>
      <c r="D973" s="1201"/>
      <c r="E973" s="1201"/>
      <c r="F973" s="1201"/>
      <c r="G973" s="1201"/>
      <c r="H973" s="1201"/>
      <c r="I973" s="1201"/>
      <c r="J973" s="1201"/>
      <c r="K973" s="1201"/>
      <c r="L973" s="1201"/>
      <c r="M973" s="1201"/>
      <c r="N973" s="1201"/>
      <c r="O973" s="1201"/>
      <c r="P973" s="1201"/>
      <c r="R973" s="44"/>
      <c r="S973" s="46">
        <f t="shared" si="115"/>
        <v>17</v>
      </c>
      <c r="T973" s="46" t="str">
        <f t="shared" si="114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201"/>
      <c r="C974" s="1116">
        <f>SUM($C$759)</f>
        <v>0</v>
      </c>
      <c r="D974" s="1116">
        <f>SUM($D$759)</f>
        <v>0</v>
      </c>
      <c r="E974" s="1116">
        <f>SUM($E$759)</f>
        <v>0</v>
      </c>
      <c r="F974" s="1116">
        <f>SUM($F$759)</f>
        <v>0</v>
      </c>
      <c r="G974" s="1201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1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115"/>
        <v>17</v>
      </c>
      <c r="T974" s="46" t="str">
        <f t="shared" si="114"/>
        <v/>
      </c>
      <c r="U974" s="1063">
        <v>974</v>
      </c>
      <c r="V974" s="46"/>
    </row>
    <row r="975" spans="1:22" ht="15.75" customHeight="1">
      <c r="A975" s="1394" t="s">
        <v>664</v>
      </c>
      <c r="B975" s="1201"/>
      <c r="C975" s="1201"/>
      <c r="D975" s="1201"/>
      <c r="E975" s="1201"/>
      <c r="F975" s="1201"/>
      <c r="G975" s="1201"/>
      <c r="H975" s="1201"/>
      <c r="I975" s="1201"/>
      <c r="J975" s="1201"/>
      <c r="K975" s="1201"/>
      <c r="L975" s="1201"/>
      <c r="M975" s="1201"/>
      <c r="N975" s="1201"/>
      <c r="O975" s="1201"/>
      <c r="P975" s="1201"/>
      <c r="R975" s="44"/>
      <c r="S975" s="46">
        <f t="shared" si="115"/>
        <v>17</v>
      </c>
      <c r="T975" s="46" t="str">
        <f t="shared" si="114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201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1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1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115"/>
        <v>17</v>
      </c>
      <c r="T976" s="46" t="str">
        <f t="shared" si="114"/>
        <v/>
      </c>
      <c r="U976" s="1063">
        <v>976</v>
      </c>
      <c r="V976" s="46"/>
    </row>
    <row r="977" spans="1:22" ht="15.75" customHeight="1">
      <c r="A977" s="824" t="s">
        <v>395</v>
      </c>
      <c r="B977" s="1201"/>
      <c r="C977" s="1201"/>
      <c r="D977" s="1201"/>
      <c r="E977" s="1201"/>
      <c r="F977" s="1201"/>
      <c r="G977" s="1201"/>
      <c r="H977" s="1201"/>
      <c r="I977" s="1201"/>
      <c r="J977" s="1201"/>
      <c r="K977" s="1201"/>
      <c r="L977" s="1201"/>
      <c r="M977" s="1201"/>
      <c r="N977" s="1201"/>
      <c r="O977" s="1201"/>
      <c r="P977" s="1201"/>
      <c r="R977" s="44"/>
      <c r="S977" s="46">
        <f t="shared" si="115"/>
        <v>17</v>
      </c>
      <c r="T977" s="46" t="str">
        <f t="shared" si="114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201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1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1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115"/>
        <v>17</v>
      </c>
      <c r="T978" s="46" t="str">
        <f t="shared" si="114"/>
        <v/>
      </c>
      <c r="U978" s="1063">
        <v>978</v>
      </c>
      <c r="V978" s="46"/>
    </row>
    <row r="979" spans="1:22" ht="15.75" customHeight="1">
      <c r="A979" s="1215" t="s">
        <v>495</v>
      </c>
      <c r="B979" s="1201"/>
      <c r="C979" s="1201"/>
      <c r="D979" s="1201"/>
      <c r="E979" s="1201"/>
      <c r="F979" s="1201"/>
      <c r="G979" s="1201"/>
      <c r="H979" s="1201"/>
      <c r="I979" s="1201"/>
      <c r="J979" s="1201"/>
      <c r="K979" s="1201"/>
      <c r="L979" s="1201"/>
      <c r="M979" s="1201"/>
      <c r="N979" s="1201"/>
      <c r="O979" s="1201"/>
      <c r="P979" s="1201"/>
      <c r="R979" s="44"/>
      <c r="S979" s="46">
        <f t="shared" si="115"/>
        <v>17</v>
      </c>
      <c r="T979" s="46" t="str">
        <f t="shared" si="114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201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1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1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115"/>
        <v>17</v>
      </c>
      <c r="T980" s="46" t="str">
        <f t="shared" si="114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201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1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1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115"/>
        <v>17</v>
      </c>
      <c r="T981" s="46" t="str">
        <f t="shared" si="114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201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1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1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4"/>
      <c r="S982" s="46">
        <f t="shared" si="115"/>
        <v>17</v>
      </c>
      <c r="T982" s="46" t="str">
        <f t="shared" si="114"/>
        <v/>
      </c>
      <c r="U982" s="1063">
        <v>982</v>
      </c>
      <c r="V982" s="46"/>
    </row>
    <row r="983" spans="1:22" ht="15.75" customHeight="1">
      <c r="A983" s="44"/>
      <c r="B983" s="1201"/>
      <c r="C983" s="1201"/>
      <c r="D983" s="1201"/>
      <c r="E983" s="1201"/>
      <c r="F983" s="1201"/>
      <c r="G983" s="1201"/>
      <c r="H983" s="1201"/>
      <c r="I983" s="1201"/>
      <c r="J983" s="1201"/>
      <c r="K983" s="1201"/>
      <c r="L983" s="1201"/>
      <c r="M983" s="1201"/>
      <c r="N983" s="1201"/>
      <c r="O983" s="1201"/>
      <c r="P983" s="1201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201"/>
      <c r="C984" s="1116">
        <f>SUM($C$903:$C$983)</f>
        <v>636</v>
      </c>
      <c r="D984" s="1116">
        <f>SUM($D$903:$D$983)</f>
        <v>1566</v>
      </c>
      <c r="E984" s="1116">
        <f>SUM($E$903:$E$983)</f>
        <v>6331</v>
      </c>
      <c r="F984" s="1116">
        <f>SUM($F$903:$F$983)</f>
        <v>27645</v>
      </c>
      <c r="G984" s="1201"/>
      <c r="H984" s="1116">
        <f>SUM($H$903:$H$983)</f>
        <v>763.2</v>
      </c>
      <c r="I984" s="1116">
        <f>SUM($I$903:$I$983)</f>
        <v>1699.2</v>
      </c>
      <c r="J984" s="1116">
        <f>SUM($J$903:$J$983)</f>
        <v>4062.7</v>
      </c>
      <c r="K984" s="1116">
        <f>SUM($K$903:$K$983)</f>
        <v>11135</v>
      </c>
      <c r="L984" s="1201"/>
      <c r="M984" s="1116">
        <f>SUM($M$903:$M$983)</f>
        <v>127.19999999999999</v>
      </c>
      <c r="N984" s="1116">
        <f>SUM($N$903:$N$983)</f>
        <v>133.19999999999999</v>
      </c>
      <c r="O984" s="1116">
        <f>SUM($O$903:$O$983)</f>
        <v>-2038.3000000000002</v>
      </c>
      <c r="P984" s="1116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13"/>
      <c r="B985" s="1201"/>
      <c r="C985" s="1201"/>
      <c r="D985" s="1201"/>
      <c r="E985" s="1201"/>
      <c r="F985" s="1201"/>
      <c r="G985" s="1201"/>
      <c r="H985" s="1214"/>
      <c r="I985" s="1214"/>
      <c r="J985" s="1214"/>
      <c r="K985" s="1214"/>
      <c r="L985" s="1201"/>
      <c r="M985" s="1201"/>
      <c r="N985" s="1201"/>
      <c r="O985" s="1201"/>
      <c r="P985" s="1201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5" t="s">
        <v>398</v>
      </c>
      <c r="B986" s="1201"/>
      <c r="C986" s="1041"/>
      <c r="D986" s="1041"/>
      <c r="E986" s="1041"/>
      <c r="F986" s="1041"/>
      <c r="G986" s="1197"/>
      <c r="H986" s="1210"/>
      <c r="I986" s="1210"/>
      <c r="J986" s="1210"/>
      <c r="K986" s="1210"/>
      <c r="L986" s="1197"/>
      <c r="M986" s="1041"/>
      <c r="N986" s="1041"/>
      <c r="O986" s="1041"/>
      <c r="P986" s="1041"/>
      <c r="Q986" s="1552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201"/>
      <c r="C987" s="802">
        <f>SUM(C456,C465,C474,C483,C492,C501,C507,C585,C591)</f>
        <v>60</v>
      </c>
      <c r="D987" s="802">
        <f t="shared" ref="D987:F987" si="116">SUM(D456,D465,D474,D483,D492,D501,D507,D585,D591)</f>
        <v>60</v>
      </c>
      <c r="E987" s="802">
        <f>SUM(E456,E465,E474,E483,E492,E501,E507,E585,E591)</f>
        <v>280</v>
      </c>
      <c r="F987" s="802">
        <f t="shared" si="116"/>
        <v>400</v>
      </c>
      <c r="G987" s="1201"/>
      <c r="H987" s="802">
        <f>SUM(H456,H465,H474,H483,H492,H501,H507,H585,H591)</f>
        <v>0</v>
      </c>
      <c r="I987" s="802">
        <f t="shared" ref="I987:K987" si="117">SUM(I456,I465,I474,I483,I492,I501,I507,I585,I591)</f>
        <v>0</v>
      </c>
      <c r="J987" s="802">
        <f t="shared" si="117"/>
        <v>0</v>
      </c>
      <c r="K987" s="802">
        <f t="shared" si="117"/>
        <v>0</v>
      </c>
      <c r="L987" s="1201"/>
      <c r="M987" s="802">
        <f>SUM(M456,M465,M474,M483,M492,M501,M507,M585,M591)</f>
        <v>0</v>
      </c>
      <c r="N987" s="802">
        <f t="shared" ref="N987:P987" si="118">SUM(N456,N465,N474,N483,N492,N501,N507,N585,N591)</f>
        <v>0</v>
      </c>
      <c r="O987" s="802">
        <f t="shared" si="118"/>
        <v>-100</v>
      </c>
      <c r="P987" s="802">
        <f t="shared" si="118"/>
        <v>-200</v>
      </c>
      <c r="Q987" s="1552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693</v>
      </c>
      <c r="B988" s="1201"/>
      <c r="C988" s="802">
        <f>SUM(C513,C519,C525,C531,C537,C543,C549,C555,C561,C567,C573,C579,C604,C610,C622,C771:C772)</f>
        <v>80</v>
      </c>
      <c r="D988" s="802">
        <f t="shared" ref="D988:F988" si="119">SUM(D513,D519,D525,D531,D537,D543,D549,D555,D561,D567,D573,D579,D604,D610,D622,D771:D772)</f>
        <v>126</v>
      </c>
      <c r="E988" s="802">
        <f t="shared" si="119"/>
        <v>579</v>
      </c>
      <c r="F988" s="802">
        <f t="shared" si="119"/>
        <v>983</v>
      </c>
      <c r="G988" s="1201"/>
      <c r="H988" s="802">
        <f>SUM(H513,H519,H525,H531,H537,H543,H549,H555,H561,H567,H573,H579,H604,H610,H622,H771:H772)</f>
        <v>0</v>
      </c>
      <c r="I988" s="802">
        <f t="shared" ref="I988:K988" si="120">SUM(I513,I519,I525,I531,I537,I543,I549,I555,I561,I567,I573,I579,I604,I610,I622,I771:I772)</f>
        <v>0</v>
      </c>
      <c r="J988" s="802">
        <f t="shared" si="120"/>
        <v>0</v>
      </c>
      <c r="K988" s="802">
        <f t="shared" si="120"/>
        <v>0</v>
      </c>
      <c r="L988" s="1201"/>
      <c r="M988" s="802">
        <f>SUM(M513,M519,M525,M531,M537,M543,M549,M555,M561,M567,M573,M579,M604,M610,M622,M771:M772)</f>
        <v>-80</v>
      </c>
      <c r="N988" s="802">
        <f t="shared" ref="N988:P988" si="121">SUM(N513,N519,N525,N531,N537,N543,N549,N555,N561,N567,N573,N579,N604,N610,N622,N771:N772)</f>
        <v>-126</v>
      </c>
      <c r="O988" s="802">
        <f t="shared" si="121"/>
        <v>-579</v>
      </c>
      <c r="P988" s="802">
        <f t="shared" si="121"/>
        <v>-983</v>
      </c>
      <c r="Q988" s="1553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694</v>
      </c>
      <c r="B989" s="1201"/>
      <c r="C989" s="802">
        <f>SUM(C598,C616,C628,C634)</f>
        <v>6</v>
      </c>
      <c r="D989" s="802">
        <f>SUM(D598,D616,D628,D634)</f>
        <v>35</v>
      </c>
      <c r="E989" s="802">
        <f>SUM(E598,E616,E628,E634)</f>
        <v>60</v>
      </c>
      <c r="F989" s="802">
        <f>SUM(F598,F616,F628,F634)</f>
        <v>100</v>
      </c>
      <c r="G989" s="1201"/>
      <c r="H989" s="802">
        <f>SUM(H598,H616,H628,H634)</f>
        <v>0</v>
      </c>
      <c r="I989" s="802">
        <f>SUM(I598,I616,I628,I634)</f>
        <v>0</v>
      </c>
      <c r="J989" s="802">
        <f>SUM(J598,J616,J628,J634)</f>
        <v>0</v>
      </c>
      <c r="K989" s="802">
        <f>SUM(K598,K616,K628,K634)</f>
        <v>0</v>
      </c>
      <c r="L989" s="1201"/>
      <c r="M989" s="802">
        <f>SUM(M598,M616,M628,M634)</f>
        <v>-6</v>
      </c>
      <c r="N989" s="802">
        <f>SUM(N598,N616,N628,N634)</f>
        <v>-35</v>
      </c>
      <c r="O989" s="802">
        <f>SUM(O598,O616,O628,O634)</f>
        <v>-60</v>
      </c>
      <c r="P989" s="802">
        <f>SUM(P598,P616,P628,P634)</f>
        <v>-100</v>
      </c>
      <c r="Q989" s="1553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695</v>
      </c>
      <c r="B990" s="1201"/>
      <c r="C990" s="802">
        <f>SUM(C641)</f>
        <v>0</v>
      </c>
      <c r="D990" s="802">
        <f>SUM(D641)</f>
        <v>0</v>
      </c>
      <c r="E990" s="802">
        <f>SUM(E641)</f>
        <v>0</v>
      </c>
      <c r="F990" s="802">
        <f>SUM(F641)</f>
        <v>120</v>
      </c>
      <c r="G990" s="1201"/>
      <c r="H990" s="802">
        <f>SUM(H641)</f>
        <v>0</v>
      </c>
      <c r="I990" s="802">
        <f>SUM(I641)</f>
        <v>0</v>
      </c>
      <c r="J990" s="802">
        <f>SUM(J641)</f>
        <v>0</v>
      </c>
      <c r="K990" s="802">
        <f>SUM(K641)</f>
        <v>0</v>
      </c>
      <c r="L990" s="1201"/>
      <c r="M990" s="802">
        <f>SUM(M641)</f>
        <v>0</v>
      </c>
      <c r="N990" s="802">
        <f>SUM(N641)</f>
        <v>0</v>
      </c>
      <c r="O990" s="802">
        <f>SUM(O641)</f>
        <v>0</v>
      </c>
      <c r="P990" s="802">
        <f>SUM(P641)</f>
        <v>-120</v>
      </c>
      <c r="Q990" s="1554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201"/>
      <c r="C991" s="802">
        <f>SUM(C773,C774,C775,C781:C782,C805)</f>
        <v>78</v>
      </c>
      <c r="D991" s="802">
        <f t="shared" ref="D991:F991" si="122">SUM(D773,D774,D775,D781:D782,D805)</f>
        <v>144</v>
      </c>
      <c r="E991" s="802">
        <f t="shared" si="122"/>
        <v>276</v>
      </c>
      <c r="F991" s="802">
        <f t="shared" si="122"/>
        <v>404</v>
      </c>
      <c r="G991" s="1197"/>
      <c r="H991" s="802">
        <f>SUM(H773,H774,H775,H781:H782,H805)</f>
        <v>48</v>
      </c>
      <c r="I991" s="802">
        <f t="shared" ref="I991:K991" si="123">SUM(I773,I774,I775,I781:I782,I805)</f>
        <v>96</v>
      </c>
      <c r="J991" s="802">
        <f t="shared" si="123"/>
        <v>108</v>
      </c>
      <c r="K991" s="802">
        <f t="shared" si="123"/>
        <v>144</v>
      </c>
      <c r="L991" s="1197"/>
      <c r="M991" s="802">
        <f>SUM(M773,M774,M775,M781:M782,M805)</f>
        <v>-30</v>
      </c>
      <c r="N991" s="802">
        <f t="shared" ref="N991:P991" si="124">SUM(N773,N774,N775,N781:N782,N805)</f>
        <v>-48</v>
      </c>
      <c r="O991" s="802">
        <f t="shared" si="124"/>
        <v>-168</v>
      </c>
      <c r="P991" s="802">
        <f t="shared" si="124"/>
        <v>-260</v>
      </c>
      <c r="Q991" s="1554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201"/>
      <c r="C992" s="1116">
        <f>SUM(C780,C789)</f>
        <v>0</v>
      </c>
      <c r="D992" s="1116">
        <f>SUM(D780,D789)</f>
        <v>0</v>
      </c>
      <c r="E992" s="1116">
        <f>SUM(E780,E789)</f>
        <v>0</v>
      </c>
      <c r="F992" s="1116">
        <f>SUM(F780,F789)</f>
        <v>0</v>
      </c>
      <c r="G992" s="1197"/>
      <c r="H992" s="1205">
        <f>SUM(H780,H789)</f>
        <v>0</v>
      </c>
      <c r="I992" s="1205">
        <f>SUM(I780,I789)</f>
        <v>0</v>
      </c>
      <c r="J992" s="1205">
        <f>SUM(J780,J789)</f>
        <v>0</v>
      </c>
      <c r="K992" s="1205">
        <f>SUM(K780,K789)</f>
        <v>0</v>
      </c>
      <c r="L992" s="1197"/>
      <c r="M992" s="1205">
        <f>SUM(M780,M789)</f>
        <v>0</v>
      </c>
      <c r="N992" s="1205">
        <f>SUM(N780,N789)</f>
        <v>0</v>
      </c>
      <c r="O992" s="1205">
        <f>SUM(O780,O789)</f>
        <v>0</v>
      </c>
      <c r="P992" s="1205">
        <f>SUM(P780,P789)</f>
        <v>0</v>
      </c>
      <c r="Q992" s="1555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201"/>
      <c r="C993" s="1116">
        <f>SUM(C783:C784,C790:C797)</f>
        <v>0</v>
      </c>
      <c r="D993" s="1116">
        <f>SUM(D783:D784,D790:D797)</f>
        <v>210</v>
      </c>
      <c r="E993" s="1116">
        <f>SUM(E783:E784,E790:E797)</f>
        <v>2590</v>
      </c>
      <c r="F993" s="1116">
        <f>SUM(F783:F784,F790:F797)</f>
        <v>9040</v>
      </c>
      <c r="G993" s="1197"/>
      <c r="H993" s="1205">
        <f>SUM(H783:H784,H790:H797)</f>
        <v>0</v>
      </c>
      <c r="I993" s="1205">
        <f>SUM(I783:I784,I790:I797)</f>
        <v>0</v>
      </c>
      <c r="J993" s="1205">
        <f>SUM(J783:J784,J790:J797)</f>
        <v>1740</v>
      </c>
      <c r="K993" s="1205">
        <f>SUM(K783:K784,K790:K797)</f>
        <v>6640</v>
      </c>
      <c r="L993" s="1197"/>
      <c r="M993" s="1205">
        <f>SUM(M783:M784,M790:M797)</f>
        <v>0</v>
      </c>
      <c r="N993" s="1205">
        <f>SUM(N783:N784,N790:N797)</f>
        <v>-210</v>
      </c>
      <c r="O993" s="1205">
        <f>SUM(O783:O784,O790:O797)</f>
        <v>-850</v>
      </c>
      <c r="P993" s="1205">
        <f>SUM(P783:P784,P790:P797)</f>
        <v>-2400</v>
      </c>
      <c r="Q993" s="1555" t="s">
        <v>401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201"/>
      <c r="C994" s="1116">
        <f>SUM(C798,C799)</f>
        <v>30</v>
      </c>
      <c r="D994" s="1116">
        <f>SUM(D798,D799)</f>
        <v>300</v>
      </c>
      <c r="E994" s="1116">
        <f>SUM(E798,E799)</f>
        <v>440</v>
      </c>
      <c r="F994" s="1116">
        <f>SUM(F798,F799)</f>
        <v>1660</v>
      </c>
      <c r="G994" s="1197"/>
      <c r="H994" s="1205">
        <f>SUM(H798,H799)</f>
        <v>0</v>
      </c>
      <c r="I994" s="1205">
        <f>SUM(I798,I799)</f>
        <v>0</v>
      </c>
      <c r="J994" s="1205">
        <f>SUM(J798,J799)</f>
        <v>0</v>
      </c>
      <c r="K994" s="1205">
        <f>SUM(K798,K799)</f>
        <v>0</v>
      </c>
      <c r="L994" s="1197"/>
      <c r="M994" s="1205">
        <f>SUM(M798,M799)</f>
        <v>-30</v>
      </c>
      <c r="N994" s="1205">
        <f>SUM(N798,N799)</f>
        <v>-300</v>
      </c>
      <c r="O994" s="1205">
        <f>SUM(O798,O799)</f>
        <v>-440</v>
      </c>
      <c r="P994" s="1205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201"/>
      <c r="C995" s="1116">
        <f>SUM(C800)</f>
        <v>0</v>
      </c>
      <c r="D995" s="1116">
        <f>SUM(D800)</f>
        <v>350</v>
      </c>
      <c r="E995" s="1116">
        <f>SUM(E800)</f>
        <v>350</v>
      </c>
      <c r="F995" s="1116">
        <f>SUM(F800)</f>
        <v>800</v>
      </c>
      <c r="G995" s="1201"/>
      <c r="H995" s="1205">
        <f>SUM(H800)</f>
        <v>0</v>
      </c>
      <c r="I995" s="1205">
        <f>SUM(I800)</f>
        <v>0</v>
      </c>
      <c r="J995" s="1205">
        <f>SUM(J800)</f>
        <v>0</v>
      </c>
      <c r="K995" s="1205">
        <f>SUM(K800)</f>
        <v>0</v>
      </c>
      <c r="L995" s="1201"/>
      <c r="M995" s="1205">
        <f>SUM(M800)</f>
        <v>0</v>
      </c>
      <c r="N995" s="1205">
        <f>SUM(N800)</f>
        <v>-350</v>
      </c>
      <c r="O995" s="1205">
        <f>SUM(O800)</f>
        <v>-350</v>
      </c>
      <c r="P995" s="1205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399</v>
      </c>
      <c r="B996" s="1201"/>
      <c r="C996" s="802">
        <f>SUM(C801,C803)</f>
        <v>0</v>
      </c>
      <c r="D996" s="802">
        <f>SUM(D801,D803)</f>
        <v>228</v>
      </c>
      <c r="E996" s="802">
        <f>SUM(E801,E803)</f>
        <v>500</v>
      </c>
      <c r="F996" s="802">
        <f>SUM(F801,F803)</f>
        <v>650</v>
      </c>
      <c r="G996" s="1201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1"/>
      <c r="M996" s="802">
        <f>SUM(M801,M803)</f>
        <v>0</v>
      </c>
      <c r="N996" s="802">
        <f>SUM(N801,N803)</f>
        <v>-228</v>
      </c>
      <c r="O996" s="802">
        <f>SUM(O801,O803)</f>
        <v>-500</v>
      </c>
      <c r="P996" s="802">
        <f>SUM(P801,P803)</f>
        <v>-650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148</v>
      </c>
      <c r="B997" s="1201"/>
      <c r="C997" s="802" t="str">
        <f>C802</f>
        <v/>
      </c>
      <c r="D997" s="802" t="str">
        <f>D802</f>
        <v/>
      </c>
      <c r="E997" s="802">
        <f>E802</f>
        <v>140</v>
      </c>
      <c r="F997" s="802">
        <f>F802</f>
        <v>947</v>
      </c>
      <c r="G997" s="1201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1"/>
      <c r="M997" s="802">
        <f>M802</f>
        <v>0</v>
      </c>
      <c r="N997" s="802">
        <f>N802</f>
        <v>0</v>
      </c>
      <c r="O997" s="802">
        <f>O802</f>
        <v>-140</v>
      </c>
      <c r="P997" s="802">
        <f>P802</f>
        <v>-947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400</v>
      </c>
      <c r="B998" s="1201"/>
      <c r="C998" s="802">
        <f>SUM(C804,C806:C809)</f>
        <v>12</v>
      </c>
      <c r="D998" s="802">
        <f>SUM(D804,D806:D809)</f>
        <v>60</v>
      </c>
      <c r="E998" s="802">
        <f>SUM(E804,E806:E809)</f>
        <v>372</v>
      </c>
      <c r="F998" s="802">
        <f>SUM(F804,F806:F809)</f>
        <v>460</v>
      </c>
      <c r="G998" s="1201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1"/>
      <c r="M998" s="802">
        <f>SUM(M804,M806:M809)</f>
        <v>-12</v>
      </c>
      <c r="N998" s="802">
        <f>SUM(N804,N806:N809)</f>
        <v>-60</v>
      </c>
      <c r="O998" s="802">
        <f>SUM(O804,O806:O809)</f>
        <v>-372</v>
      </c>
      <c r="P998" s="802">
        <f>SUM(P804,P806:P809)</f>
        <v>-460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696</v>
      </c>
      <c r="B999" s="1201"/>
      <c r="C999" s="802">
        <f t="shared" ref="C999:F1000" si="125">SUM(C806)</f>
        <v>0</v>
      </c>
      <c r="D999" s="802">
        <f t="shared" si="125"/>
        <v>0</v>
      </c>
      <c r="E999" s="802">
        <f t="shared" si="125"/>
        <v>0</v>
      </c>
      <c r="F999" s="802">
        <f t="shared" si="125"/>
        <v>0</v>
      </c>
      <c r="G999" s="1201"/>
      <c r="H999" s="802">
        <f t="shared" ref="H999:K1000" si="126">SUM(H806)</f>
        <v>0</v>
      </c>
      <c r="I999" s="802">
        <f t="shared" si="126"/>
        <v>0</v>
      </c>
      <c r="J999" s="802">
        <f t="shared" si="126"/>
        <v>0</v>
      </c>
      <c r="K999" s="802">
        <f t="shared" si="126"/>
        <v>0</v>
      </c>
      <c r="L999" s="1201"/>
      <c r="M999" s="802">
        <f t="shared" ref="M999:P1000" si="127">SUM(M806)</f>
        <v>0</v>
      </c>
      <c r="N999" s="802">
        <f t="shared" si="127"/>
        <v>0</v>
      </c>
      <c r="O999" s="802">
        <f t="shared" si="127"/>
        <v>0</v>
      </c>
      <c r="P999" s="802">
        <f t="shared" si="127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697</v>
      </c>
      <c r="B1000" s="1201"/>
      <c r="C1000" s="802">
        <f t="shared" si="125"/>
        <v>0</v>
      </c>
      <c r="D1000" s="802">
        <f t="shared" si="125"/>
        <v>0</v>
      </c>
      <c r="E1000" s="802">
        <f t="shared" si="125"/>
        <v>0</v>
      </c>
      <c r="F1000" s="802">
        <f t="shared" si="125"/>
        <v>0</v>
      </c>
      <c r="G1000" s="1201"/>
      <c r="H1000" s="802">
        <f t="shared" si="126"/>
        <v>0</v>
      </c>
      <c r="I1000" s="802">
        <f t="shared" si="126"/>
        <v>0</v>
      </c>
      <c r="J1000" s="802">
        <f t="shared" si="126"/>
        <v>0</v>
      </c>
      <c r="K1000" s="802">
        <f t="shared" si="126"/>
        <v>0</v>
      </c>
      <c r="L1000" s="1201"/>
      <c r="M1000" s="802">
        <f t="shared" si="127"/>
        <v>0</v>
      </c>
      <c r="N1000" s="802">
        <f t="shared" si="127"/>
        <v>0</v>
      </c>
      <c r="O1000" s="802">
        <f t="shared" si="127"/>
        <v>0</v>
      </c>
      <c r="P1000" s="802">
        <f t="shared" si="127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401</v>
      </c>
      <c r="B1001" s="1201"/>
      <c r="C1001" s="802">
        <f>C984-SUM(C987:C998)</f>
        <v>370</v>
      </c>
      <c r="D1001" s="802">
        <f>D984-SUM(D987:D998)</f>
        <v>53</v>
      </c>
      <c r="E1001" s="802">
        <f>E984-SUM(E987:E998)</f>
        <v>744</v>
      </c>
      <c r="F1001" s="802">
        <f>F984-SUM(F987:F998)</f>
        <v>12081</v>
      </c>
      <c r="G1001" s="1201"/>
      <c r="H1001" s="802">
        <f>H984-SUM(H987:H998)</f>
        <v>715.2</v>
      </c>
      <c r="I1001" s="802">
        <f>I984-SUM(I987:I998)</f>
        <v>1603.2</v>
      </c>
      <c r="J1001" s="802">
        <f>J984-SUM(J987:J998)</f>
        <v>2214.6999999999998</v>
      </c>
      <c r="K1001" s="802">
        <f>K984-SUM(K987:K998)</f>
        <v>4351</v>
      </c>
      <c r="L1001" s="1201"/>
      <c r="M1001" s="802">
        <f>M984-SUM(M987:M998)</f>
        <v>285.2</v>
      </c>
      <c r="N1001" s="802">
        <f>N984-SUM(N987:N998)</f>
        <v>1490.2</v>
      </c>
      <c r="O1001" s="802">
        <f>O984-SUM(O987:O998)</f>
        <v>1520.6999999999998</v>
      </c>
      <c r="P1001" s="802">
        <f>P984-SUM(P987:P998)</f>
        <v>4180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201"/>
      <c r="C1002" s="1201"/>
      <c r="D1002" s="1201"/>
      <c r="E1002" s="1201"/>
      <c r="F1002" s="1201"/>
      <c r="G1002" s="1201"/>
      <c r="H1002" s="1214"/>
      <c r="I1002" s="1214"/>
      <c r="J1002" s="1214"/>
      <c r="K1002" s="1214"/>
      <c r="L1002" s="1201"/>
      <c r="M1002" s="1201"/>
      <c r="N1002" s="1201"/>
      <c r="O1002" s="1201"/>
      <c r="P1002" s="1201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201"/>
      <c r="C1003" s="1116">
        <f>SUM(C987:C1002)</f>
        <v>636</v>
      </c>
      <c r="D1003" s="1116">
        <f>SUM(D987:D1001)</f>
        <v>1566</v>
      </c>
      <c r="E1003" s="1116">
        <f>SUM(E987:E1002)</f>
        <v>6331</v>
      </c>
      <c r="F1003" s="1116">
        <f>SUM(F987:F1002)</f>
        <v>27645</v>
      </c>
      <c r="G1003" s="1201"/>
      <c r="H1003" s="1205">
        <f>SUM(H987:H1002)</f>
        <v>763.2</v>
      </c>
      <c r="I1003" s="1205">
        <f>SUM(I987:I1002)</f>
        <v>1699.2</v>
      </c>
      <c r="J1003" s="1205">
        <f>SUM(J987:J1002)</f>
        <v>4062.7</v>
      </c>
      <c r="K1003" s="1205">
        <f>SUM(K987:K1002)</f>
        <v>11135</v>
      </c>
      <c r="L1003" s="1201"/>
      <c r="M1003" s="1116">
        <f>SUM(M987:M1002)</f>
        <v>127.19999999999999</v>
      </c>
      <c r="N1003" s="1116">
        <f>SUM(N987:N1002)</f>
        <v>133.20000000000005</v>
      </c>
      <c r="O1003" s="1116">
        <f>SUM(O987:O1002)</f>
        <v>-2038.3000000000002</v>
      </c>
      <c r="P1003" s="1116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6" t="s">
        <v>402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6" t="s">
        <v>403</v>
      </c>
      <c r="B1009" s="1216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5" t="s">
        <v>404</v>
      </c>
      <c r="B1010" s="1216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5" t="s">
        <v>405</v>
      </c>
      <c r="B1011" s="1216"/>
      <c r="C1011" s="1121">
        <f>SUM(C964:C966)</f>
        <v>216</v>
      </c>
      <c r="D1011" s="1121">
        <f>SUM(D964:D966)</f>
        <v>96</v>
      </c>
      <c r="E1011" s="1121">
        <f>SUM(E964:E966)</f>
        <v>346</v>
      </c>
      <c r="F1011" s="1121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5" t="s">
        <v>406</v>
      </c>
      <c r="B1012" s="1216"/>
      <c r="C1012" s="1121">
        <f>C1010*C1011*100</f>
        <v>9720</v>
      </c>
      <c r="D1012" s="1121">
        <f>D1010*D1011*100</f>
        <v>2688.0000000000005</v>
      </c>
      <c r="E1012" s="1121">
        <f>E1010*E1011*100</f>
        <v>6228</v>
      </c>
      <c r="F1012" s="1121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5" t="s">
        <v>407</v>
      </c>
      <c r="B1013" s="1216"/>
      <c r="C1013" s="1121">
        <f>SUM(C1012:F1012)</f>
        <v>18636</v>
      </c>
      <c r="D1013" s="1217"/>
      <c r="E1013" s="1217"/>
      <c r="F1013" s="1217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5" t="s">
        <v>408</v>
      </c>
      <c r="B1014" s="1216"/>
      <c r="C1014" s="1121">
        <f>SUM(C794)</f>
        <v>0</v>
      </c>
      <c r="D1014" s="1121">
        <f>SUM(D794)</f>
        <v>0</v>
      </c>
      <c r="E1014" s="1121">
        <f>SUM(E794)</f>
        <v>450</v>
      </c>
      <c r="F1014" s="1121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5" t="s">
        <v>409</v>
      </c>
      <c r="B1015" s="1216"/>
      <c r="C1015" s="1121">
        <f>C1010*C1014*100</f>
        <v>0</v>
      </c>
      <c r="D1015" s="1121">
        <f>D1010*D1014*100</f>
        <v>0</v>
      </c>
      <c r="E1015" s="1121">
        <f>E1010*E1014*100</f>
        <v>8100</v>
      </c>
      <c r="F1015" s="1121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5" t="s">
        <v>410</v>
      </c>
      <c r="B1016" s="1216"/>
      <c r="C1016" s="1121">
        <f>SUM(C1015:F1015)</f>
        <v>18900</v>
      </c>
      <c r="D1016" s="1217"/>
      <c r="E1016" s="1217"/>
      <c r="F1016" s="1217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6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6" t="s">
        <v>411</v>
      </c>
      <c r="B1018" s="1216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6"/>
      <c r="C1019" s="1218">
        <f>C11</f>
        <v>0.36706737489516356</v>
      </c>
      <c r="D1019" s="1218">
        <f>D11</f>
        <v>0.43472183393905506</v>
      </c>
      <c r="E1019" s="1218">
        <f>E11</f>
        <v>0.95523483365949113</v>
      </c>
      <c r="F1019" s="1218">
        <f>F11</f>
        <v>0.99065014133507279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5" t="s">
        <v>412</v>
      </c>
      <c r="B1020" s="1216"/>
      <c r="C1020" s="1219">
        <f>C21</f>
        <v>0</v>
      </c>
      <c r="D1020" s="1219">
        <f>D21</f>
        <v>150</v>
      </c>
      <c r="E1020" s="1219">
        <f>E21</f>
        <v>3410</v>
      </c>
      <c r="F1020" s="1219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20" t="str">
        <f>"cost of 100% " &amp; $G$1 &amp; " for Hh for year"</f>
        <v>cost of 100% kcal for Hh for year</v>
      </c>
      <c r="B1021" s="1216"/>
      <c r="C1021" s="1121">
        <f>IF(C46="",0,$D1021*C46/$D46)</f>
        <v>1788.5</v>
      </c>
      <c r="D1021" s="1121">
        <f>IF(OR(D453=0,D453="",D449=0,D449=""),0,365*$F$1*D455*D46/D453/D449)</f>
        <v>1788.5</v>
      </c>
      <c r="E1021" s="1121">
        <f>IF(E46="",0,$D1021*E46/$D46)</f>
        <v>2044</v>
      </c>
      <c r="F1021" s="1121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1" t="str">
        <f>"% " &amp; $G$1 &amp; " purch with crop income"</f>
        <v>% kcal purch with crop income</v>
      </c>
      <c r="B1022" s="1216"/>
      <c r="C1022" s="1222">
        <f>C1020/C1021</f>
        <v>0</v>
      </c>
      <c r="D1022" s="1222">
        <f>D1020/D1021</f>
        <v>8.3869164103997765E-2</v>
      </c>
      <c r="E1022" s="1222">
        <f>E1020/E1021</f>
        <v>1.6682974559686889</v>
      </c>
      <c r="F1022" s="1222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1" t="str">
        <f>"total " &amp; $G$1 &amp; " production"</f>
        <v>total kcal production</v>
      </c>
      <c r="B1023" s="1216"/>
      <c r="C1023" s="1222">
        <f>C1019+C1022</f>
        <v>0.36706737489516356</v>
      </c>
      <c r="D1023" s="1222">
        <f>D1019+D1022</f>
        <v>0.51859099804305286</v>
      </c>
      <c r="E1023" s="1222">
        <f>E1019+E1022</f>
        <v>2.6235322896281801</v>
      </c>
      <c r="F1023" s="1222">
        <f>F1019+F1022</f>
        <v>9.2185257664709717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1" t="str">
        <f>"total " &amp; $G$1 &amp; " production (adj.to HH size 6)"</f>
        <v>total kcal production (adj.to HH size 6)</v>
      </c>
      <c r="B1024" s="1216"/>
      <c r="C1024" s="1222">
        <f>C1023*C46/6</f>
        <v>0.4282452707110242</v>
      </c>
      <c r="D1024" s="1222">
        <f>D1023*D46/6</f>
        <v>0.60502283105022836</v>
      </c>
      <c r="E1024" s="1222">
        <f>E1023*E46/6</f>
        <v>3.4980430528375734</v>
      </c>
      <c r="F1024" s="1222">
        <f>F1023*F46/6</f>
        <v>13.827788649706457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1" t="str">
        <f>"total " &amp; $G$1 &amp; " production (HH size 6) per unit area"</f>
        <v>total kcal production (HH size 6) per unit area</v>
      </c>
      <c r="B1025" s="1216"/>
      <c r="C1025" s="1222">
        <f>C1024/SUM(C48)</f>
        <v>1.7129810828440968</v>
      </c>
      <c r="D1025" s="1222">
        <f>D1024/SUM(D48)</f>
        <v>1.2100456621004567</v>
      </c>
      <c r="E1025" s="1222">
        <f>E1024/SUM(E48)</f>
        <v>1.3992172211350293</v>
      </c>
      <c r="F1025" s="1222">
        <f>F1024/SUM(F48)</f>
        <v>2.7655577299412917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6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4" t="s">
        <v>496</v>
      </c>
      <c r="B1028" s="1216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23" t="s">
        <v>17</v>
      </c>
      <c r="B1029" s="1216"/>
      <c r="C1029" s="1224" t="str">
        <f>C1101</f>
        <v>VP</v>
      </c>
      <c r="D1029" s="845"/>
      <c r="E1029" s="1224" t="str">
        <f>D1101</f>
        <v>P</v>
      </c>
      <c r="F1029" s="845"/>
      <c r="G1029" s="845"/>
      <c r="H1029" s="1225" t="str">
        <f>E1101</f>
        <v>M</v>
      </c>
      <c r="I1029" s="844"/>
      <c r="J1029" s="1225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5" t="s">
        <v>689</v>
      </c>
      <c r="B1030" s="1216"/>
      <c r="C1030" s="1121">
        <f>SUM(C988)+SUM(M988)</f>
        <v>0</v>
      </c>
      <c r="D1030" s="845"/>
      <c r="E1030" s="1121">
        <f>SUM(D988)+SUM(N988)</f>
        <v>0</v>
      </c>
      <c r="F1030" s="845"/>
      <c r="G1030" s="845"/>
      <c r="H1030" s="1121">
        <f>SUM(E988)+SUM(O988)</f>
        <v>0</v>
      </c>
      <c r="I1030" s="844"/>
      <c r="J1030" s="1121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5" t="s">
        <v>690</v>
      </c>
      <c r="B1031" s="1216"/>
      <c r="C1031" s="1121">
        <f>SUMIF($Q$771:$Q$775,"lbpl",H$771:H$775)+SUMIF($Q$780:$Q$784,"lbpl",H$780:H$784)+SUMIF($Q$789:$Q$809,"lbpl",H$789:H$809)</f>
        <v>0</v>
      </c>
      <c r="D1031" s="845"/>
      <c r="E1031" s="1121">
        <f>SUMIF($Q$771:$Q$775,"lbpl",I$771:I$775)+SUMIF($Q$780:$Q$784,"lbpl",I$780:I$784)+SUMIF($Q$789:$Q$809,"lbpl",I$789:I$809)</f>
        <v>0</v>
      </c>
      <c r="F1031" s="845"/>
      <c r="G1031" s="845"/>
      <c r="H1031" s="1121">
        <f>SUMIF($Q$771:$Q$775,"lbpl",J$771:J$775)+SUMIF($Q$780:$Q$784,"lbpl",J$780:J$784)+SUMIF($Q$789:$Q$809,"lbpl",J$789:J$809)</f>
        <v>0</v>
      </c>
      <c r="I1031" s="844"/>
      <c r="J1031" s="1121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7" t="s">
        <v>691</v>
      </c>
      <c r="B1032" s="1216"/>
      <c r="C1032" s="1121">
        <f>SUMIF($Q$771:$Q$775,"ubpl",H$771:H$775)+SUMIF($Q$780:$Q$784,"ubpl",H$780:H$784)+SUMIF($Q$789:$Q$809,"ubpl",H$789:H$809)</f>
        <v>0</v>
      </c>
      <c r="D1032" s="1216"/>
      <c r="E1032" s="1121">
        <f>SUMIF($Q$771:$Q$775,"ubpl",I$771:I$775)+SUMIF($Q$780:$Q$784,"ubpl",I$780:I$784)+SUMIF($Q$789:$Q$809,"ubpl",I$789:I$809)</f>
        <v>0</v>
      </c>
      <c r="F1032" s="1216"/>
      <c r="G1032" s="1216"/>
      <c r="H1032" s="1121">
        <f>SUMIF($Q$771:$Q$775,"ubpl",J$771:J$775)+SUMIF($Q$780:$Q$784,"ubpl",J$780:J$784)+SUMIF($Q$789:$Q$809,"ubpl",J$789:J$809)</f>
        <v>0</v>
      </c>
      <c r="I1032" s="43"/>
      <c r="J1032" s="1121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7" t="s">
        <v>692</v>
      </c>
      <c r="B1033" s="1216"/>
      <c r="C1033" s="1121">
        <f>SUMIF($Q$771:$Q$775,"des",H$771:H$775)+SUMIF($Q$780:$Q$784,"des",H$780:H$784)+SUMIF($Q$789:$Q$809,"des",H$789:H$809)</f>
        <v>0</v>
      </c>
      <c r="D1033" s="1216"/>
      <c r="E1033" s="1121">
        <f>SUMIF($Q$771:$Q$775,"des",I$771:I$775)+SUMIF($Q$780:$Q$784,"des",I$780:I$784)+SUMIF($Q$789:$Q$809,"des",I$789:I$809)</f>
        <v>0</v>
      </c>
      <c r="F1033" s="1216"/>
      <c r="G1033" s="1216"/>
      <c r="H1033" s="1121">
        <f>SUMIF($Q$771:$Q$775,"des",J$771:J$775)+SUMIF($Q$780:$Q$784,"des",J$780:J$784)+SUMIF($Q$789:$Q$809,"des",J$789:J$809)</f>
        <v>1740</v>
      </c>
      <c r="I1033" s="43"/>
      <c r="J1033" s="1121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9" customFormat="1" ht="15.75" customHeight="1">
      <c r="A1034" s="1227"/>
      <c r="B1034" s="1216"/>
      <c r="C1034" s="1228"/>
      <c r="D1034" s="1216"/>
      <c r="E1034" s="1228"/>
      <c r="F1034" s="1216"/>
      <c r="G1034" s="1216"/>
      <c r="H1034" s="1229"/>
      <c r="I1034" s="43"/>
      <c r="J1034" s="1229"/>
      <c r="K1034" s="43"/>
      <c r="L1034" s="1216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23" t="s">
        <v>497</v>
      </c>
      <c r="B1035" s="1216"/>
      <c r="C1035" s="1224" t="str">
        <f>C1029</f>
        <v>VP</v>
      </c>
      <c r="D1035" s="845"/>
      <c r="E1035" s="1224" t="str">
        <f>E1029</f>
        <v>P</v>
      </c>
      <c r="F1035" s="845"/>
      <c r="G1035" s="845"/>
      <c r="H1035" s="1225" t="str">
        <f>H1029</f>
        <v>M</v>
      </c>
      <c r="I1035" s="844"/>
      <c r="J1035" s="1225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5" t="s">
        <v>498</v>
      </c>
      <c r="B1036" s="1216"/>
      <c r="C1036" s="1009" t="str">
        <f>E1036</f>
        <v>maize</v>
      </c>
      <c r="D1036" s="845"/>
      <c r="E1036" s="299" t="s">
        <v>499</v>
      </c>
      <c r="F1036" s="845"/>
      <c r="G1036" s="845"/>
      <c r="H1036" s="1230" t="str">
        <f>E1036</f>
        <v>maize</v>
      </c>
      <c r="I1036" s="844"/>
      <c r="J1036" s="1231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5" t="s">
        <v>500</v>
      </c>
      <c r="B1037" s="1216"/>
      <c r="C1037" s="1198">
        <f>E1037</f>
        <v>0.58333333333333337</v>
      </c>
      <c r="D1037" s="1232"/>
      <c r="E1037" s="1198">
        <f>$F$1/D453</f>
        <v>0.58333333333333337</v>
      </c>
      <c r="F1037" s="1232"/>
      <c r="G1037" s="1232"/>
      <c r="H1037" s="1231">
        <f>E1037</f>
        <v>0.58333333333333337</v>
      </c>
      <c r="I1037" s="1233"/>
      <c r="J1037" s="1231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5" t="s">
        <v>64</v>
      </c>
      <c r="B1038" s="1216"/>
      <c r="C1038" s="1009">
        <f>SUM(C46)</f>
        <v>7</v>
      </c>
      <c r="D1038" s="845"/>
      <c r="E1038" s="1009">
        <f>SUM(D46)</f>
        <v>7</v>
      </c>
      <c r="F1038" s="845"/>
      <c r="G1038" s="845"/>
      <c r="H1038" s="1230">
        <f>SUM(E46)</f>
        <v>8</v>
      </c>
      <c r="I1038" s="844"/>
      <c r="J1038" s="1230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5" t="s">
        <v>501</v>
      </c>
      <c r="B1039" s="1216"/>
      <c r="C1039" s="1198">
        <f>E1039</f>
        <v>1.2</v>
      </c>
      <c r="D1039" s="845"/>
      <c r="E1039" s="1198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31">
        <f>E1039</f>
        <v>1.2</v>
      </c>
      <c r="I1039" s="844"/>
      <c r="J1039" s="1231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6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4" t="s">
        <v>502</v>
      </c>
      <c r="B1041" s="1216"/>
      <c r="C1041" s="1235" t="str">
        <f>WB!T3</f>
        <v>V Poor</v>
      </c>
      <c r="D1041" s="1236"/>
      <c r="E1041" s="1235" t="str">
        <f>WB!AK3</f>
        <v>Poor</v>
      </c>
      <c r="F1041" s="1236"/>
      <c r="G1041" s="845"/>
      <c r="H1041" s="1237" t="str">
        <f>WB!BB3</f>
        <v>Middle</v>
      </c>
      <c r="I1041" s="1238"/>
      <c r="J1041" s="1237" t="str">
        <f>WB!BS3</f>
        <v>B Off</v>
      </c>
      <c r="K1041" s="1238"/>
      <c r="L1041" s="845"/>
      <c r="M1041" s="1239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23" t="s">
        <v>15</v>
      </c>
      <c r="B1042" s="1216"/>
      <c r="C1042" s="1240" t="s">
        <v>503</v>
      </c>
      <c r="D1042" s="1240" t="s">
        <v>504</v>
      </c>
      <c r="E1042" s="1240" t="s">
        <v>503</v>
      </c>
      <c r="F1042" s="1240" t="s">
        <v>504</v>
      </c>
      <c r="G1042" s="845"/>
      <c r="H1042" s="1241" t="s">
        <v>503</v>
      </c>
      <c r="I1042" s="1241" t="s">
        <v>504</v>
      </c>
      <c r="J1042" s="1241" t="s">
        <v>503</v>
      </c>
      <c r="K1042" s="1241" t="s">
        <v>504</v>
      </c>
      <c r="L1042" s="845"/>
      <c r="M1042" s="1225" t="s">
        <v>505</v>
      </c>
      <c r="N1042" s="845"/>
      <c r="O1042" s="845"/>
      <c r="P1042" s="845"/>
      <c r="Q1042" s="450"/>
      <c r="R1042" s="44" t="s">
        <v>506</v>
      </c>
      <c r="S1042" s="46"/>
      <c r="T1042" s="46"/>
      <c r="U1042" s="1063">
        <v>1042</v>
      </c>
      <c r="V1042" s="46"/>
    </row>
    <row r="1043" spans="1:22" ht="15" customHeight="1">
      <c r="A1043" s="1242" t="str">
        <f>LOOKUP(B1043,$T$819:$T$897,A$819:A$897)</f>
        <v>Cows' milk - season 1</v>
      </c>
      <c r="B1043" s="1216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3">
        <f>LOOKUP($B1043,$T$819:$T$897,E$819:E$897)</f>
        <v>7.0450097847358124E-3</v>
      </c>
      <c r="I1043" s="1243">
        <f>LOOKUP($B1043,$T$819:$T$897,O$819:O$897)</f>
        <v>-7.0450097847358124E-3</v>
      </c>
      <c r="J1043" s="1243">
        <f>LOOKUP($B1043,$T$819:$T$897,F$819:F$897)</f>
        <v>1.8786692759295499E-2</v>
      </c>
      <c r="K1043" s="1243">
        <f>LOOKUP($B1043,$T$819:$T$897,P$819:P$897)</f>
        <v>-1.8786692759295499E-2</v>
      </c>
      <c r="L1043" s="845"/>
      <c r="M1043" s="1226">
        <f t="shared" ref="M1043:M1054" si="12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29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42" t="str">
        <f t="shared" ref="A1044:A1053" si="130">IF(OR(A1043="",LOOKUP(B1044,$T$819:$T$897,A$819:A$897)=A1043),"",LOOKUP(B1044,$T$819:$T$897,A$819:A$897))</f>
        <v>Own meat</v>
      </c>
      <c r="B1044" s="1216">
        <v>2</v>
      </c>
      <c r="C1044" s="889">
        <f t="shared" ref="C1044:C1059" si="131">IF($A1044="","",LOOKUP($B1044,$T$819:$T$897,C$819:C$897))</f>
        <v>0</v>
      </c>
      <c r="D1044" s="889">
        <f t="shared" ref="D1044:D1054" si="132">IF($A1044="","",LOOKUP($B1044,$T$819:$T$897,M$819:M$897))</f>
        <v>0</v>
      </c>
      <c r="E1044" s="889">
        <f t="shared" ref="E1044:E1054" si="133">IF($A1044="","",LOOKUP($B1044,$T$819:$T$897,D$819:D$897))</f>
        <v>0</v>
      </c>
      <c r="F1044" s="889">
        <f t="shared" ref="F1044:F1054" si="134">IF($A1044="","",LOOKUP($B1044,$T$819:$T$897,N$819:N$897))</f>
        <v>0</v>
      </c>
      <c r="G1044" s="845"/>
      <c r="H1044" s="1243">
        <f t="shared" ref="H1044:H1054" si="135">IF($A1044="","",LOOKUP($B1044,$T$819:$T$897,E$819:E$897))</f>
        <v>2.9558056099151992E-3</v>
      </c>
      <c r="I1044" s="1243">
        <f t="shared" ref="I1044:I1054" si="136">IF($A1044="","",LOOKUP($B1044,$T$819:$T$897,O$819:O$897))</f>
        <v>0</v>
      </c>
      <c r="J1044" s="1243">
        <f t="shared" ref="J1044:J1054" si="137">IF($A1044="","",LOOKUP($B1044,$T$819:$T$897,F$819:F$897))</f>
        <v>6.033920417482061E-3</v>
      </c>
      <c r="K1044" s="1243">
        <f t="shared" ref="K1044:K1054" si="138">IF($A1044="","",LOOKUP($B1044,$T$819:$T$897,P$819:P$897))</f>
        <v>0</v>
      </c>
      <c r="L1044" s="845"/>
      <c r="M1044" s="1226" t="str">
        <f t="shared" si="128"/>
        <v/>
      </c>
      <c r="N1044" s="845"/>
      <c r="O1044" s="845"/>
      <c r="P1044" s="845"/>
      <c r="Q1044" s="450"/>
      <c r="R1044" s="845" t="str">
        <f t="shared" si="129"/>
        <v/>
      </c>
      <c r="S1044" s="46"/>
      <c r="T1044" s="46"/>
      <c r="U1044" s="1063">
        <v>1044</v>
      </c>
      <c r="V1044" s="46"/>
    </row>
    <row r="1045" spans="1:22" ht="15.75" customHeight="1">
      <c r="A1045" s="1242" t="str">
        <f t="shared" si="130"/>
        <v>Green cons - Season 1: no of months</v>
      </c>
      <c r="B1045" s="1216">
        <v>3</v>
      </c>
      <c r="C1045" s="889">
        <f t="shared" si="131"/>
        <v>2.6666666666666665E-2</v>
      </c>
      <c r="D1045" s="889">
        <f t="shared" si="132"/>
        <v>0</v>
      </c>
      <c r="E1045" s="889">
        <f t="shared" si="133"/>
        <v>2.6666666666666665E-2</v>
      </c>
      <c r="F1045" s="889">
        <f t="shared" si="134"/>
        <v>0</v>
      </c>
      <c r="G1045" s="845"/>
      <c r="H1045" s="1243">
        <f t="shared" si="135"/>
        <v>2.6666666666666665E-2</v>
      </c>
      <c r="I1045" s="1243">
        <f t="shared" si="136"/>
        <v>0</v>
      </c>
      <c r="J1045" s="1243">
        <f t="shared" si="137"/>
        <v>2.6666666666666665E-2</v>
      </c>
      <c r="K1045" s="1243">
        <f t="shared" si="138"/>
        <v>0</v>
      </c>
      <c r="L1045" s="845"/>
      <c r="M1045" s="1226" t="str">
        <f t="shared" si="128"/>
        <v/>
      </c>
      <c r="N1045" s="845"/>
      <c r="O1045" s="845"/>
      <c r="P1045" s="845"/>
      <c r="Q1045" s="450"/>
      <c r="R1045" s="845">
        <f t="shared" si="129"/>
        <v>9</v>
      </c>
      <c r="S1045" s="46"/>
      <c r="T1045" s="46"/>
      <c r="U1045" s="1063">
        <v>1045</v>
      </c>
      <c r="V1045" s="46"/>
    </row>
    <row r="1046" spans="1:22" ht="15.75" customHeight="1">
      <c r="A1046" s="1242" t="str">
        <f t="shared" si="130"/>
        <v>Maize: kg produced</v>
      </c>
      <c r="B1046" s="1216">
        <v>4</v>
      </c>
      <c r="C1046" s="889">
        <f t="shared" si="131"/>
        <v>0.10148168856583731</v>
      </c>
      <c r="D1046" s="889">
        <f t="shared" si="132"/>
        <v>0</v>
      </c>
      <c r="E1046" s="889">
        <f t="shared" si="133"/>
        <v>0.16913614760972884</v>
      </c>
      <c r="F1046" s="889">
        <f t="shared" si="134"/>
        <v>0</v>
      </c>
      <c r="G1046" s="845"/>
      <c r="H1046" s="1243">
        <f t="shared" si="135"/>
        <v>0.44398238747553814</v>
      </c>
      <c r="I1046" s="1243">
        <f t="shared" si="136"/>
        <v>0.44398238747553814</v>
      </c>
      <c r="J1046" s="1243">
        <f t="shared" si="137"/>
        <v>0.52620134811915631</v>
      </c>
      <c r="K1046" s="1243">
        <f t="shared" si="138"/>
        <v>0.78930202217873457</v>
      </c>
      <c r="L1046" s="845"/>
      <c r="M1046" s="1226">
        <f t="shared" si="128"/>
        <v>11</v>
      </c>
      <c r="N1046" s="845"/>
      <c r="O1046" s="845"/>
      <c r="P1046" s="845"/>
      <c r="Q1046" s="450"/>
      <c r="R1046" s="845">
        <f t="shared" si="129"/>
        <v>11</v>
      </c>
      <c r="S1046" s="46"/>
      <c r="T1046" s="46"/>
      <c r="U1046" s="1063">
        <v>1046</v>
      </c>
      <c r="V1046" s="46"/>
    </row>
    <row r="1047" spans="1:22" ht="15.75" customHeight="1">
      <c r="A1047" s="1242" t="str">
        <f t="shared" si="130"/>
        <v>Rice: kg produced</v>
      </c>
      <c r="B1047" s="1216">
        <v>5</v>
      </c>
      <c r="C1047" s="889">
        <f t="shared" si="131"/>
        <v>0</v>
      </c>
      <c r="D1047" s="889">
        <f t="shared" si="132"/>
        <v>0</v>
      </c>
      <c r="E1047" s="889">
        <f t="shared" si="133"/>
        <v>0</v>
      </c>
      <c r="F1047" s="889">
        <f t="shared" si="134"/>
        <v>0</v>
      </c>
      <c r="G1047" s="845"/>
      <c r="H1047" s="1243">
        <f t="shared" si="135"/>
        <v>0</v>
      </c>
      <c r="I1047" s="1243">
        <f t="shared" si="136"/>
        <v>0</v>
      </c>
      <c r="J1047" s="1243">
        <f t="shared" si="137"/>
        <v>5.1315503370297895E-2</v>
      </c>
      <c r="K1047" s="1243">
        <f t="shared" si="138"/>
        <v>-5.1315503370297895E-2</v>
      </c>
      <c r="L1047" s="845"/>
      <c r="M1047" s="1226">
        <f t="shared" si="128"/>
        <v>13</v>
      </c>
      <c r="N1047" s="845"/>
      <c r="O1047" s="845"/>
      <c r="P1047" s="845"/>
      <c r="Q1047" s="450"/>
      <c r="R1047" s="845">
        <f t="shared" si="129"/>
        <v>13</v>
      </c>
      <c r="S1047" s="46"/>
      <c r="T1047" s="46"/>
      <c r="U1047" s="1063">
        <v>1047</v>
      </c>
      <c r="V1047" s="46"/>
    </row>
    <row r="1048" spans="1:22" ht="15.75" customHeight="1">
      <c r="A1048" s="1242" t="str">
        <f t="shared" si="130"/>
        <v>Sweet potatoes: no. local meas</v>
      </c>
      <c r="B1048" s="1216">
        <v>6</v>
      </c>
      <c r="C1048" s="889">
        <f t="shared" si="131"/>
        <v>4.2493709812692203E-2</v>
      </c>
      <c r="D1048" s="889">
        <f t="shared" si="132"/>
        <v>0</v>
      </c>
      <c r="E1048" s="889">
        <f t="shared" si="133"/>
        <v>4.2493709812692203E-2</v>
      </c>
      <c r="F1048" s="889">
        <f t="shared" si="134"/>
        <v>0</v>
      </c>
      <c r="G1048" s="845"/>
      <c r="H1048" s="1243">
        <f t="shared" si="135"/>
        <v>9.2954990215264183E-2</v>
      </c>
      <c r="I1048" s="1243">
        <f t="shared" si="136"/>
        <v>9.2954990215264183E-2</v>
      </c>
      <c r="J1048" s="1243">
        <f t="shared" si="137"/>
        <v>0.16525331593824744</v>
      </c>
      <c r="K1048" s="1243">
        <f t="shared" si="138"/>
        <v>0</v>
      </c>
      <c r="L1048" s="845"/>
      <c r="M1048" s="1226">
        <f t="shared" si="128"/>
        <v>23</v>
      </c>
      <c r="N1048" s="845"/>
      <c r="O1048" s="845"/>
      <c r="P1048" s="845"/>
      <c r="Q1048" s="450"/>
      <c r="R1048" s="845">
        <f t="shared" si="129"/>
        <v>23</v>
      </c>
      <c r="S1048" s="46"/>
      <c r="T1048" s="46"/>
      <c r="U1048" s="1063">
        <v>1048</v>
      </c>
      <c r="V1048" s="46"/>
    </row>
    <row r="1049" spans="1:22" ht="15.75" customHeight="1">
      <c r="A1049" s="1242" t="str">
        <f t="shared" si="130"/>
        <v>Groundnuts (dry): no. local meas</v>
      </c>
      <c r="B1049" s="1216">
        <v>7</v>
      </c>
      <c r="C1049" s="889">
        <f t="shared" si="131"/>
        <v>0.10791165781381044</v>
      </c>
      <c r="D1049" s="889">
        <f t="shared" si="132"/>
        <v>0</v>
      </c>
      <c r="E1049" s="889">
        <f t="shared" si="133"/>
        <v>9.7120492032429409E-2</v>
      </c>
      <c r="F1049" s="889">
        <f t="shared" si="134"/>
        <v>0</v>
      </c>
      <c r="G1049" s="845"/>
      <c r="H1049" s="1243">
        <f t="shared" si="135"/>
        <v>0.16996086105675146</v>
      </c>
      <c r="I1049" s="1243">
        <f t="shared" si="136"/>
        <v>9.442270058708413E-2</v>
      </c>
      <c r="J1049" s="1243">
        <f t="shared" si="137"/>
        <v>0.3021526418786693</v>
      </c>
      <c r="K1049" s="1243">
        <f t="shared" si="138"/>
        <v>0.33572515764296584</v>
      </c>
      <c r="L1049" s="845"/>
      <c r="M1049" s="1226">
        <f t="shared" si="128"/>
        <v>24</v>
      </c>
      <c r="N1049" s="845"/>
      <c r="O1049" s="845"/>
      <c r="P1049" s="845"/>
      <c r="Q1049" s="450"/>
      <c r="R1049" s="845">
        <f t="shared" si="129"/>
        <v>24</v>
      </c>
      <c r="S1049" s="46"/>
      <c r="T1049" s="46"/>
      <c r="U1049" s="1063">
        <v>1049</v>
      </c>
      <c r="V1049" s="46"/>
    </row>
    <row r="1050" spans="1:22" ht="15.75" customHeight="1">
      <c r="A1050" s="1242" t="str">
        <f t="shared" si="130"/>
        <v>Cassava (flour): local measure</v>
      </c>
      <c r="B1050" s="1216">
        <v>8</v>
      </c>
      <c r="C1050" s="889">
        <f t="shared" si="131"/>
        <v>0.22309197651663404</v>
      </c>
      <c r="D1050" s="889">
        <f t="shared" si="132"/>
        <v>0</v>
      </c>
      <c r="E1050" s="889">
        <f t="shared" si="133"/>
        <v>0.22309197651663404</v>
      </c>
      <c r="F1050" s="889">
        <f t="shared" si="134"/>
        <v>9.5610847078557437E-2</v>
      </c>
      <c r="G1050" s="845"/>
      <c r="H1050" s="1243">
        <f t="shared" si="135"/>
        <v>0.41829745596868884</v>
      </c>
      <c r="I1050" s="1243">
        <f t="shared" si="136"/>
        <v>0.41829745596868884</v>
      </c>
      <c r="J1050" s="1243">
        <f t="shared" si="137"/>
        <v>0.24787997390737115</v>
      </c>
      <c r="K1050" s="1243">
        <f t="shared" si="138"/>
        <v>1.2393998695368558</v>
      </c>
      <c r="L1050" s="845"/>
      <c r="M1050" s="1226">
        <f t="shared" si="128"/>
        <v>26</v>
      </c>
      <c r="N1050" s="845"/>
      <c r="O1050" s="845"/>
      <c r="P1050" s="845"/>
      <c r="Q1050" s="450"/>
      <c r="R1050" s="845">
        <f t="shared" si="129"/>
        <v>26</v>
      </c>
      <c r="S1050" s="46"/>
      <c r="T1050" s="46"/>
      <c r="U1050" s="1063">
        <v>1050</v>
      </c>
      <c r="V1050" s="46"/>
    </row>
    <row r="1051" spans="1:22" ht="15.75" customHeight="1">
      <c r="A1051" s="1242" t="str">
        <f t="shared" si="130"/>
        <v>FISHING -- see worksheet Data 3</v>
      </c>
      <c r="B1051" s="1216">
        <v>9</v>
      </c>
      <c r="C1051" s="889">
        <f t="shared" si="131"/>
        <v>0</v>
      </c>
      <c r="D1051" s="889">
        <f t="shared" si="132"/>
        <v>0</v>
      </c>
      <c r="E1051" s="889">
        <f t="shared" si="133"/>
        <v>2.1246854906346101E-3</v>
      </c>
      <c r="F1051" s="889">
        <f t="shared" si="134"/>
        <v>-2.1246854906346101E-3</v>
      </c>
      <c r="G1051" s="1216"/>
      <c r="H1051" s="1243">
        <f t="shared" si="135"/>
        <v>0</v>
      </c>
      <c r="I1051" s="1243">
        <f t="shared" si="136"/>
        <v>0</v>
      </c>
      <c r="J1051" s="1243">
        <f t="shared" si="137"/>
        <v>1.9279553526128869E-3</v>
      </c>
      <c r="K1051" s="1243">
        <f t="shared" si="138"/>
        <v>-1.9279553526128869E-3</v>
      </c>
      <c r="L1051" s="845"/>
      <c r="M1051" s="1226">
        <f t="shared" si="128"/>
        <v>29</v>
      </c>
      <c r="N1051" s="845"/>
      <c r="O1051" s="845"/>
      <c r="P1051" s="845"/>
      <c r="Q1051" s="450"/>
      <c r="R1051" s="845">
        <f t="shared" si="129"/>
        <v>29</v>
      </c>
      <c r="S1051" s="46"/>
      <c r="T1051" s="46"/>
      <c r="U1051" s="1063">
        <v>1051</v>
      </c>
      <c r="V1051" s="46"/>
    </row>
    <row r="1052" spans="1:22" ht="15.75" customHeight="1">
      <c r="A1052" s="1242" t="str">
        <f t="shared" si="130"/>
        <v>WILD FOODS -- see worksheet Data 3</v>
      </c>
      <c r="B1052" s="1216">
        <v>10</v>
      </c>
      <c r="C1052" s="889">
        <f t="shared" si="131"/>
        <v>4.2046407604137546E-2</v>
      </c>
      <c r="D1052" s="889">
        <f t="shared" si="132"/>
        <v>-4.2046407604137546E-2</v>
      </c>
      <c r="E1052" s="889">
        <f t="shared" si="133"/>
        <v>4.2046407604137546E-2</v>
      </c>
      <c r="F1052" s="889">
        <f t="shared" si="134"/>
        <v>-4.2046407604137546E-2</v>
      </c>
      <c r="G1052" s="845"/>
      <c r="H1052" s="1243">
        <f t="shared" si="135"/>
        <v>1.8395303326810178E-2</v>
      </c>
      <c r="I1052" s="1243">
        <f t="shared" si="136"/>
        <v>-1.8395303326810178E-2</v>
      </c>
      <c r="J1052" s="1243">
        <f t="shared" si="137"/>
        <v>0</v>
      </c>
      <c r="K1052" s="1243">
        <f t="shared" si="138"/>
        <v>0</v>
      </c>
      <c r="L1052" s="845"/>
      <c r="M1052" s="1226" t="str">
        <f t="shared" si="128"/>
        <v/>
      </c>
      <c r="N1052" s="845"/>
      <c r="O1052" s="845"/>
      <c r="P1052" s="845"/>
      <c r="Q1052" s="450"/>
      <c r="R1052" s="845">
        <f t="shared" si="129"/>
        <v>30</v>
      </c>
      <c r="S1052" s="46"/>
      <c r="T1052" s="46"/>
      <c r="U1052" s="1063">
        <v>1052</v>
      </c>
      <c r="V1052" s="46"/>
    </row>
    <row r="1053" spans="1:22" ht="15.75" customHeight="1">
      <c r="A1053" s="1242" t="str">
        <f t="shared" si="130"/>
        <v>Labour: Land clearing, construction, herding, slaughtering</v>
      </c>
      <c r="B1053" s="1216">
        <v>11</v>
      </c>
      <c r="C1053" s="889">
        <f t="shared" si="131"/>
        <v>0.19484484204640759</v>
      </c>
      <c r="D1053" s="889">
        <f t="shared" si="132"/>
        <v>3.896896840928149E-2</v>
      </c>
      <c r="E1053" s="889">
        <f t="shared" si="133"/>
        <v>0.19484484204640759</v>
      </c>
      <c r="F1053" s="889">
        <f t="shared" si="134"/>
        <v>3.896896840928149E-2</v>
      </c>
      <c r="G1053" s="845"/>
      <c r="H1053" s="1243">
        <f t="shared" si="135"/>
        <v>0</v>
      </c>
      <c r="I1053" s="1243">
        <f t="shared" si="136"/>
        <v>0</v>
      </c>
      <c r="J1053" s="1243">
        <f t="shared" si="137"/>
        <v>0</v>
      </c>
      <c r="K1053" s="1243">
        <f t="shared" si="138"/>
        <v>0</v>
      </c>
      <c r="L1053" s="845"/>
      <c r="M1053" s="1226" t="str">
        <f t="shared" si="128"/>
        <v/>
      </c>
      <c r="N1053" s="845"/>
      <c r="O1053" s="845"/>
      <c r="P1053" s="845"/>
      <c r="Q1053" s="450"/>
      <c r="R1053" s="845" t="str">
        <f t="shared" si="129"/>
        <v/>
      </c>
      <c r="S1053" s="46"/>
      <c r="T1053" s="46"/>
      <c r="U1053" s="1063">
        <v>1053</v>
      </c>
      <c r="V1053" s="46"/>
    </row>
    <row r="1054" spans="1:22" ht="15.75" customHeight="1">
      <c r="A1054" s="1242" t="str">
        <f t="shared" ref="A1054:A1059" si="139">IF(OR(A1053="",LOOKUP(B1054,$T$819:$T$897,A$819:A$897)=A1053),"",LOOKUP(B1054,$T$819:$T$897,A$819:A$897))</f>
        <v>Labour: Weeding</v>
      </c>
      <c r="B1054" s="1216">
        <v>12</v>
      </c>
      <c r="C1054" s="889">
        <f t="shared" si="131"/>
        <v>0.19484484204640759</v>
      </c>
      <c r="D1054" s="889">
        <f t="shared" si="132"/>
        <v>3.896896840928149E-2</v>
      </c>
      <c r="E1054" s="889">
        <f t="shared" si="133"/>
        <v>0.19484484204640759</v>
      </c>
      <c r="F1054" s="889">
        <f t="shared" si="134"/>
        <v>3.896896840928149E-2</v>
      </c>
      <c r="G1054" s="845"/>
      <c r="H1054" s="1243">
        <f t="shared" si="135"/>
        <v>0</v>
      </c>
      <c r="I1054" s="1243">
        <f t="shared" si="136"/>
        <v>0</v>
      </c>
      <c r="J1054" s="1243">
        <f t="shared" si="137"/>
        <v>0</v>
      </c>
      <c r="K1054" s="1243">
        <f t="shared" si="138"/>
        <v>0</v>
      </c>
      <c r="L1054" s="845"/>
      <c r="M1054" s="1226" t="str">
        <f t="shared" si="128"/>
        <v/>
      </c>
      <c r="N1054" s="845"/>
      <c r="O1054" s="845"/>
      <c r="P1054" s="845"/>
      <c r="Q1054" s="450"/>
      <c r="R1054" s="845" t="str">
        <f t="shared" si="129"/>
        <v/>
      </c>
      <c r="S1054" s="46"/>
      <c r="T1054" s="46"/>
      <c r="U1054" s="1063">
        <v>1054</v>
      </c>
      <c r="V1054" s="46"/>
    </row>
    <row r="1055" spans="1:22" ht="15.75" customHeight="1">
      <c r="A1055" s="1242" t="str">
        <f t="shared" si="139"/>
        <v>Labour: Harvesting</v>
      </c>
      <c r="B1055" s="1216">
        <v>13</v>
      </c>
      <c r="C1055" s="889">
        <f t="shared" si="131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43">
        <f>IF($A1055="","",LOOKUP($B1055,$T$819:$T$897,E$819:E$897))</f>
        <v>0</v>
      </c>
      <c r="I1055" s="1243">
        <f>IF($A1055="","",LOOKUP($B1055,$T$819:$T$897,O$819:O$897))</f>
        <v>0</v>
      </c>
      <c r="J1055" s="1243">
        <f>IF($A1055="","",LOOKUP($B1055,$T$819:$T$897,F$819:F$897))</f>
        <v>0</v>
      </c>
      <c r="K1055" s="1243">
        <f>IF($A1055="","",LOOKUP($B1055,$T$819:$T$897,P$819:P$897))</f>
        <v>0</v>
      </c>
      <c r="L1055" s="845"/>
      <c r="M1055" s="1226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42" t="str">
        <f t="shared" si="139"/>
        <v/>
      </c>
      <c r="B1056" s="1216">
        <v>14</v>
      </c>
      <c r="C1056" s="889" t="str">
        <f t="shared" si="13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43" t="str">
        <f>IF($A1056="","",LOOKUP($B1056,$T$819:$T$897,E$819:E$897))</f>
        <v/>
      </c>
      <c r="I1056" s="1243" t="str">
        <f>IF($A1056="","",LOOKUP($B1056,$T$819:$T$897,O$819:O$897))</f>
        <v/>
      </c>
      <c r="J1056" s="1243" t="str">
        <f>IF($A1056="","",LOOKUP($B1056,$T$819:$T$897,F$819:F$897))</f>
        <v/>
      </c>
      <c r="K1056" s="1243" t="str">
        <f>IF($A1056="","",LOOKUP($B1056,$T$819:$T$897,P$819:P$897))</f>
        <v/>
      </c>
      <c r="L1056" s="845"/>
      <c r="M1056" s="1226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42" t="str">
        <f t="shared" si="139"/>
        <v/>
      </c>
      <c r="B1057" s="1216">
        <v>15</v>
      </c>
      <c r="C1057" s="889" t="str">
        <f t="shared" si="13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43" t="str">
        <f>IF($A1057="","",LOOKUP($B1057,$T$819:$T$897,E$819:E$897))</f>
        <v/>
      </c>
      <c r="I1057" s="1243" t="str">
        <f>IF($A1057="","",LOOKUP($B1057,$T$819:$T$897,O$819:O$897))</f>
        <v/>
      </c>
      <c r="J1057" s="1243" t="str">
        <f>IF($A1057="","",LOOKUP($B1057,$T$819:$T$897,F$819:F$897))</f>
        <v/>
      </c>
      <c r="K1057" s="1243" t="str">
        <f>IF($A1057="","",LOOKUP($B1057,$T$819:$T$897,P$819:P$897))</f>
        <v/>
      </c>
      <c r="L1057" s="845"/>
      <c r="M1057" s="1226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42" t="str">
        <f t="shared" si="139"/>
        <v/>
      </c>
      <c r="B1058" s="1216">
        <v>16</v>
      </c>
      <c r="C1058" s="889" t="str">
        <f t="shared" si="13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43" t="str">
        <f>IF($A1058="","",LOOKUP($B1058,$T$819:$T$897,E$819:E$897))</f>
        <v/>
      </c>
      <c r="I1058" s="1243" t="str">
        <f>IF($A1058="","",LOOKUP($B1058,$T$819:$T$897,O$819:O$897))</f>
        <v/>
      </c>
      <c r="J1058" s="1243" t="str">
        <f>IF($A1058="","",LOOKUP($B1058,$T$819:$T$897,F$819:F$897))</f>
        <v/>
      </c>
      <c r="K1058" s="1243" t="str">
        <f>IF($A1058="","",LOOKUP($B1058,$T$819:$T$897,P$819:P$897))</f>
        <v/>
      </c>
      <c r="L1058" s="845"/>
      <c r="M1058" s="1226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42" t="str">
        <f t="shared" si="139"/>
        <v/>
      </c>
      <c r="B1059" s="1216">
        <v>16</v>
      </c>
      <c r="C1059" s="889" t="str">
        <f t="shared" si="13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3" t="str">
        <f>IF($A1059="","",LOOKUP($B1059,$T$819:$T$897,E$819:E$897))</f>
        <v/>
      </c>
      <c r="I1059" s="1243" t="str">
        <f>IF($A1059="","",LOOKUP($B1059,$T$819:$T$897,O$819:O$897))</f>
        <v/>
      </c>
      <c r="J1059" s="1243" t="str">
        <f>IF($A1059="","",LOOKUP($B1059,$T$819:$T$897,F$819:F$897))</f>
        <v/>
      </c>
      <c r="K1059" s="1243" t="str">
        <f>IF($A1059="","",LOOKUP($B1059,$T$819:$T$897,P$819:P$897))</f>
        <v/>
      </c>
      <c r="L1059" s="845"/>
      <c r="M1059" s="1226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42" t="s">
        <v>507</v>
      </c>
      <c r="B1060" s="1216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6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42" t="s">
        <v>700</v>
      </c>
      <c r="B1061" s="1216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6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42" t="s">
        <v>701</v>
      </c>
      <c r="B1062" s="1216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42" t="s">
        <v>702</v>
      </c>
      <c r="B1063" s="1216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4" t="s">
        <v>508</v>
      </c>
      <c r="B1064" s="1216"/>
      <c r="C1064" s="889">
        <f>SUM(C858:C859)</f>
        <v>3.3547665641599105E-2</v>
      </c>
      <c r="D1064" s="1245">
        <f>SUM(M858:M859)</f>
        <v>0</v>
      </c>
      <c r="E1064" s="889">
        <f>SUM(D858:D859)</f>
        <v>3.3547665641599105E-2</v>
      </c>
      <c r="F1064" s="1245">
        <f>SUM(N858:N859)</f>
        <v>0</v>
      </c>
      <c r="G1064" s="845"/>
      <c r="H1064" s="889">
        <f>SUM(E858:E859)</f>
        <v>6.3405088062622308E-2</v>
      </c>
      <c r="I1064" s="1245">
        <f>SUM(O858:O859)</f>
        <v>0</v>
      </c>
      <c r="J1064" s="889">
        <f>SUM(F858:F859)</f>
        <v>0.10437051532941943</v>
      </c>
      <c r="K1064" s="1245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6" t="s">
        <v>74</v>
      </c>
      <c r="B1065" s="1216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7"/>
      <c r="H1065" s="1243">
        <f>SUM(H1043:H1064)</f>
        <v>1.3006042074363995</v>
      </c>
      <c r="I1065" s="1243">
        <f>SUM(I1043:I1064)</f>
        <v>0.9672765818656226</v>
      </c>
      <c r="J1065" s="1243">
        <f>SUM(J1043:J1064)</f>
        <v>1.5763477567587156</v>
      </c>
      <c r="K1065" s="1243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6"/>
      <c r="C1066" s="1248"/>
      <c r="D1066" s="1248"/>
      <c r="E1066" s="1248"/>
      <c r="F1066" s="1248"/>
      <c r="G1066" s="845"/>
      <c r="H1066" s="1249"/>
      <c r="I1066" s="1249"/>
      <c r="J1066" s="1249"/>
      <c r="K1066" s="1249"/>
      <c r="L1066" s="845"/>
      <c r="M1066" s="845"/>
      <c r="N1066" s="845"/>
      <c r="O1066" s="845"/>
      <c r="P1066" s="845"/>
      <c r="Q1066" s="450"/>
      <c r="R1066" s="845" t="s">
        <v>505</v>
      </c>
      <c r="S1066" s="46"/>
      <c r="T1066" s="46"/>
      <c r="U1066" s="1063">
        <v>1066</v>
      </c>
      <c r="V1066" s="46"/>
    </row>
    <row r="1067" spans="1:22" ht="15.75" customHeight="1">
      <c r="A1067" s="1223" t="s">
        <v>16</v>
      </c>
      <c r="B1067" s="1216"/>
      <c r="C1067" s="1224" t="str">
        <f>C1035</f>
        <v>VP</v>
      </c>
      <c r="D1067" s="1224" t="str">
        <f>C1035</f>
        <v>VP</v>
      </c>
      <c r="E1067" s="1224" t="str">
        <f>E1035</f>
        <v>P</v>
      </c>
      <c r="F1067" s="1224" t="str">
        <f>E1035</f>
        <v>P</v>
      </c>
      <c r="G1067" s="845"/>
      <c r="H1067" s="1225" t="str">
        <f>H1035</f>
        <v>M</v>
      </c>
      <c r="I1067" s="1225" t="str">
        <f>H1035</f>
        <v>M</v>
      </c>
      <c r="J1067" s="1225" t="str">
        <f>J1035</f>
        <v>BO</v>
      </c>
      <c r="K1067" s="1225" t="str">
        <f>J1035</f>
        <v>BO</v>
      </c>
      <c r="L1067" s="845"/>
      <c r="M1067" s="1225" t="s">
        <v>505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42" t="str">
        <f t="shared" ref="A1068:A1090" si="140">IF(OR(A1067="",LOOKUP(B1068,$T$903:$T$982,A$903:A$982)=A1067),"",LOOKUP(B1068,$T$903:$T$982,A$903:A$982))</f>
        <v>Cows' milk sales - season 1</v>
      </c>
      <c r="B1068" s="1216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5"/>
      <c r="H1068" s="1226">
        <f>LOOKUP($B1068,$T$903:$T$982,E$903:E$982)</f>
        <v>810</v>
      </c>
      <c r="I1068" s="1226">
        <f>LOOKUP($B1068,$T$903:$T$982,O$903:O$982)</f>
        <v>202.5</v>
      </c>
      <c r="J1068" s="1226">
        <f>LOOKUP($B1068,$T$903:$T$982,F$903:F$982)</f>
        <v>3240</v>
      </c>
      <c r="K1068" s="1226">
        <f>LOOKUP($B1068,$T$903:$T$982,P$903:P$982)</f>
        <v>810</v>
      </c>
      <c r="L1068" s="845"/>
      <c r="M1068" s="1009">
        <f t="shared" ref="M1068:M1090" si="14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42" t="str">
        <f t="shared" si="140"/>
        <v>Pig sales - no. sold</v>
      </c>
      <c r="B1069" s="1216">
        <v>2</v>
      </c>
      <c r="C1069" s="1121">
        <f t="shared" ref="C1069:C1090" si="142">IF($A1069="","",LOOKUP($B1069,$T$903:$T$982,C$903:C$982))</f>
        <v>0</v>
      </c>
      <c r="D1069" s="1121">
        <f t="shared" ref="D1069:D1090" si="143">IF($A1069="","",LOOKUP($B1069,$T$903:$T$982,M$903:M$982))</f>
        <v>0</v>
      </c>
      <c r="E1069" s="1121">
        <f t="shared" ref="E1069:E1090" si="144">IF($A1069="","",LOOKUP($B1069,$T$903:$T$982,D$903:D$982))</f>
        <v>0</v>
      </c>
      <c r="F1069" s="1121">
        <f t="shared" ref="F1069:F1090" si="145">IF($A1069="","",LOOKUP($B1069,$T$903:$T$982,N$903:N$982))</f>
        <v>0</v>
      </c>
      <c r="G1069" s="845"/>
      <c r="H1069" s="1226">
        <f t="shared" ref="H1069:H1090" si="146">IF($A1069="","",LOOKUP($B1069,$T$903:$T$982,E$903:E$982))</f>
        <v>0</v>
      </c>
      <c r="I1069" s="1226">
        <f t="shared" ref="I1069:I1090" si="147">IF($A1069="","",LOOKUP($B1069,$T$903:$T$982,O$903:O$982))</f>
        <v>0</v>
      </c>
      <c r="J1069" s="1226">
        <f t="shared" ref="J1069:J1090" si="148">IF($A1069="","",LOOKUP($B1069,$T$903:$T$982,F$903:F$982))</f>
        <v>1560</v>
      </c>
      <c r="K1069" s="1226">
        <f t="shared" ref="K1069:K1090" si="149">IF($A1069="","",LOOKUP($B1069,$T$903:$T$982,P$903:P$982))</f>
        <v>0</v>
      </c>
      <c r="L1069" s="845"/>
      <c r="M1069" s="1009" t="str">
        <f t="shared" si="141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42" t="str">
        <f t="shared" si="140"/>
        <v>Other: no. sold</v>
      </c>
      <c r="B1070" s="1216">
        <v>3</v>
      </c>
      <c r="C1070" s="1121">
        <f t="shared" si="142"/>
        <v>0</v>
      </c>
      <c r="D1070" s="1121">
        <f t="shared" si="143"/>
        <v>0</v>
      </c>
      <c r="E1070" s="1121">
        <f t="shared" si="144"/>
        <v>0</v>
      </c>
      <c r="F1070" s="1121">
        <f t="shared" si="145"/>
        <v>0</v>
      </c>
      <c r="G1070" s="845"/>
      <c r="H1070" s="1226">
        <f t="shared" si="146"/>
        <v>0</v>
      </c>
      <c r="I1070" s="1226">
        <f t="shared" si="147"/>
        <v>0</v>
      </c>
      <c r="J1070" s="1226">
        <f t="shared" si="148"/>
        <v>150</v>
      </c>
      <c r="K1070" s="1226">
        <f t="shared" si="149"/>
        <v>0</v>
      </c>
      <c r="L1070" s="845"/>
      <c r="M1070" s="1009" t="str">
        <f t="shared" si="141"/>
        <v/>
      </c>
      <c r="N1070" s="845"/>
      <c r="O1070" s="845"/>
      <c r="P1070" s="845"/>
      <c r="Q1070" s="450"/>
      <c r="R1070" s="845" t="str">
        <f t="shared" ref="R1070:R1090" si="150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42" t="str">
        <f t="shared" si="140"/>
        <v>Beef sales: kg sold</v>
      </c>
      <c r="B1071" s="1216">
        <v>4</v>
      </c>
      <c r="C1071" s="1121">
        <f t="shared" si="142"/>
        <v>0</v>
      </c>
      <c r="D1071" s="1121">
        <f t="shared" si="143"/>
        <v>0</v>
      </c>
      <c r="E1071" s="1121">
        <f t="shared" si="144"/>
        <v>0</v>
      </c>
      <c r="F1071" s="1121">
        <f t="shared" si="145"/>
        <v>0</v>
      </c>
      <c r="G1071" s="845"/>
      <c r="H1071" s="1226">
        <f t="shared" si="146"/>
        <v>200</v>
      </c>
      <c r="I1071" s="1226">
        <f t="shared" si="147"/>
        <v>0</v>
      </c>
      <c r="J1071" s="1226">
        <f t="shared" si="148"/>
        <v>400</v>
      </c>
      <c r="K1071" s="1226">
        <f t="shared" si="149"/>
        <v>0</v>
      </c>
      <c r="L1071" s="845"/>
      <c r="M1071" s="1009" t="str">
        <f t="shared" si="141"/>
        <v/>
      </c>
      <c r="N1071" s="845"/>
      <c r="O1071" s="845"/>
      <c r="P1071" s="845"/>
      <c r="Q1071" s="450"/>
      <c r="R1071" s="845" t="str">
        <f t="shared" si="150"/>
        <v/>
      </c>
      <c r="S1071" s="46"/>
      <c r="T1071" s="46"/>
      <c r="U1071" s="1063">
        <v>1071</v>
      </c>
      <c r="V1071" s="46"/>
    </row>
    <row r="1072" spans="1:22" ht="15.75" customHeight="1">
      <c r="A1072" s="1242" t="str">
        <f t="shared" si="140"/>
        <v>Cattle sales - local: no. sold</v>
      </c>
      <c r="B1072" s="1216">
        <v>5</v>
      </c>
      <c r="C1072" s="1121">
        <f t="shared" si="142"/>
        <v>0</v>
      </c>
      <c r="D1072" s="1121">
        <f t="shared" si="143"/>
        <v>0</v>
      </c>
      <c r="E1072" s="1121">
        <f t="shared" si="144"/>
        <v>0</v>
      </c>
      <c r="F1072" s="1121">
        <f t="shared" si="145"/>
        <v>0</v>
      </c>
      <c r="G1072" s="845"/>
      <c r="H1072" s="1226">
        <f t="shared" si="146"/>
        <v>800</v>
      </c>
      <c r="I1072" s="1226">
        <f t="shared" si="147"/>
        <v>0</v>
      </c>
      <c r="J1072" s="1226">
        <f t="shared" si="148"/>
        <v>2000</v>
      </c>
      <c r="K1072" s="1226">
        <f t="shared" si="149"/>
        <v>0</v>
      </c>
      <c r="L1072" s="845"/>
      <c r="M1072" s="1009" t="str">
        <f t="shared" si="141"/>
        <v/>
      </c>
      <c r="N1072" s="845"/>
      <c r="O1072" s="845"/>
      <c r="P1072" s="845"/>
      <c r="Q1072" s="450"/>
      <c r="R1072" s="845" t="str">
        <f t="shared" si="150"/>
        <v/>
      </c>
      <c r="S1072" s="46"/>
      <c r="T1072" s="46"/>
      <c r="U1072" s="1063">
        <v>1072</v>
      </c>
      <c r="V1072" s="46"/>
    </row>
    <row r="1073" spans="1:22" ht="15.75" customHeight="1">
      <c r="A1073" s="1242" t="str">
        <f t="shared" si="140"/>
        <v>Goat sales - local: no. sold</v>
      </c>
      <c r="B1073" s="1216">
        <v>6</v>
      </c>
      <c r="C1073" s="1121">
        <f t="shared" si="142"/>
        <v>0</v>
      </c>
      <c r="D1073" s="1121">
        <f t="shared" si="143"/>
        <v>0</v>
      </c>
      <c r="E1073" s="1121">
        <f t="shared" si="144"/>
        <v>0</v>
      </c>
      <c r="F1073" s="1121">
        <f t="shared" si="145"/>
        <v>0</v>
      </c>
      <c r="G1073" s="845"/>
      <c r="H1073" s="1226">
        <f t="shared" si="146"/>
        <v>35</v>
      </c>
      <c r="I1073" s="1226">
        <f t="shared" si="147"/>
        <v>0</v>
      </c>
      <c r="J1073" s="1226">
        <f t="shared" si="148"/>
        <v>70</v>
      </c>
      <c r="K1073" s="1226">
        <f t="shared" si="149"/>
        <v>35</v>
      </c>
      <c r="L1073" s="845"/>
      <c r="M1073" s="1009" t="str">
        <f t="shared" si="141"/>
        <v/>
      </c>
      <c r="N1073" s="845"/>
      <c r="O1073" s="845"/>
      <c r="P1073" s="845"/>
      <c r="Q1073" s="450"/>
      <c r="R1073" s="845" t="str">
        <f t="shared" si="150"/>
        <v/>
      </c>
      <c r="S1073" s="46"/>
      <c r="T1073" s="46"/>
      <c r="U1073" s="1063">
        <v>1073</v>
      </c>
      <c r="V1073" s="46"/>
    </row>
    <row r="1074" spans="1:22" ht="15.75" customHeight="1">
      <c r="A1074" s="1242" t="str">
        <f t="shared" si="140"/>
        <v>Chicken sales: no. sold</v>
      </c>
      <c r="B1074" s="1216">
        <v>7</v>
      </c>
      <c r="C1074" s="1121">
        <f t="shared" si="142"/>
        <v>0</v>
      </c>
      <c r="D1074" s="1121">
        <f t="shared" si="143"/>
        <v>0</v>
      </c>
      <c r="E1074" s="1121">
        <f t="shared" si="144"/>
        <v>0</v>
      </c>
      <c r="F1074" s="1121">
        <f t="shared" si="145"/>
        <v>0</v>
      </c>
      <c r="G1074" s="845"/>
      <c r="H1074" s="1226">
        <f t="shared" si="146"/>
        <v>30</v>
      </c>
      <c r="I1074" s="1226">
        <f t="shared" si="147"/>
        <v>0</v>
      </c>
      <c r="J1074" s="1226">
        <f t="shared" si="148"/>
        <v>0</v>
      </c>
      <c r="K1074" s="1226">
        <f t="shared" si="149"/>
        <v>0</v>
      </c>
      <c r="L1074" s="845"/>
      <c r="M1074" s="1009" t="str">
        <f t="shared" si="141"/>
        <v/>
      </c>
      <c r="N1074" s="845"/>
      <c r="O1074" s="845"/>
      <c r="P1074" s="845"/>
      <c r="Q1074" s="450"/>
      <c r="R1074" s="845" t="str">
        <f t="shared" si="150"/>
        <v/>
      </c>
      <c r="S1074" s="46"/>
      <c r="T1074" s="46"/>
      <c r="U1074" s="1063">
        <v>1074</v>
      </c>
      <c r="V1074" s="46"/>
    </row>
    <row r="1075" spans="1:22" ht="15.75" customHeight="1">
      <c r="A1075" s="1242" t="str">
        <f t="shared" si="140"/>
        <v>Maize: kg produced</v>
      </c>
      <c r="B1075" s="1216">
        <v>8</v>
      </c>
      <c r="C1075" s="1121">
        <f t="shared" si="142"/>
        <v>0</v>
      </c>
      <c r="D1075" s="1121">
        <f t="shared" si="143"/>
        <v>0</v>
      </c>
      <c r="E1075" s="1121">
        <f t="shared" si="144"/>
        <v>0</v>
      </c>
      <c r="F1075" s="1121">
        <f t="shared" si="145"/>
        <v>0</v>
      </c>
      <c r="G1075" s="845"/>
      <c r="H1075" s="1226">
        <f t="shared" si="146"/>
        <v>900</v>
      </c>
      <c r="I1075" s="1226">
        <f t="shared" si="147"/>
        <v>-900</v>
      </c>
      <c r="J1075" s="1226">
        <f t="shared" si="148"/>
        <v>1800</v>
      </c>
      <c r="K1075" s="1226">
        <f t="shared" si="149"/>
        <v>-1800</v>
      </c>
      <c r="L1075" s="845"/>
      <c r="M1075" s="1009">
        <f t="shared" si="141"/>
        <v>11</v>
      </c>
      <c r="N1075" s="845"/>
      <c r="O1075" s="845"/>
      <c r="P1075" s="845"/>
      <c r="Q1075" s="450"/>
      <c r="R1075" s="845">
        <f t="shared" si="150"/>
        <v>11</v>
      </c>
      <c r="S1075" s="46"/>
      <c r="T1075" s="46"/>
      <c r="U1075" s="1063">
        <v>1075</v>
      </c>
      <c r="V1075" s="46"/>
    </row>
    <row r="1076" spans="1:22" ht="15.75" customHeight="1">
      <c r="A1076" s="1242" t="str">
        <f t="shared" si="140"/>
        <v>Rice: kg produced</v>
      </c>
      <c r="B1076" s="1216">
        <v>9</v>
      </c>
      <c r="C1076" s="1121">
        <f t="shared" si="142"/>
        <v>0</v>
      </c>
      <c r="D1076" s="1121">
        <f t="shared" si="143"/>
        <v>0</v>
      </c>
      <c r="E1076" s="1121">
        <f t="shared" si="144"/>
        <v>0</v>
      </c>
      <c r="F1076" s="1121">
        <f t="shared" si="145"/>
        <v>0</v>
      </c>
      <c r="G1076" s="845"/>
      <c r="H1076" s="1226">
        <f t="shared" si="146"/>
        <v>960</v>
      </c>
      <c r="I1076" s="1226">
        <f t="shared" si="147"/>
        <v>0</v>
      </c>
      <c r="J1076" s="1226">
        <f t="shared" si="148"/>
        <v>3420</v>
      </c>
      <c r="K1076" s="1226">
        <f t="shared" si="149"/>
        <v>120</v>
      </c>
      <c r="L1076" s="845"/>
      <c r="M1076" s="1009">
        <f t="shared" si="141"/>
        <v>13</v>
      </c>
      <c r="N1076" s="845"/>
      <c r="O1076" s="845"/>
      <c r="P1076" s="845"/>
      <c r="Q1076" s="450"/>
      <c r="R1076" s="845">
        <f t="shared" si="150"/>
        <v>13</v>
      </c>
      <c r="S1076" s="46"/>
      <c r="T1076" s="46"/>
      <c r="U1076" s="1063">
        <v>1076</v>
      </c>
      <c r="V1076" s="46"/>
    </row>
    <row r="1077" spans="1:22" ht="15.75" customHeight="1">
      <c r="A1077" s="1242" t="str">
        <f t="shared" si="140"/>
        <v>Sweet potatoes: no. local meas</v>
      </c>
      <c r="B1077" s="1216">
        <v>10</v>
      </c>
      <c r="C1077" s="1121">
        <f t="shared" si="142"/>
        <v>0</v>
      </c>
      <c r="D1077" s="1121">
        <f t="shared" si="143"/>
        <v>0</v>
      </c>
      <c r="E1077" s="1121">
        <f t="shared" si="144"/>
        <v>0</v>
      </c>
      <c r="F1077" s="1121">
        <f t="shared" si="145"/>
        <v>0</v>
      </c>
      <c r="G1077" s="845"/>
      <c r="H1077" s="1226">
        <f t="shared" si="146"/>
        <v>500</v>
      </c>
      <c r="I1077" s="1226">
        <f t="shared" si="147"/>
        <v>-500</v>
      </c>
      <c r="J1077" s="1226">
        <f t="shared" si="148"/>
        <v>0</v>
      </c>
      <c r="K1077" s="1226">
        <f t="shared" si="149"/>
        <v>0</v>
      </c>
      <c r="L1077" s="845"/>
      <c r="M1077" s="1009">
        <f t="shared" si="141"/>
        <v>23</v>
      </c>
      <c r="N1077" s="845"/>
      <c r="O1077" s="845"/>
      <c r="P1077" s="845"/>
      <c r="Q1077" s="450"/>
      <c r="R1077" s="845">
        <f t="shared" si="150"/>
        <v>23</v>
      </c>
      <c r="S1077" s="46"/>
      <c r="T1077" s="46"/>
      <c r="U1077" s="1063">
        <v>1077</v>
      </c>
      <c r="V1077" s="46"/>
    </row>
    <row r="1078" spans="1:22" ht="15.75" customHeight="1">
      <c r="A1078" s="1242" t="str">
        <f t="shared" si="140"/>
        <v>Groundnuts (dry): no. local meas</v>
      </c>
      <c r="B1078" s="1216">
        <v>11</v>
      </c>
      <c r="C1078" s="1121">
        <f t="shared" si="142"/>
        <v>0</v>
      </c>
      <c r="D1078" s="1121">
        <f t="shared" si="143"/>
        <v>0</v>
      </c>
      <c r="E1078" s="1121">
        <f t="shared" si="144"/>
        <v>0</v>
      </c>
      <c r="F1078" s="1121">
        <f t="shared" si="145"/>
        <v>0</v>
      </c>
      <c r="G1078" s="845"/>
      <c r="H1078" s="1226">
        <f t="shared" si="146"/>
        <v>300</v>
      </c>
      <c r="I1078" s="1226">
        <f t="shared" si="147"/>
        <v>-300</v>
      </c>
      <c r="J1078" s="1226">
        <f t="shared" si="148"/>
        <v>1200</v>
      </c>
      <c r="K1078" s="1226">
        <f t="shared" si="149"/>
        <v>-1200</v>
      </c>
      <c r="L1078" s="845"/>
      <c r="M1078" s="1009">
        <f t="shared" si="141"/>
        <v>24</v>
      </c>
      <c r="N1078" s="845"/>
      <c r="O1078" s="845"/>
      <c r="P1078" s="845"/>
      <c r="Q1078" s="450"/>
      <c r="R1078" s="845">
        <f t="shared" si="150"/>
        <v>24</v>
      </c>
      <c r="S1078" s="46"/>
      <c r="T1078" s="46"/>
      <c r="U1078" s="1063">
        <v>1078</v>
      </c>
      <c r="V1078" s="46"/>
    </row>
    <row r="1079" spans="1:22" ht="15.75" customHeight="1">
      <c r="A1079" s="1242" t="str">
        <f t="shared" si="140"/>
        <v>Cassava (flour): local measure</v>
      </c>
      <c r="B1079" s="1216">
        <v>12</v>
      </c>
      <c r="C1079" s="1121">
        <f t="shared" si="142"/>
        <v>0</v>
      </c>
      <c r="D1079" s="1121">
        <f t="shared" si="143"/>
        <v>0</v>
      </c>
      <c r="E1079" s="1121">
        <f t="shared" si="144"/>
        <v>150</v>
      </c>
      <c r="F1079" s="1121">
        <f t="shared" si="145"/>
        <v>-150</v>
      </c>
      <c r="G1079" s="845"/>
      <c r="H1079" s="1226">
        <f t="shared" si="146"/>
        <v>750</v>
      </c>
      <c r="I1079" s="1226">
        <f t="shared" si="147"/>
        <v>-750</v>
      </c>
      <c r="J1079" s="1226">
        <f t="shared" si="148"/>
        <v>2500</v>
      </c>
      <c r="K1079" s="1226">
        <f t="shared" si="149"/>
        <v>-2500</v>
      </c>
      <c r="L1079" s="845"/>
      <c r="M1079" s="1009">
        <f t="shared" si="141"/>
        <v>26</v>
      </c>
      <c r="N1079" s="845"/>
      <c r="O1079" s="845"/>
      <c r="P1079" s="845"/>
      <c r="Q1079" s="450"/>
      <c r="R1079" s="845">
        <f t="shared" si="150"/>
        <v>26</v>
      </c>
      <c r="S1079" s="46"/>
      <c r="T1079" s="46"/>
      <c r="U1079" s="1063">
        <v>1079</v>
      </c>
      <c r="V1079" s="46"/>
    </row>
    <row r="1080" spans="1:22" ht="15.75" customHeight="1">
      <c r="A1080" s="1242" t="str">
        <f t="shared" si="140"/>
        <v>Main cashcrop kg sold</v>
      </c>
      <c r="B1080" s="1216">
        <v>13</v>
      </c>
      <c r="C1080" s="1121">
        <f t="shared" si="142"/>
        <v>0</v>
      </c>
      <c r="D1080" s="1121">
        <f t="shared" si="143"/>
        <v>0</v>
      </c>
      <c r="E1080" s="1121">
        <f t="shared" si="144"/>
        <v>0</v>
      </c>
      <c r="F1080" s="1121">
        <f t="shared" si="145"/>
        <v>0</v>
      </c>
      <c r="G1080" s="845"/>
      <c r="H1080" s="1226">
        <f t="shared" si="146"/>
        <v>0</v>
      </c>
      <c r="I1080" s="1226">
        <f t="shared" si="147"/>
        <v>0</v>
      </c>
      <c r="J1080" s="1226">
        <f t="shared" si="148"/>
        <v>10000</v>
      </c>
      <c r="K1080" s="1226">
        <f t="shared" si="149"/>
        <v>0</v>
      </c>
      <c r="L1080" s="845"/>
      <c r="M1080" s="1009" t="str">
        <f t="shared" si="141"/>
        <v/>
      </c>
      <c r="N1080" s="845"/>
      <c r="O1080" s="845"/>
      <c r="P1080" s="845"/>
      <c r="Q1080" s="450"/>
      <c r="R1080" s="845" t="str">
        <f t="shared" si="150"/>
        <v/>
      </c>
      <c r="S1080" s="46"/>
      <c r="T1080" s="46"/>
      <c r="U1080" s="1063">
        <v>1080</v>
      </c>
      <c r="V1080" s="46"/>
    </row>
    <row r="1081" spans="1:22" ht="15.75" customHeight="1">
      <c r="A1081" s="1242" t="str">
        <f t="shared" si="140"/>
        <v>FISHING -- see worksheet Data 3</v>
      </c>
      <c r="B1081" s="1216">
        <v>14</v>
      </c>
      <c r="C1081" s="1121">
        <f t="shared" si="142"/>
        <v>0</v>
      </c>
      <c r="D1081" s="1121">
        <f t="shared" si="143"/>
        <v>0</v>
      </c>
      <c r="E1081" s="1121">
        <f t="shared" si="144"/>
        <v>0</v>
      </c>
      <c r="F1081" s="1121">
        <f t="shared" si="145"/>
        <v>0</v>
      </c>
      <c r="G1081" s="845"/>
      <c r="H1081" s="1226">
        <f t="shared" si="146"/>
        <v>0</v>
      </c>
      <c r="I1081" s="1226">
        <f t="shared" si="147"/>
        <v>0</v>
      </c>
      <c r="J1081" s="1226">
        <f t="shared" si="148"/>
        <v>105</v>
      </c>
      <c r="K1081" s="1226">
        <f t="shared" si="149"/>
        <v>-105</v>
      </c>
      <c r="L1081" s="845"/>
      <c r="M1081" s="1009">
        <f t="shared" si="141"/>
        <v>29</v>
      </c>
      <c r="N1081" s="845"/>
      <c r="O1081" s="845"/>
      <c r="P1081" s="845"/>
      <c r="Q1081" s="450"/>
      <c r="R1081" s="845">
        <f t="shared" si="150"/>
        <v>29</v>
      </c>
      <c r="S1081" s="46"/>
      <c r="T1081" s="46"/>
      <c r="U1081" s="1063">
        <v>1081</v>
      </c>
      <c r="V1081" s="46"/>
    </row>
    <row r="1082" spans="1:22" ht="15.75" customHeight="1">
      <c r="A1082" s="1242" t="str">
        <f t="shared" si="140"/>
        <v>Agricultural cash income -- see Data2</v>
      </c>
      <c r="B1082" s="1216">
        <v>15</v>
      </c>
      <c r="C1082" s="1121">
        <f t="shared" si="142"/>
        <v>216</v>
      </c>
      <c r="D1082" s="1121">
        <f t="shared" si="143"/>
        <v>43.199999999999989</v>
      </c>
      <c r="E1082" s="1121">
        <f t="shared" si="144"/>
        <v>96</v>
      </c>
      <c r="F1082" s="1121">
        <f t="shared" si="145"/>
        <v>19.199999999999989</v>
      </c>
      <c r="G1082" s="845"/>
      <c r="H1082" s="1226">
        <f t="shared" si="146"/>
        <v>96</v>
      </c>
      <c r="I1082" s="1226">
        <f t="shared" si="147"/>
        <v>19.199999999999989</v>
      </c>
      <c r="J1082" s="1226">
        <f t="shared" si="148"/>
        <v>0</v>
      </c>
      <c r="K1082" s="1226">
        <f t="shared" si="149"/>
        <v>0</v>
      </c>
      <c r="L1082" s="845"/>
      <c r="M1082" s="1009" t="str">
        <f t="shared" si="141"/>
        <v/>
      </c>
      <c r="N1082" s="845"/>
      <c r="O1082" s="845"/>
      <c r="P1082" s="845"/>
      <c r="Q1082" s="450"/>
      <c r="R1082" s="845" t="str">
        <f t="shared" si="150"/>
        <v/>
      </c>
      <c r="S1082" s="46"/>
      <c r="T1082" s="46"/>
      <c r="U1082" s="1063">
        <v>1082</v>
      </c>
      <c r="V1082" s="46"/>
    </row>
    <row r="1083" spans="1:22" ht="15.75" customHeight="1">
      <c r="A1083" s="1242" t="str">
        <f t="shared" si="140"/>
        <v>Construction cash income -- see Data2</v>
      </c>
      <c r="B1083" s="1216">
        <v>16</v>
      </c>
      <c r="C1083" s="1121">
        <f t="shared" si="142"/>
        <v>0</v>
      </c>
      <c r="D1083" s="1121">
        <f t="shared" si="143"/>
        <v>0</v>
      </c>
      <c r="E1083" s="1121">
        <f t="shared" si="144"/>
        <v>0</v>
      </c>
      <c r="F1083" s="1121">
        <f t="shared" si="145"/>
        <v>0</v>
      </c>
      <c r="G1083" s="845"/>
      <c r="H1083" s="1226">
        <f t="shared" si="146"/>
        <v>250</v>
      </c>
      <c r="I1083" s="1226">
        <f t="shared" si="147"/>
        <v>50</v>
      </c>
      <c r="J1083" s="1226">
        <f t="shared" si="148"/>
        <v>0</v>
      </c>
      <c r="K1083" s="1226">
        <f t="shared" si="149"/>
        <v>0</v>
      </c>
      <c r="L1083" s="845"/>
      <c r="M1083" s="1009" t="str">
        <f t="shared" si="141"/>
        <v/>
      </c>
      <c r="N1083" s="845"/>
      <c r="O1083" s="845"/>
      <c r="P1083" s="845"/>
      <c r="Q1083" s="450"/>
      <c r="R1083" s="845" t="str">
        <f t="shared" si="150"/>
        <v/>
      </c>
      <c r="S1083" s="46"/>
      <c r="T1083" s="46"/>
      <c r="U1083" s="1063">
        <v>1083</v>
      </c>
      <c r="V1083" s="46"/>
    </row>
    <row r="1084" spans="1:22" ht="15.75" customHeight="1">
      <c r="A1084" s="1242" t="str">
        <f t="shared" si="140"/>
        <v>Self-employment -- see Data2</v>
      </c>
      <c r="B1084" s="1216">
        <v>17</v>
      </c>
      <c r="C1084" s="1121">
        <f t="shared" si="142"/>
        <v>420</v>
      </c>
      <c r="D1084" s="1121">
        <f t="shared" si="143"/>
        <v>84</v>
      </c>
      <c r="E1084" s="1121">
        <f t="shared" si="144"/>
        <v>1320</v>
      </c>
      <c r="F1084" s="1121">
        <f t="shared" si="145"/>
        <v>264</v>
      </c>
      <c r="G1084" s="845"/>
      <c r="H1084" s="1226">
        <f t="shared" si="146"/>
        <v>700</v>
      </c>
      <c r="I1084" s="1226">
        <f t="shared" si="147"/>
        <v>140</v>
      </c>
      <c r="J1084" s="1226">
        <f t="shared" si="148"/>
        <v>1200</v>
      </c>
      <c r="K1084" s="1226">
        <f t="shared" si="149"/>
        <v>240</v>
      </c>
      <c r="L1084" s="845"/>
      <c r="M1084" s="1009" t="str">
        <f t="shared" si="141"/>
        <v/>
      </c>
      <c r="N1084" s="845"/>
      <c r="O1084" s="845"/>
      <c r="P1084" s="845"/>
      <c r="Q1084" s="450"/>
      <c r="R1084" s="845" t="str">
        <f t="shared" si="150"/>
        <v/>
      </c>
      <c r="S1084" s="46"/>
      <c r="T1084" s="46"/>
      <c r="U1084" s="1063">
        <v>1084</v>
      </c>
      <c r="V1084" s="46"/>
    </row>
    <row r="1085" spans="1:22" ht="15.75" customHeight="1">
      <c r="A1085" s="1242" t="str">
        <f t="shared" si="140"/>
        <v/>
      </c>
      <c r="B1085" s="1216">
        <v>18</v>
      </c>
      <c r="C1085" s="1121" t="str">
        <f t="shared" si="142"/>
        <v/>
      </c>
      <c r="D1085" s="1121" t="str">
        <f t="shared" si="143"/>
        <v/>
      </c>
      <c r="E1085" s="1121" t="str">
        <f t="shared" si="144"/>
        <v/>
      </c>
      <c r="F1085" s="1121" t="str">
        <f t="shared" si="145"/>
        <v/>
      </c>
      <c r="G1085" s="845"/>
      <c r="H1085" s="1226" t="str">
        <f t="shared" si="146"/>
        <v/>
      </c>
      <c r="I1085" s="1226" t="str">
        <f t="shared" si="147"/>
        <v/>
      </c>
      <c r="J1085" s="1226" t="str">
        <f t="shared" si="148"/>
        <v/>
      </c>
      <c r="K1085" s="1226" t="str">
        <f t="shared" si="149"/>
        <v/>
      </c>
      <c r="L1085" s="845"/>
      <c r="M1085" s="1009" t="str">
        <f t="shared" si="141"/>
        <v/>
      </c>
      <c r="N1085" s="845"/>
      <c r="O1085" s="845"/>
      <c r="P1085" s="845"/>
      <c r="Q1085" s="450"/>
      <c r="R1085" s="845" t="str">
        <f t="shared" si="150"/>
        <v/>
      </c>
      <c r="S1085" s="46"/>
      <c r="T1085" s="46"/>
      <c r="U1085" s="1063">
        <v>1085</v>
      </c>
      <c r="V1085" s="46"/>
    </row>
    <row r="1086" spans="1:22" ht="15.75" customHeight="1">
      <c r="A1086" s="1242" t="str">
        <f t="shared" si="140"/>
        <v/>
      </c>
      <c r="B1086" s="1216">
        <v>19</v>
      </c>
      <c r="C1086" s="1121" t="str">
        <f t="shared" si="142"/>
        <v/>
      </c>
      <c r="D1086" s="1121" t="str">
        <f t="shared" si="143"/>
        <v/>
      </c>
      <c r="E1086" s="1121" t="str">
        <f t="shared" si="144"/>
        <v/>
      </c>
      <c r="F1086" s="1121" t="str">
        <f t="shared" si="145"/>
        <v/>
      </c>
      <c r="G1086" s="845"/>
      <c r="H1086" s="1226" t="str">
        <f t="shared" si="146"/>
        <v/>
      </c>
      <c r="I1086" s="1226" t="str">
        <f t="shared" si="147"/>
        <v/>
      </c>
      <c r="J1086" s="1226" t="str">
        <f t="shared" si="148"/>
        <v/>
      </c>
      <c r="K1086" s="1226" t="str">
        <f t="shared" si="149"/>
        <v/>
      </c>
      <c r="L1086" s="845"/>
      <c r="M1086" s="1009" t="str">
        <f t="shared" si="141"/>
        <v/>
      </c>
      <c r="N1086" s="845"/>
      <c r="O1086" s="845"/>
      <c r="P1086" s="845"/>
      <c r="Q1086" s="450"/>
      <c r="R1086" s="845" t="str">
        <f t="shared" si="150"/>
        <v/>
      </c>
      <c r="S1086" s="46"/>
      <c r="T1086" s="46"/>
      <c r="U1086" s="1063">
        <v>1086</v>
      </c>
      <c r="V1086" s="46"/>
    </row>
    <row r="1087" spans="1:22" ht="15.75" customHeight="1">
      <c r="A1087" s="1242" t="str">
        <f t="shared" si="140"/>
        <v/>
      </c>
      <c r="B1087" s="1216">
        <v>20</v>
      </c>
      <c r="C1087" s="1121" t="str">
        <f t="shared" si="142"/>
        <v/>
      </c>
      <c r="D1087" s="1121" t="str">
        <f t="shared" si="143"/>
        <v/>
      </c>
      <c r="E1087" s="1121" t="str">
        <f t="shared" si="144"/>
        <v/>
      </c>
      <c r="F1087" s="1121" t="str">
        <f t="shared" si="145"/>
        <v/>
      </c>
      <c r="G1087" s="845"/>
      <c r="H1087" s="1226" t="str">
        <f t="shared" si="146"/>
        <v/>
      </c>
      <c r="I1087" s="1226" t="str">
        <f t="shared" si="147"/>
        <v/>
      </c>
      <c r="J1087" s="1226" t="str">
        <f t="shared" si="148"/>
        <v/>
      </c>
      <c r="K1087" s="1226" t="str">
        <f t="shared" si="149"/>
        <v/>
      </c>
      <c r="L1087" s="845"/>
      <c r="M1087" s="1009" t="str">
        <f t="shared" si="141"/>
        <v/>
      </c>
      <c r="N1087" s="845"/>
      <c r="O1087" s="845"/>
      <c r="P1087" s="845"/>
      <c r="Q1087" s="450"/>
      <c r="R1087" s="845" t="str">
        <f t="shared" si="150"/>
        <v/>
      </c>
      <c r="S1087" s="46"/>
      <c r="T1087" s="46"/>
      <c r="U1087" s="1063">
        <v>1087</v>
      </c>
      <c r="V1087" s="46"/>
    </row>
    <row r="1088" spans="1:22" ht="15.75" customHeight="1">
      <c r="A1088" s="1242" t="str">
        <f t="shared" si="140"/>
        <v/>
      </c>
      <c r="B1088" s="1216">
        <v>21</v>
      </c>
      <c r="C1088" s="1121" t="str">
        <f t="shared" si="142"/>
        <v/>
      </c>
      <c r="D1088" s="1121" t="str">
        <f t="shared" si="143"/>
        <v/>
      </c>
      <c r="E1088" s="1121" t="str">
        <f t="shared" si="144"/>
        <v/>
      </c>
      <c r="F1088" s="1121" t="str">
        <f t="shared" si="145"/>
        <v/>
      </c>
      <c r="G1088" s="845"/>
      <c r="H1088" s="1226" t="str">
        <f t="shared" si="146"/>
        <v/>
      </c>
      <c r="I1088" s="1226" t="str">
        <f t="shared" si="147"/>
        <v/>
      </c>
      <c r="J1088" s="1226" t="str">
        <f t="shared" si="148"/>
        <v/>
      </c>
      <c r="K1088" s="1226" t="str">
        <f t="shared" si="149"/>
        <v/>
      </c>
      <c r="L1088" s="845"/>
      <c r="M1088" s="1009" t="str">
        <f t="shared" si="141"/>
        <v/>
      </c>
      <c r="N1088" s="845"/>
      <c r="O1088" s="845"/>
      <c r="P1088" s="845"/>
      <c r="Q1088" s="450"/>
      <c r="R1088" s="845" t="str">
        <f t="shared" si="150"/>
        <v/>
      </c>
      <c r="S1088" s="46"/>
      <c r="T1088" s="46"/>
      <c r="U1088" s="1063">
        <v>1088</v>
      </c>
      <c r="V1088" s="46"/>
    </row>
    <row r="1089" spans="1:22" ht="15.75" customHeight="1">
      <c r="A1089" s="1242" t="str">
        <f t="shared" si="140"/>
        <v/>
      </c>
      <c r="B1089" s="1216">
        <v>22</v>
      </c>
      <c r="C1089" s="1121" t="str">
        <f t="shared" si="142"/>
        <v/>
      </c>
      <c r="D1089" s="1121" t="str">
        <f t="shared" si="143"/>
        <v/>
      </c>
      <c r="E1089" s="1121" t="str">
        <f t="shared" si="144"/>
        <v/>
      </c>
      <c r="F1089" s="1121" t="str">
        <f t="shared" si="145"/>
        <v/>
      </c>
      <c r="G1089" s="845"/>
      <c r="H1089" s="1226" t="str">
        <f t="shared" si="146"/>
        <v/>
      </c>
      <c r="I1089" s="1226" t="str">
        <f t="shared" si="147"/>
        <v/>
      </c>
      <c r="J1089" s="1226" t="str">
        <f t="shared" si="148"/>
        <v/>
      </c>
      <c r="K1089" s="1226" t="str">
        <f t="shared" si="149"/>
        <v/>
      </c>
      <c r="L1089" s="845"/>
      <c r="M1089" s="1009" t="str">
        <f t="shared" si="141"/>
        <v/>
      </c>
      <c r="N1089" s="845"/>
      <c r="O1089" s="845"/>
      <c r="P1089" s="845"/>
      <c r="Q1089" s="450"/>
      <c r="R1089" s="845" t="str">
        <f t="shared" si="150"/>
        <v/>
      </c>
      <c r="S1089" s="46"/>
      <c r="T1089" s="46"/>
      <c r="U1089" s="1063">
        <v>1089</v>
      </c>
      <c r="V1089" s="46"/>
    </row>
    <row r="1090" spans="1:22" ht="15.75" customHeight="1">
      <c r="A1090" s="1242" t="str">
        <f t="shared" si="140"/>
        <v/>
      </c>
      <c r="B1090" s="1216">
        <v>23</v>
      </c>
      <c r="C1090" s="1121" t="str">
        <f t="shared" si="142"/>
        <v/>
      </c>
      <c r="D1090" s="1121" t="str">
        <f t="shared" si="143"/>
        <v/>
      </c>
      <c r="E1090" s="1121" t="str">
        <f t="shared" si="144"/>
        <v/>
      </c>
      <c r="F1090" s="1121" t="str">
        <f t="shared" si="145"/>
        <v/>
      </c>
      <c r="G1090" s="845"/>
      <c r="H1090" s="1226" t="str">
        <f t="shared" si="146"/>
        <v/>
      </c>
      <c r="I1090" s="1226" t="str">
        <f t="shared" si="147"/>
        <v/>
      </c>
      <c r="J1090" s="1226" t="str">
        <f t="shared" si="148"/>
        <v/>
      </c>
      <c r="K1090" s="1226" t="str">
        <f t="shared" si="149"/>
        <v/>
      </c>
      <c r="L1090" s="845"/>
      <c r="M1090" s="1009" t="str">
        <f t="shared" si="141"/>
        <v/>
      </c>
      <c r="N1090" s="845"/>
      <c r="O1090" s="845"/>
      <c r="P1090" s="845"/>
      <c r="Q1090" s="450"/>
      <c r="R1090" s="845" t="str">
        <f t="shared" si="150"/>
        <v/>
      </c>
      <c r="S1090" s="46"/>
      <c r="T1090" s="46"/>
      <c r="U1090" s="1063">
        <v>1090</v>
      </c>
      <c r="V1090" s="46"/>
    </row>
    <row r="1091" spans="1:22" ht="15.75" customHeight="1">
      <c r="A1091" s="1246" t="s">
        <v>74</v>
      </c>
      <c r="B1091" s="1216"/>
      <c r="C1091" s="1121">
        <f>SUM(C1068:C1090)</f>
        <v>636</v>
      </c>
      <c r="D1091" s="1121">
        <f>SUM(D1068:D1090)</f>
        <v>127.19999999999999</v>
      </c>
      <c r="E1091" s="1121">
        <f>SUM(E1068:E1090)</f>
        <v>1566</v>
      </c>
      <c r="F1091" s="1121">
        <f>SUM(F1068:F1090)</f>
        <v>133.19999999999999</v>
      </c>
      <c r="G1091" s="845"/>
      <c r="H1091" s="1226">
        <f>SUM(H1068:H1090)</f>
        <v>6331</v>
      </c>
      <c r="I1091" s="1226">
        <f>SUM(I1068:I1090)</f>
        <v>-2038.3000000000002</v>
      </c>
      <c r="J1091" s="1226">
        <f>SUM(J1068:J1090)</f>
        <v>27645</v>
      </c>
      <c r="K1091" s="1226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6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4" t="s">
        <v>402</v>
      </c>
      <c r="B1093" s="1216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509</v>
      </c>
      <c r="B1094" s="1216"/>
      <c r="C1094" s="1250">
        <f>C899</f>
        <v>1.1411685770198494</v>
      </c>
      <c r="D1094" s="1250">
        <f>M899</f>
        <v>5.6582238374801933E-2</v>
      </c>
      <c r="E1094" s="1250">
        <f>D899</f>
        <v>1.2497642344609079</v>
      </c>
      <c r="F1094" s="1250">
        <f>N899</f>
        <v>0.15108638523902698</v>
      </c>
      <c r="G1094" s="845"/>
      <c r="H1094" s="1251">
        <f>E899</f>
        <v>1.3006042074363993</v>
      </c>
      <c r="I1094" s="1251">
        <f>O899</f>
        <v>0.96727658186562271</v>
      </c>
      <c r="J1094" s="1251">
        <f>F899</f>
        <v>1.5763477567587159</v>
      </c>
      <c r="K1094" s="1251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510</v>
      </c>
      <c r="B1095" s="1216"/>
      <c r="C1095" s="1248" t="str">
        <f>IF(SUM(C1042:C1064)=C1094,"OK",SUM(C1042:C1064))</f>
        <v>OK</v>
      </c>
      <c r="D1095" s="1248" t="str">
        <f>IF(SUM(D1042:D1064)=D1094,"OK",SUM(D1042:D1064))</f>
        <v>OK</v>
      </c>
      <c r="E1095" s="1248" t="str">
        <f>IF(SUM(E1042:E1064)=E1094,"OK",SUM(E1042:E1064))</f>
        <v>OK</v>
      </c>
      <c r="F1095" s="1248" t="str">
        <f>IF(SUM(F1042:F1064)=F1094,"OK",SUM(F1042:F1064))</f>
        <v>OK</v>
      </c>
      <c r="G1095" s="845"/>
      <c r="H1095" s="1248" t="str">
        <f>IF(SUM(H1042:H1064)=H1094,"OK",SUM(H1042:H1064))</f>
        <v>OK</v>
      </c>
      <c r="I1095" s="1248" t="str">
        <f>IF(SUM(I1042:I1064)=I1094,"OK",SUM(I1042:I1064))</f>
        <v>OK</v>
      </c>
      <c r="J1095" s="1248" t="str">
        <f>IF(SUM(J1042:J1064)=J1094,"OK",SUM(J1042:J1064))</f>
        <v>OK</v>
      </c>
      <c r="K1095" s="1248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511</v>
      </c>
      <c r="B1096" s="1216"/>
      <c r="C1096" s="1217">
        <f>C984</f>
        <v>636</v>
      </c>
      <c r="D1096" s="1217">
        <f>M984</f>
        <v>127.19999999999999</v>
      </c>
      <c r="E1096" s="1217">
        <f>D984</f>
        <v>1566</v>
      </c>
      <c r="F1096" s="1217">
        <f>N984</f>
        <v>133.19999999999999</v>
      </c>
      <c r="G1096" s="845"/>
      <c r="H1096" s="1252">
        <f>E984</f>
        <v>6331</v>
      </c>
      <c r="I1096" s="1252">
        <f>O984</f>
        <v>-2038.3000000000002</v>
      </c>
      <c r="J1096" s="1252">
        <f>F984</f>
        <v>27645</v>
      </c>
      <c r="K1096" s="1252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510</v>
      </c>
      <c r="B1097" s="1216"/>
      <c r="C1097" s="1217" t="str">
        <f>IF(SUM(C1067:C1090)=C1096,"OK",SUM(C1067:C1090))</f>
        <v>OK</v>
      </c>
      <c r="D1097" s="1217" t="str">
        <f>IF(SUM(D1067:D1090)=D1096,"OK",SUM(D1067:D1090))</f>
        <v>OK</v>
      </c>
      <c r="E1097" s="1217" t="str">
        <f>IF(SUM(E1067:E1090)=E1096,"OK",SUM(E1067:E1090))</f>
        <v>OK</v>
      </c>
      <c r="F1097" s="1217" t="str">
        <f>IF(SUM(F1067:F1090)=F1096,"OK",SUM(F1067:F1090))</f>
        <v>OK</v>
      </c>
      <c r="G1097" s="845"/>
      <c r="H1097" s="1217" t="str">
        <f>IF(SUM(H1067:H1090)=H1096,"OK",SUM(H1067:H1090))</f>
        <v>OK</v>
      </c>
      <c r="I1097" s="1217" t="str">
        <f>IF(SUM(I1067:I1090)=I1096,"OK",SUM(I1067:I1090))</f>
        <v>OK</v>
      </c>
      <c r="J1097" s="1217" t="str">
        <f>IF(SUM(J1067:J1090)=J1096,"OK",SUM(J1067:J1090))</f>
        <v>OK</v>
      </c>
      <c r="K1097" s="1217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6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4" t="s">
        <v>512</v>
      </c>
      <c r="B1099" s="1216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6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6"/>
      <c r="C1101" s="1224" t="str">
        <f>WB!B9</f>
        <v>VP</v>
      </c>
      <c r="D1101" s="1224" t="str">
        <f>WB!B10</f>
        <v>P</v>
      </c>
      <c r="E1101" s="1224" t="str">
        <f>WB!B11</f>
        <v>M</v>
      </c>
      <c r="F1101" s="1224" t="str">
        <f>WB!B12</f>
        <v>BO</v>
      </c>
      <c r="G1101" s="845"/>
      <c r="H1101" s="1225" t="str">
        <f>C1101</f>
        <v>VP</v>
      </c>
      <c r="I1101" s="1225" t="str">
        <f>D1101</f>
        <v>P</v>
      </c>
      <c r="J1101" s="1225" t="str">
        <f>E1101</f>
        <v>M</v>
      </c>
      <c r="K1101" s="1225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6"/>
      <c r="C1102" s="1217">
        <f>C1037*365*C1038*C1039</f>
        <v>1788.5</v>
      </c>
      <c r="D1102" s="1217">
        <f>E1037*365*E1038*E1039</f>
        <v>1788.5</v>
      </c>
      <c r="E1102" s="1217">
        <f>H1037*365*H1038*H1039</f>
        <v>2044</v>
      </c>
      <c r="F1102" s="1217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6"/>
      <c r="C1103" s="1217"/>
      <c r="D1103" s="1217"/>
      <c r="E1103" s="1217"/>
      <c r="F1103" s="1217"/>
      <c r="G1103" s="845"/>
      <c r="H1103" s="46"/>
      <c r="I1103" s="46"/>
      <c r="J1103" s="46"/>
      <c r="K1103" s="844"/>
      <c r="L1103" s="845"/>
      <c r="M1103" s="1253" t="s">
        <v>513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4" t="s">
        <v>514</v>
      </c>
      <c r="B1104" s="1216"/>
      <c r="C1104" s="845"/>
      <c r="D1104" s="1217"/>
      <c r="E1104" s="1217"/>
      <c r="F1104" s="1217"/>
      <c r="G1104" s="845"/>
      <c r="H1104" s="844"/>
      <c r="I1104" s="46"/>
      <c r="J1104" s="46"/>
      <c r="K1104" s="844"/>
      <c r="L1104" s="845"/>
      <c r="M1104" s="1254" t="s">
        <v>515</v>
      </c>
      <c r="N1104" s="1255" t="s">
        <v>340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50" t="str">
        <f t="shared" ref="A1105:A1124" si="151">A829</f>
        <v>Green cons - Season 1: no of months</v>
      </c>
      <c r="B1105" s="845"/>
      <c r="C1105" s="1248">
        <f t="shared" ref="C1105:F1106" si="152">MAX(SUM(C829,M829),SUM(C829))</f>
        <v>2.6666666666666665E-2</v>
      </c>
      <c r="D1105" s="1248">
        <f t="shared" si="152"/>
        <v>2.6666666666666665E-2</v>
      </c>
      <c r="E1105" s="1248">
        <f t="shared" si="152"/>
        <v>2.6666666666666665E-2</v>
      </c>
      <c r="F1105" s="1248">
        <f t="shared" si="152"/>
        <v>2.6666666666666665E-2</v>
      </c>
      <c r="G1105" s="845"/>
      <c r="H1105" s="46"/>
      <c r="I1105" s="46"/>
      <c r="J1105" s="46"/>
      <c r="K1105" s="46"/>
      <c r="L1105" s="44"/>
      <c r="M1105" s="1239" t="str">
        <f t="shared" ref="M1105:M1138" si="153">IF(OR(SUM((C1105&gt;C$1100),(D1105&gt;C$1100),(E1105&gt;C$1100),(F1105&gt;C$1100))&gt;1,C1105&gt;C$1100*2,D1105&gt;C$1100*2,E1105&gt;C$1100*2,F1105&gt;C$1100*2),"yes","")</f>
        <v/>
      </c>
      <c r="N1105" s="1256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50" t="str">
        <f t="shared" si="151"/>
        <v xml:space="preserve">Green beans </v>
      </c>
      <c r="B1106" s="845"/>
      <c r="C1106" s="1248">
        <f t="shared" si="152"/>
        <v>0</v>
      </c>
      <c r="D1106" s="1248">
        <f t="shared" si="152"/>
        <v>0</v>
      </c>
      <c r="E1106" s="1248">
        <f t="shared" si="152"/>
        <v>0</v>
      </c>
      <c r="F1106" s="1248">
        <f t="shared" si="152"/>
        <v>0</v>
      </c>
      <c r="G1106" s="845"/>
      <c r="H1106" s="46"/>
      <c r="I1106" s="46"/>
      <c r="J1106" s="46"/>
      <c r="K1106" s="46"/>
      <c r="L1106" s="44"/>
      <c r="M1106" s="1239" t="str">
        <f t="shared" si="153"/>
        <v/>
      </c>
      <c r="N1106" s="1256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7" t="str">
        <f t="shared" si="151"/>
        <v>Maize: kg produced</v>
      </c>
      <c r="B1107" s="845"/>
      <c r="C1107" s="1248">
        <f t="shared" ref="C1107:C1124" si="154">IF(C$1102=0,0,MAX((SUM(C831,M831)+SUM(C931,M931)/C$1102),(SUM(C831)+SUM(C931)/C$1102)))</f>
        <v>0.10148168856583731</v>
      </c>
      <c r="D1107" s="1248">
        <f t="shared" ref="D1107:D1124" si="155">IF(D$1102=0,0,MAX((SUM(D831,N831)+SUM(D931,N931)/D$1102),(SUM(D831)+SUM(D931)/D$1102)))</f>
        <v>0.16913614760972884</v>
      </c>
      <c r="E1107" s="1248">
        <f t="shared" ref="E1107:E1124" si="156">IF(E$1102=0,0,MAX((SUM(E831,O831)+SUM(E931,O931)/E$1102),(SUM(E831)+SUM(E931)/E$1102)))</f>
        <v>0.88796477495107629</v>
      </c>
      <c r="F1107" s="1248">
        <f t="shared" ref="F1107:F1124" si="157">IF(F$1102=0,0,MAX((SUM(F831,P831)+SUM(F931,P931)/F$1102),(SUM(F831)+SUM(F931)/F$1102)))</f>
        <v>1.3155033702978909</v>
      </c>
      <c r="G1107" s="845"/>
      <c r="H1107" s="1249">
        <f t="shared" ref="H1107:H1124" si="158">IF(C$1102=0,0,MAX(SUM(C931,M931)/C$1102,SUM(C931)/C$1102))</f>
        <v>0</v>
      </c>
      <c r="I1107" s="1249">
        <f t="shared" ref="I1107:I1124" si="159">IF(D$1102=0,0,MAX(SUM(D931,N931)/D$1102,SUM(D931)/D$1102))</f>
        <v>0</v>
      </c>
      <c r="J1107" s="1249">
        <f t="shared" ref="J1107:J1124" si="160">IF(E$1102=0,0,MAX(SUM(E931,O931)/E$1102,SUM(E931)/E$1102))</f>
        <v>0.44031311154598823</v>
      </c>
      <c r="K1107" s="1249">
        <f t="shared" ref="K1107:K1124" si="161">IF(F$1102=0,0,MAX(SUM(F931,P931)/F$1102,SUM(F931)/F$1102))</f>
        <v>0.78277886497064575</v>
      </c>
      <c r="L1107" s="44"/>
      <c r="M1107" s="1239" t="str">
        <f t="shared" si="153"/>
        <v>yes</v>
      </c>
      <c r="N1107" s="1253" t="str">
        <f t="shared" ref="N1107:N1126" si="162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7" t="str">
        <f t="shared" si="151"/>
        <v>Sorghum: kg produced</v>
      </c>
      <c r="B1108" s="845"/>
      <c r="C1108" s="1248">
        <f t="shared" si="154"/>
        <v>0</v>
      </c>
      <c r="D1108" s="1248">
        <f t="shared" si="155"/>
        <v>0</v>
      </c>
      <c r="E1108" s="1248">
        <f t="shared" si="156"/>
        <v>0</v>
      </c>
      <c r="F1108" s="1248">
        <f t="shared" si="157"/>
        <v>0</v>
      </c>
      <c r="G1108" s="845"/>
      <c r="H1108" s="1249">
        <f t="shared" si="158"/>
        <v>0</v>
      </c>
      <c r="I1108" s="1249">
        <f t="shared" si="159"/>
        <v>0</v>
      </c>
      <c r="J1108" s="1249">
        <f t="shared" si="160"/>
        <v>0</v>
      </c>
      <c r="K1108" s="1249">
        <f t="shared" si="161"/>
        <v>0</v>
      </c>
      <c r="L1108" s="44"/>
      <c r="M1108" s="1239" t="str">
        <f t="shared" si="153"/>
        <v/>
      </c>
      <c r="N1108" s="1253" t="str">
        <f t="shared" si="162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7" t="str">
        <f t="shared" si="151"/>
        <v>Rice: kg produced</v>
      </c>
      <c r="B1109" s="845"/>
      <c r="C1109" s="1248">
        <f t="shared" si="154"/>
        <v>0</v>
      </c>
      <c r="D1109" s="1248">
        <f t="shared" si="155"/>
        <v>0</v>
      </c>
      <c r="E1109" s="1248">
        <f t="shared" si="156"/>
        <v>0.46966731898238745</v>
      </c>
      <c r="F1109" s="1248">
        <f t="shared" si="157"/>
        <v>1.5394651011089366</v>
      </c>
      <c r="G1109" s="845"/>
      <c r="H1109" s="1249">
        <f t="shared" si="158"/>
        <v>0</v>
      </c>
      <c r="I1109" s="1249">
        <f t="shared" si="159"/>
        <v>0</v>
      </c>
      <c r="J1109" s="1249">
        <f t="shared" si="160"/>
        <v>0.46966731898238745</v>
      </c>
      <c r="K1109" s="1249">
        <f t="shared" si="161"/>
        <v>1.5394651011089366</v>
      </c>
      <c r="L1109" s="44"/>
      <c r="M1109" s="1239" t="str">
        <f t="shared" si="153"/>
        <v>yes</v>
      </c>
      <c r="N1109" s="1253" t="str">
        <f t="shared" si="162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7" t="str">
        <f t="shared" si="151"/>
        <v>High value cereal: kg produced</v>
      </c>
      <c r="B1110" s="845"/>
      <c r="C1110" s="1248">
        <f t="shared" si="154"/>
        <v>0</v>
      </c>
      <c r="D1110" s="1248">
        <f t="shared" si="155"/>
        <v>0</v>
      </c>
      <c r="E1110" s="1248">
        <f t="shared" si="156"/>
        <v>0</v>
      </c>
      <c r="F1110" s="1248">
        <f t="shared" si="157"/>
        <v>0</v>
      </c>
      <c r="G1110" s="845"/>
      <c r="H1110" s="1249">
        <f t="shared" si="158"/>
        <v>0</v>
      </c>
      <c r="I1110" s="1249">
        <f t="shared" si="159"/>
        <v>0</v>
      </c>
      <c r="J1110" s="1249">
        <f t="shared" si="160"/>
        <v>0</v>
      </c>
      <c r="K1110" s="1249">
        <f t="shared" si="161"/>
        <v>0</v>
      </c>
      <c r="L1110" s="44"/>
      <c r="M1110" s="1239" t="str">
        <f t="shared" si="153"/>
        <v/>
      </c>
      <c r="N1110" s="1253" t="str">
        <f t="shared" si="162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7" t="str">
        <f t="shared" si="151"/>
        <v>Cowpeas: kg produced</v>
      </c>
      <c r="B1111" s="845"/>
      <c r="C1111" s="1248">
        <f t="shared" si="154"/>
        <v>0</v>
      </c>
      <c r="D1111" s="1248">
        <f t="shared" si="155"/>
        <v>0</v>
      </c>
      <c r="E1111" s="1248">
        <f t="shared" si="156"/>
        <v>0</v>
      </c>
      <c r="F1111" s="1248">
        <f t="shared" si="157"/>
        <v>0</v>
      </c>
      <c r="G1111" s="845"/>
      <c r="H1111" s="1249">
        <f t="shared" si="158"/>
        <v>0</v>
      </c>
      <c r="I1111" s="1249">
        <f t="shared" si="159"/>
        <v>0</v>
      </c>
      <c r="J1111" s="1249">
        <f t="shared" si="160"/>
        <v>0</v>
      </c>
      <c r="K1111" s="1249">
        <f t="shared" si="161"/>
        <v>0</v>
      </c>
      <c r="L1111" s="44"/>
      <c r="M1111" s="1239" t="str">
        <f t="shared" si="153"/>
        <v/>
      </c>
      <c r="N1111" s="1253" t="str">
        <f t="shared" si="162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7" t="str">
        <f t="shared" si="151"/>
        <v>Beans: kg produced</v>
      </c>
      <c r="B1112" s="845"/>
      <c r="C1112" s="1248">
        <f t="shared" si="154"/>
        <v>0</v>
      </c>
      <c r="D1112" s="1248">
        <f t="shared" si="155"/>
        <v>0</v>
      </c>
      <c r="E1112" s="1248">
        <f t="shared" si="156"/>
        <v>0</v>
      </c>
      <c r="F1112" s="1248">
        <f t="shared" si="157"/>
        <v>0</v>
      </c>
      <c r="G1112" s="845"/>
      <c r="H1112" s="1249">
        <f t="shared" si="158"/>
        <v>0</v>
      </c>
      <c r="I1112" s="1249">
        <f t="shared" si="159"/>
        <v>0</v>
      </c>
      <c r="J1112" s="1249">
        <f t="shared" si="160"/>
        <v>0</v>
      </c>
      <c r="K1112" s="1249">
        <f t="shared" si="161"/>
        <v>0</v>
      </c>
      <c r="L1112" s="44"/>
      <c r="M1112" s="1239" t="str">
        <f t="shared" si="153"/>
        <v/>
      </c>
      <c r="N1112" s="1253" t="str">
        <f t="shared" si="162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7" t="str">
        <f t="shared" si="151"/>
        <v>Millet: kg produced</v>
      </c>
      <c r="B1113" s="845"/>
      <c r="C1113" s="1248">
        <f t="shared" si="154"/>
        <v>0</v>
      </c>
      <c r="D1113" s="1248">
        <f t="shared" si="155"/>
        <v>0</v>
      </c>
      <c r="E1113" s="1248">
        <f t="shared" si="156"/>
        <v>0</v>
      </c>
      <c r="F1113" s="1248">
        <f t="shared" si="157"/>
        <v>0</v>
      </c>
      <c r="G1113" s="845"/>
      <c r="H1113" s="1249">
        <f t="shared" si="158"/>
        <v>0</v>
      </c>
      <c r="I1113" s="1249">
        <f t="shared" si="159"/>
        <v>0</v>
      </c>
      <c r="J1113" s="1249">
        <f t="shared" si="160"/>
        <v>0</v>
      </c>
      <c r="K1113" s="1249">
        <f t="shared" si="161"/>
        <v>0</v>
      </c>
      <c r="L1113" s="44"/>
      <c r="M1113" s="1239" t="str">
        <f t="shared" si="153"/>
        <v/>
      </c>
      <c r="N1113" s="1253" t="str">
        <f t="shared" si="162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7" t="str">
        <f t="shared" si="151"/>
        <v>Finger millet: kg produced</v>
      </c>
      <c r="B1114" s="845"/>
      <c r="C1114" s="1248">
        <f t="shared" si="154"/>
        <v>0</v>
      </c>
      <c r="D1114" s="1248">
        <f t="shared" si="155"/>
        <v>0</v>
      </c>
      <c r="E1114" s="1248">
        <f t="shared" si="156"/>
        <v>0</v>
      </c>
      <c r="F1114" s="1248">
        <f t="shared" si="157"/>
        <v>0</v>
      </c>
      <c r="G1114" s="845"/>
      <c r="H1114" s="1249">
        <f t="shared" si="158"/>
        <v>0</v>
      </c>
      <c r="I1114" s="1249">
        <f t="shared" si="159"/>
        <v>0</v>
      </c>
      <c r="J1114" s="1249">
        <f t="shared" si="160"/>
        <v>0</v>
      </c>
      <c r="K1114" s="1249">
        <f t="shared" si="161"/>
        <v>0</v>
      </c>
      <c r="L1114" s="44"/>
      <c r="M1114" s="1239" t="str">
        <f t="shared" si="153"/>
        <v/>
      </c>
      <c r="N1114" s="1253" t="str">
        <f t="shared" si="162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7" t="str">
        <f t="shared" si="151"/>
        <v>Wheat: kg produced</v>
      </c>
      <c r="B1115" s="845"/>
      <c r="C1115" s="1248">
        <f t="shared" si="154"/>
        <v>0</v>
      </c>
      <c r="D1115" s="1248">
        <f t="shared" si="155"/>
        <v>0</v>
      </c>
      <c r="E1115" s="1248">
        <f t="shared" si="156"/>
        <v>0</v>
      </c>
      <c r="F1115" s="1248">
        <f t="shared" si="157"/>
        <v>0</v>
      </c>
      <c r="G1115" s="845"/>
      <c r="H1115" s="1249">
        <f t="shared" si="158"/>
        <v>0</v>
      </c>
      <c r="I1115" s="1249">
        <f t="shared" si="159"/>
        <v>0</v>
      </c>
      <c r="J1115" s="1249">
        <f t="shared" si="160"/>
        <v>0</v>
      </c>
      <c r="K1115" s="1249">
        <f t="shared" si="161"/>
        <v>0</v>
      </c>
      <c r="L1115" s="44"/>
      <c r="M1115" s="1239" t="str">
        <f t="shared" si="153"/>
        <v/>
      </c>
      <c r="N1115" s="1253" t="str">
        <f t="shared" si="162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7" t="str">
        <f t="shared" si="151"/>
        <v>Cassava (fresh): no. local meas.</v>
      </c>
      <c r="B1116" s="845"/>
      <c r="C1116" s="1248">
        <f t="shared" si="154"/>
        <v>0</v>
      </c>
      <c r="D1116" s="1248">
        <f t="shared" si="155"/>
        <v>0</v>
      </c>
      <c r="E1116" s="1248">
        <f t="shared" si="156"/>
        <v>0</v>
      </c>
      <c r="F1116" s="1248">
        <f t="shared" si="157"/>
        <v>0</v>
      </c>
      <c r="G1116" s="845"/>
      <c r="H1116" s="1249">
        <f t="shared" si="158"/>
        <v>0</v>
      </c>
      <c r="I1116" s="1249">
        <f t="shared" si="159"/>
        <v>0</v>
      </c>
      <c r="J1116" s="1249">
        <f t="shared" si="160"/>
        <v>0</v>
      </c>
      <c r="K1116" s="1249">
        <f t="shared" si="161"/>
        <v>0</v>
      </c>
      <c r="L1116" s="44"/>
      <c r="M1116" s="1239" t="str">
        <f t="shared" si="153"/>
        <v/>
      </c>
      <c r="N1116" s="1253" t="str">
        <f t="shared" si="162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7" t="str">
        <f t="shared" si="151"/>
        <v>Water melon: no. local meas</v>
      </c>
      <c r="B1117" s="845"/>
      <c r="C1117" s="1248">
        <f t="shared" si="154"/>
        <v>0</v>
      </c>
      <c r="D1117" s="1248">
        <f t="shared" si="155"/>
        <v>0</v>
      </c>
      <c r="E1117" s="1248">
        <f t="shared" si="156"/>
        <v>0</v>
      </c>
      <c r="F1117" s="1248">
        <f t="shared" si="157"/>
        <v>0</v>
      </c>
      <c r="G1117" s="845"/>
      <c r="H1117" s="1249">
        <f t="shared" si="158"/>
        <v>0</v>
      </c>
      <c r="I1117" s="1249">
        <f t="shared" si="159"/>
        <v>0</v>
      </c>
      <c r="J1117" s="1249">
        <f t="shared" si="160"/>
        <v>0</v>
      </c>
      <c r="K1117" s="1249">
        <f t="shared" si="161"/>
        <v>0</v>
      </c>
      <c r="L1117" s="44"/>
      <c r="M1117" s="1239" t="str">
        <f t="shared" si="153"/>
        <v/>
      </c>
      <c r="N1117" s="1253" t="str">
        <f t="shared" si="162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7" t="str">
        <f t="shared" si="151"/>
        <v>Other melons: no. local meas</v>
      </c>
      <c r="B1118" s="845"/>
      <c r="C1118" s="1248">
        <f t="shared" si="154"/>
        <v>0</v>
      </c>
      <c r="D1118" s="1248">
        <f t="shared" si="155"/>
        <v>0</v>
      </c>
      <c r="E1118" s="1248">
        <f t="shared" si="156"/>
        <v>0</v>
      </c>
      <c r="F1118" s="1248">
        <f t="shared" si="157"/>
        <v>0</v>
      </c>
      <c r="G1118" s="845"/>
      <c r="H1118" s="1249">
        <f t="shared" si="158"/>
        <v>0</v>
      </c>
      <c r="I1118" s="1249">
        <f t="shared" si="159"/>
        <v>0</v>
      </c>
      <c r="J1118" s="1249">
        <f t="shared" si="160"/>
        <v>0</v>
      </c>
      <c r="K1118" s="1249">
        <f t="shared" si="161"/>
        <v>0</v>
      </c>
      <c r="L1118" s="44"/>
      <c r="M1118" s="1239" t="str">
        <f t="shared" si="153"/>
        <v/>
      </c>
      <c r="N1118" s="1253" t="str">
        <f t="shared" si="162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7" t="str">
        <f t="shared" si="151"/>
        <v>Sweet potatoes: no. local meas</v>
      </c>
      <c r="B1119" s="845"/>
      <c r="C1119" s="1248">
        <f t="shared" si="154"/>
        <v>4.2493709812692203E-2</v>
      </c>
      <c r="D1119" s="1248">
        <f t="shared" si="155"/>
        <v>4.2493709812692203E-2</v>
      </c>
      <c r="E1119" s="1248">
        <f t="shared" si="156"/>
        <v>0.33757338551859095</v>
      </c>
      <c r="F1119" s="1248">
        <f t="shared" si="157"/>
        <v>0.16525331593824744</v>
      </c>
      <c r="G1119" s="845"/>
      <c r="H1119" s="1249">
        <f t="shared" si="158"/>
        <v>0</v>
      </c>
      <c r="I1119" s="1249">
        <f t="shared" si="159"/>
        <v>0</v>
      </c>
      <c r="J1119" s="1249">
        <f t="shared" si="160"/>
        <v>0.2446183953033268</v>
      </c>
      <c r="K1119" s="1249">
        <f t="shared" si="161"/>
        <v>0</v>
      </c>
      <c r="L1119" s="44"/>
      <c r="M1119" s="1239" t="str">
        <f t="shared" si="153"/>
        <v>yes</v>
      </c>
      <c r="N1119" s="1253" t="str">
        <f t="shared" si="162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7" t="str">
        <f t="shared" si="151"/>
        <v>Groundnuts (dry): no. local meas</v>
      </c>
      <c r="B1120" s="845"/>
      <c r="C1120" s="1248">
        <f t="shared" si="154"/>
        <v>0.10791165781381044</v>
      </c>
      <c r="D1120" s="1248">
        <f t="shared" si="155"/>
        <v>9.7120492032429409E-2</v>
      </c>
      <c r="E1120" s="1248">
        <f t="shared" si="156"/>
        <v>0.31673189823874753</v>
      </c>
      <c r="F1120" s="1248">
        <f t="shared" si="157"/>
        <v>0.82400521852576647</v>
      </c>
      <c r="G1120" s="845"/>
      <c r="H1120" s="1249">
        <f t="shared" si="158"/>
        <v>0</v>
      </c>
      <c r="I1120" s="1249">
        <f t="shared" si="159"/>
        <v>0</v>
      </c>
      <c r="J1120" s="1249">
        <f t="shared" si="160"/>
        <v>0.14677103718199608</v>
      </c>
      <c r="K1120" s="1249">
        <f t="shared" si="161"/>
        <v>0.52185257664709717</v>
      </c>
      <c r="L1120" s="44"/>
      <c r="M1120" s="1239" t="str">
        <f t="shared" si="153"/>
        <v>yes</v>
      </c>
      <c r="N1120" s="1253" t="str">
        <f t="shared" si="162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7" t="str">
        <f t="shared" si="151"/>
        <v>Roundnuts (bambara): no. local meas</v>
      </c>
      <c r="B1121" s="845"/>
      <c r="C1121" s="1248">
        <f t="shared" si="154"/>
        <v>0</v>
      </c>
      <c r="D1121" s="1248">
        <f t="shared" si="155"/>
        <v>0</v>
      </c>
      <c r="E1121" s="1248">
        <f t="shared" si="156"/>
        <v>0</v>
      </c>
      <c r="F1121" s="1248">
        <f t="shared" si="157"/>
        <v>0</v>
      </c>
      <c r="G1121" s="845"/>
      <c r="H1121" s="1249">
        <f t="shared" si="158"/>
        <v>0</v>
      </c>
      <c r="I1121" s="1249">
        <f t="shared" si="159"/>
        <v>0</v>
      </c>
      <c r="J1121" s="1249">
        <f t="shared" si="160"/>
        <v>0</v>
      </c>
      <c r="K1121" s="1249">
        <f t="shared" si="161"/>
        <v>0</v>
      </c>
      <c r="L1121" s="44"/>
      <c r="M1121" s="1239" t="str">
        <f t="shared" si="153"/>
        <v/>
      </c>
      <c r="N1121" s="1253" t="str">
        <f t="shared" si="162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7" t="str">
        <f t="shared" si="151"/>
        <v>Cassava (flour): local measure</v>
      </c>
      <c r="B1122" s="845"/>
      <c r="C1122" s="1248">
        <f t="shared" si="154"/>
        <v>0.22309197651663404</v>
      </c>
      <c r="D1122" s="1248">
        <f t="shared" si="155"/>
        <v>0.31870282359519148</v>
      </c>
      <c r="E1122" s="1248">
        <f t="shared" si="156"/>
        <v>0.83659491193737767</v>
      </c>
      <c r="F1122" s="1248">
        <f t="shared" si="157"/>
        <v>1.4872798434442269</v>
      </c>
      <c r="G1122" s="845"/>
      <c r="H1122" s="1249">
        <f t="shared" si="158"/>
        <v>0</v>
      </c>
      <c r="I1122" s="1249">
        <f t="shared" si="159"/>
        <v>8.3869164103997765E-2</v>
      </c>
      <c r="J1122" s="1249">
        <f t="shared" si="160"/>
        <v>0.36692759295499022</v>
      </c>
      <c r="K1122" s="1249">
        <f t="shared" si="161"/>
        <v>1.0871928680147858</v>
      </c>
      <c r="L1122" s="44"/>
      <c r="M1122" s="1239" t="str">
        <f t="shared" si="153"/>
        <v>yes</v>
      </c>
      <c r="N1122" s="1253" t="str">
        <f t="shared" si="162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7" t="str">
        <f t="shared" si="151"/>
        <v>Other crop: pumpkin</v>
      </c>
      <c r="B1123" s="845"/>
      <c r="C1123" s="1248">
        <f t="shared" si="154"/>
        <v>0</v>
      </c>
      <c r="D1123" s="1248">
        <f t="shared" si="155"/>
        <v>0</v>
      </c>
      <c r="E1123" s="1248">
        <f t="shared" si="156"/>
        <v>0</v>
      </c>
      <c r="F1123" s="1248">
        <f t="shared" si="157"/>
        <v>0</v>
      </c>
      <c r="G1123" s="845"/>
      <c r="H1123" s="1249">
        <f t="shared" si="158"/>
        <v>0</v>
      </c>
      <c r="I1123" s="1249">
        <f t="shared" si="159"/>
        <v>0</v>
      </c>
      <c r="J1123" s="1249">
        <f t="shared" si="160"/>
        <v>0</v>
      </c>
      <c r="K1123" s="1249">
        <f t="shared" si="161"/>
        <v>0</v>
      </c>
      <c r="L1123" s="44"/>
      <c r="M1123" s="1239" t="str">
        <f t="shared" si="153"/>
        <v/>
      </c>
      <c r="N1123" s="1253" t="str">
        <f t="shared" si="162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7" t="str">
        <f t="shared" si="151"/>
        <v>other crops produced:qty</v>
      </c>
      <c r="B1124" s="845"/>
      <c r="C1124" s="1248">
        <f t="shared" si="154"/>
        <v>0</v>
      </c>
      <c r="D1124" s="1248">
        <f t="shared" si="155"/>
        <v>0</v>
      </c>
      <c r="E1124" s="1248">
        <f t="shared" si="156"/>
        <v>0</v>
      </c>
      <c r="F1124" s="1248">
        <f t="shared" si="157"/>
        <v>0</v>
      </c>
      <c r="G1124" s="845"/>
      <c r="H1124" s="1249">
        <f t="shared" si="158"/>
        <v>0</v>
      </c>
      <c r="I1124" s="1249">
        <f t="shared" si="159"/>
        <v>0</v>
      </c>
      <c r="J1124" s="1249">
        <f t="shared" si="160"/>
        <v>0</v>
      </c>
      <c r="K1124" s="1249">
        <f t="shared" si="161"/>
        <v>0</v>
      </c>
      <c r="L1124" s="44"/>
      <c r="M1124" s="1239" t="str">
        <f t="shared" si="153"/>
        <v/>
      </c>
      <c r="N1124" s="1253" t="str">
        <f t="shared" si="162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7" t="str">
        <f>A850</f>
        <v>FISHING -- see worksheet Data 3</v>
      </c>
      <c r="B1125" s="845"/>
      <c r="C1125" s="1248">
        <f t="shared" ref="C1125:F1126" si="163">IF(C$1102=0,0,MAX((SUM(C850,M850)+SUM(C961,M961)/C$1102),(SUM(C850)+SUM(C961)/C$1102)))</f>
        <v>0</v>
      </c>
      <c r="D1125" s="1248">
        <f t="shared" si="163"/>
        <v>2.1246854906346101E-3</v>
      </c>
      <c r="E1125" s="1248">
        <f t="shared" si="163"/>
        <v>0</v>
      </c>
      <c r="F1125" s="1248">
        <f t="shared" si="163"/>
        <v>4.7590055809233887E-2</v>
      </c>
      <c r="G1125" s="845"/>
      <c r="H1125" s="1249">
        <f t="shared" ref="H1125:K1126" si="164">IF(C$1102=0,0,MAX(SUM(C961,M961)/C$1102,SUM(C961)/C$1102))</f>
        <v>0</v>
      </c>
      <c r="I1125" s="1249">
        <f t="shared" si="164"/>
        <v>0</v>
      </c>
      <c r="J1125" s="1249">
        <f t="shared" si="164"/>
        <v>0</v>
      </c>
      <c r="K1125" s="1249">
        <f t="shared" si="164"/>
        <v>4.5662100456621002E-2</v>
      </c>
      <c r="L1125" s="44"/>
      <c r="M1125" s="1239" t="str">
        <f t="shared" si="153"/>
        <v/>
      </c>
      <c r="N1125" s="1253" t="str">
        <f t="shared" si="162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7" t="str">
        <f>A851</f>
        <v>WILD FOODS -- see worksheet Data 3</v>
      </c>
      <c r="B1126" s="845"/>
      <c r="C1126" s="1248">
        <f t="shared" si="163"/>
        <v>4.2046407604137546E-2</v>
      </c>
      <c r="D1126" s="1248">
        <f t="shared" si="163"/>
        <v>4.2046407604137546E-2</v>
      </c>
      <c r="E1126" s="1248">
        <f t="shared" si="163"/>
        <v>1.8395303326810178E-2</v>
      </c>
      <c r="F1126" s="1248">
        <f t="shared" si="163"/>
        <v>0</v>
      </c>
      <c r="G1126" s="845"/>
      <c r="H1126" s="1249">
        <f t="shared" si="164"/>
        <v>0</v>
      </c>
      <c r="I1126" s="1249">
        <f t="shared" si="164"/>
        <v>0</v>
      </c>
      <c r="J1126" s="1249">
        <f t="shared" si="164"/>
        <v>0</v>
      </c>
      <c r="K1126" s="1249">
        <f t="shared" si="164"/>
        <v>0</v>
      </c>
      <c r="L1126" s="44"/>
      <c r="M1126" s="1239" t="str">
        <f t="shared" si="153"/>
        <v/>
      </c>
      <c r="N1126" s="1253" t="str">
        <f t="shared" si="162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8">
        <f>IF(C$1102=0,0,MAX(SUM(C930,M930)/C$1102,SUM(C930)/C$1102))</f>
        <v>0</v>
      </c>
      <c r="D1127" s="1248">
        <f>IF(D$1102=0,0,MAX(SUM(D930,N930)/D$1102,SUM(D930)/D$1102))</f>
        <v>0</v>
      </c>
      <c r="E1127" s="1248">
        <f>IF(E$1102=0,0,MAX(SUM(E930,O930)/E$1102,SUM(E930)/E$1102))</f>
        <v>0</v>
      </c>
      <c r="F1127" s="1248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9" t="str">
        <f t="shared" si="153"/>
        <v/>
      </c>
      <c r="N1127" s="1239" t="str">
        <f t="shared" ref="N1127:N1138" si="165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66">A949</f>
        <v>Main cashcrop kg sold</v>
      </c>
      <c r="B1128" s="845"/>
      <c r="C1128" s="1248">
        <f t="shared" ref="C1128:C1138" si="167">IF(C$1102=0,0,MAX(SUM(C949,M949)/C$1102,SUM(C949)/C$1102))</f>
        <v>0</v>
      </c>
      <c r="D1128" s="1248">
        <f t="shared" ref="D1128:D1138" si="168">IF(D$1102=0,0,MAX(SUM(D949,N949)/D$1102,SUM(D949)/D$1102))</f>
        <v>0</v>
      </c>
      <c r="E1128" s="1248">
        <f t="shared" ref="E1128:E1138" si="169">IF(E$1102=0,0,MAX(SUM(E949,O949)/E$1102,SUM(E949)/E$1102))</f>
        <v>0</v>
      </c>
      <c r="F1128" s="1248">
        <f t="shared" ref="F1128:F1138" si="170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9" t="str">
        <f t="shared" si="153"/>
        <v>yes</v>
      </c>
      <c r="N1128" s="1239" t="str">
        <f t="shared" si="165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66"/>
        <v>Other cashcrop: kg produced</v>
      </c>
      <c r="B1129" s="845"/>
      <c r="C1129" s="1248">
        <f t="shared" si="167"/>
        <v>0</v>
      </c>
      <c r="D1129" s="1248">
        <f t="shared" si="168"/>
        <v>0</v>
      </c>
      <c r="E1129" s="1248">
        <f t="shared" si="169"/>
        <v>0</v>
      </c>
      <c r="F1129" s="1248">
        <f t="shared" si="170"/>
        <v>0</v>
      </c>
      <c r="G1129" s="845"/>
      <c r="H1129" s="46"/>
      <c r="I1129" s="46"/>
      <c r="J1129" s="46"/>
      <c r="K1129" s="844"/>
      <c r="L1129" s="845"/>
      <c r="M1129" s="1239" t="str">
        <f t="shared" si="153"/>
        <v/>
      </c>
      <c r="N1129" s="1239" t="str">
        <f t="shared" si="165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66"/>
        <v>Other cashcrop: kg produced</v>
      </c>
      <c r="B1130" s="845"/>
      <c r="C1130" s="1248">
        <f t="shared" si="167"/>
        <v>0</v>
      </c>
      <c r="D1130" s="1248">
        <f t="shared" si="168"/>
        <v>0</v>
      </c>
      <c r="E1130" s="1248">
        <f t="shared" si="169"/>
        <v>0</v>
      </c>
      <c r="F1130" s="1248">
        <f t="shared" si="170"/>
        <v>0</v>
      </c>
      <c r="G1130" s="845"/>
      <c r="H1130" s="46"/>
      <c r="I1130" s="46"/>
      <c r="J1130" s="46"/>
      <c r="K1130" s="844"/>
      <c r="L1130" s="845"/>
      <c r="M1130" s="1239" t="str">
        <f t="shared" si="153"/>
        <v/>
      </c>
      <c r="N1130" s="1239" t="str">
        <f t="shared" si="165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66"/>
        <v>Other cashcrop: kg produced</v>
      </c>
      <c r="B1131" s="845"/>
      <c r="C1131" s="1248">
        <f t="shared" si="167"/>
        <v>0</v>
      </c>
      <c r="D1131" s="1248">
        <f t="shared" si="168"/>
        <v>0</v>
      </c>
      <c r="E1131" s="1248">
        <f t="shared" si="169"/>
        <v>0</v>
      </c>
      <c r="F1131" s="1248">
        <f t="shared" si="170"/>
        <v>0</v>
      </c>
      <c r="G1131" s="845"/>
      <c r="H1131" s="46"/>
      <c r="I1131" s="46"/>
      <c r="J1131" s="46"/>
      <c r="K1131" s="844"/>
      <c r="L1131" s="845"/>
      <c r="M1131" s="1239" t="str">
        <f t="shared" si="153"/>
        <v/>
      </c>
      <c r="N1131" s="1239" t="str">
        <f t="shared" si="165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66"/>
        <v>Other cashcrop: kg produced</v>
      </c>
      <c r="B1132" s="845"/>
      <c r="C1132" s="1248">
        <f t="shared" si="167"/>
        <v>0</v>
      </c>
      <c r="D1132" s="1248">
        <f t="shared" si="168"/>
        <v>0</v>
      </c>
      <c r="E1132" s="1248">
        <f t="shared" si="169"/>
        <v>0</v>
      </c>
      <c r="F1132" s="1248">
        <f t="shared" si="170"/>
        <v>0</v>
      </c>
      <c r="G1132" s="845"/>
      <c r="H1132" s="46"/>
      <c r="I1132" s="46"/>
      <c r="J1132" s="46"/>
      <c r="K1132" s="844"/>
      <c r="L1132" s="845"/>
      <c r="M1132" s="1239" t="str">
        <f t="shared" si="153"/>
        <v/>
      </c>
      <c r="N1132" s="1239" t="str">
        <f t="shared" si="165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66"/>
        <v>Other cashcrop: kg produced</v>
      </c>
      <c r="B1133" s="845"/>
      <c r="C1133" s="1248">
        <f t="shared" si="167"/>
        <v>0</v>
      </c>
      <c r="D1133" s="1248">
        <f t="shared" si="168"/>
        <v>0</v>
      </c>
      <c r="E1133" s="1248">
        <f t="shared" si="169"/>
        <v>0</v>
      </c>
      <c r="F1133" s="1248">
        <f t="shared" si="170"/>
        <v>0</v>
      </c>
      <c r="G1133" s="845"/>
      <c r="H1133" s="46"/>
      <c r="I1133" s="46"/>
      <c r="J1133" s="46"/>
      <c r="K1133" s="844"/>
      <c r="L1133" s="845"/>
      <c r="M1133" s="1239" t="str">
        <f t="shared" si="153"/>
        <v/>
      </c>
      <c r="N1133" s="1239" t="str">
        <f t="shared" si="165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66"/>
        <v>Other cashcrop: kg produced</v>
      </c>
      <c r="B1134" s="845"/>
      <c r="C1134" s="1248">
        <f t="shared" si="167"/>
        <v>0</v>
      </c>
      <c r="D1134" s="1248">
        <f t="shared" si="168"/>
        <v>0</v>
      </c>
      <c r="E1134" s="1248">
        <f t="shared" si="169"/>
        <v>0</v>
      </c>
      <c r="F1134" s="1248">
        <f t="shared" si="170"/>
        <v>0</v>
      </c>
      <c r="G1134" s="845"/>
      <c r="H1134" s="46"/>
      <c r="I1134" s="46"/>
      <c r="J1134" s="46"/>
      <c r="K1134" s="844"/>
      <c r="L1134" s="845"/>
      <c r="M1134" s="1239" t="str">
        <f t="shared" si="153"/>
        <v/>
      </c>
      <c r="N1134" s="1239" t="str">
        <f t="shared" si="165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66"/>
        <v>Straw: quantity sold</v>
      </c>
      <c r="B1135" s="845"/>
      <c r="C1135" s="1248">
        <f t="shared" si="167"/>
        <v>0</v>
      </c>
      <c r="D1135" s="1248">
        <f t="shared" si="168"/>
        <v>0</v>
      </c>
      <c r="E1135" s="1248">
        <f t="shared" si="169"/>
        <v>0</v>
      </c>
      <c r="F1135" s="1248">
        <f t="shared" si="170"/>
        <v>0</v>
      </c>
      <c r="G1135" s="845"/>
      <c r="H1135" s="46"/>
      <c r="I1135" s="46"/>
      <c r="J1135" s="46"/>
      <c r="K1135" s="844"/>
      <c r="L1135" s="845"/>
      <c r="M1135" s="1239" t="str">
        <f t="shared" si="153"/>
        <v/>
      </c>
      <c r="N1135" s="1239" t="str">
        <f t="shared" si="165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66"/>
        <v>Trees: quantity sold</v>
      </c>
      <c r="B1136" s="845"/>
      <c r="C1136" s="1248">
        <f t="shared" si="167"/>
        <v>0</v>
      </c>
      <c r="D1136" s="1248">
        <f t="shared" si="168"/>
        <v>0</v>
      </c>
      <c r="E1136" s="1248">
        <f t="shared" si="169"/>
        <v>0</v>
      </c>
      <c r="F1136" s="1248">
        <f t="shared" si="170"/>
        <v>0</v>
      </c>
      <c r="G1136" s="845"/>
      <c r="H1136" s="46"/>
      <c r="I1136" s="46"/>
      <c r="J1136" s="46"/>
      <c r="K1136" s="844"/>
      <c r="L1136" s="845"/>
      <c r="M1136" s="1239" t="str">
        <f t="shared" si="153"/>
        <v/>
      </c>
      <c r="N1136" s="1239" t="str">
        <f t="shared" si="165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66"/>
        <v>Other cash crop: type</v>
      </c>
      <c r="B1137" s="845"/>
      <c r="C1137" s="1248">
        <f t="shared" si="167"/>
        <v>0</v>
      </c>
      <c r="D1137" s="1248">
        <f t="shared" si="168"/>
        <v>0</v>
      </c>
      <c r="E1137" s="1248">
        <f t="shared" si="169"/>
        <v>0</v>
      </c>
      <c r="F1137" s="1248">
        <f t="shared" si="170"/>
        <v>0</v>
      </c>
      <c r="G1137" s="845"/>
      <c r="H1137" s="46"/>
      <c r="I1137" s="46"/>
      <c r="J1137" s="46"/>
      <c r="K1137" s="844"/>
      <c r="L1137" s="845"/>
      <c r="M1137" s="1239" t="str">
        <f t="shared" si="153"/>
        <v/>
      </c>
      <c r="N1137" s="1239" t="str">
        <f t="shared" si="165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66"/>
        <v>Other cash crop: type</v>
      </c>
      <c r="B1138" s="845"/>
      <c r="C1138" s="1248">
        <f t="shared" si="167"/>
        <v>0</v>
      </c>
      <c r="D1138" s="1248">
        <f t="shared" si="168"/>
        <v>0</v>
      </c>
      <c r="E1138" s="1248">
        <f t="shared" si="169"/>
        <v>0</v>
      </c>
      <c r="F1138" s="1248">
        <f t="shared" si="170"/>
        <v>0</v>
      </c>
      <c r="G1138" s="845"/>
      <c r="H1138" s="46"/>
      <c r="I1138" s="46"/>
      <c r="J1138" s="46"/>
      <c r="K1138" s="844"/>
      <c r="L1138" s="845"/>
      <c r="M1138" s="1239" t="str">
        <f t="shared" si="153"/>
        <v/>
      </c>
      <c r="N1138" s="1239" t="str">
        <f t="shared" si="165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4" t="s">
        <v>516</v>
      </c>
      <c r="B1139" s="1216"/>
      <c r="C1139" s="1248"/>
      <c r="D1139" s="1248"/>
      <c r="E1139" s="1248"/>
      <c r="F1139" s="1248"/>
      <c r="G1139" s="845"/>
      <c r="H1139" s="844"/>
      <c r="I1139" s="46"/>
      <c r="J1139" s="46"/>
      <c r="K1139" s="844"/>
      <c r="L1139" s="845"/>
      <c r="M1139" s="1258" t="s">
        <v>517</v>
      </c>
      <c r="N1139" s="1255" t="s">
        <v>340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6"/>
      <c r="C1140" s="1248">
        <f>IF(C$1102=0,0,MAX((SUM(C819,M819)+SUM(C903,M903,C905,M905)/C$1102),(SUM(C819)+SUM(C903,C905)/C$1102)))</f>
        <v>0</v>
      </c>
      <c r="D1140" s="1248">
        <f>IF(D$1102=0,0,MAX((SUM(D819,N819)+SUM(D903,N903,D905,N905)/D$1102),(SUM(D819)+SUM(D903,D905)/D$1102)))</f>
        <v>0</v>
      </c>
      <c r="E1140" s="1248">
        <f>IF(E$1102=0,0,MAX((SUM(E819,O819)+SUM(E903,O903,E905,O905)/E$1102),(SUM(E819)+SUM(E903,E905)/E$1102)))</f>
        <v>0</v>
      </c>
      <c r="F1140" s="1248">
        <f>IF(F$1102=0,0,MAX((SUM(F819,P819)+SUM(F903,P903,F905,P905)/F$1102),(SUM(F819)+SUM(F903,F905)/F$1102)))</f>
        <v>0</v>
      </c>
      <c r="G1140" s="845"/>
      <c r="H1140" s="1249"/>
      <c r="I1140" s="1249"/>
      <c r="J1140" s="1249"/>
      <c r="K1140" s="1249"/>
      <c r="L1140" s="44"/>
      <c r="M1140" s="1239" t="str">
        <f>IF(OR(SUM((C1140&gt;C$1100),(E1140&gt;C$1100),(D1140&gt;C$1100),(F1140&gt;C$1100))&gt;1,C1140&gt;C$1100*2,E1140&gt;C$1100*2,D1140&gt;C$1100*2,F1140&gt;C$1100*2),"yes","")</f>
        <v/>
      </c>
      <c r="N1140" s="1253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9" t="str">
        <f>A903</f>
        <v>Camels' milk sales - season 1</v>
      </c>
      <c r="B1141" s="1216"/>
      <c r="C1141" s="1248"/>
      <c r="D1141" s="1248"/>
      <c r="E1141" s="1248"/>
      <c r="F1141" s="1248"/>
      <c r="G1141" s="845"/>
      <c r="H1141" s="1249">
        <f>IF(C$1102=0,0,MAX(SUM(C903,M903)/C$1102,SUM(C903)/C$1102))</f>
        <v>0</v>
      </c>
      <c r="I1141" s="1249">
        <f>IF(D$1102=0,0,MAX(SUM(D903,N903)/D$1102,SUM(D903)/D$1102))</f>
        <v>0</v>
      </c>
      <c r="J1141" s="1249">
        <f>IF(E$1102=0,0,MAX(SUM(E903,O903)/E$1102,SUM(E903)/E$1102))</f>
        <v>0</v>
      </c>
      <c r="K1141" s="1249">
        <f>IF(F$1102=0,0,MAX(SUM(F903,P903)/F$1102,SUM(F903)/F$1102))</f>
        <v>0</v>
      </c>
      <c r="L1141" s="44"/>
      <c r="M1141" s="44"/>
      <c r="N1141" s="1253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9" t="str">
        <f>A905</f>
        <v>Camels' ghee/butter sales</v>
      </c>
      <c r="B1142" s="1216"/>
      <c r="C1142" s="1248"/>
      <c r="D1142" s="1248"/>
      <c r="E1142" s="1248"/>
      <c r="F1142" s="1248"/>
      <c r="G1142" s="845"/>
      <c r="H1142" s="1249">
        <f>IF(C$1102=0,0,MAX(SUM(C905,M905)/C$1102,SUM(C905)/C$1102))</f>
        <v>0</v>
      </c>
      <c r="I1142" s="1249">
        <f>IF(D$1102=0,0,MAX(SUM(D905,N905)/D$1102,SUM(D905)/D$1102))</f>
        <v>0</v>
      </c>
      <c r="J1142" s="1249">
        <f>IF(E$1102=0,0,MAX(SUM(E905,O905)/E$1102,SUM(E905)/E$1102))</f>
        <v>0</v>
      </c>
      <c r="K1142" s="1249">
        <f>IF(F$1102=0,0,MAX(SUM(F905,P905)/F$1102,SUM(F905)/F$1102))</f>
        <v>0</v>
      </c>
      <c r="L1142" s="44"/>
      <c r="M1142" s="1239"/>
      <c r="N1142" s="1253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6"/>
      <c r="C1143" s="1248">
        <f>IF(C$1102=0,0,MAX((SUM(C820,M820)+SUM(C904,M904)/C$1102),(SUM(C820)+SUM(C904)/C$1102)))</f>
        <v>0</v>
      </c>
      <c r="D1143" s="1248">
        <f>IF(D$1102=0,0,MAX((SUM(D820,N820)+SUM(D904,N904)/D$1102),(SUM(D820)+SUM(D904)/D$1102)))</f>
        <v>0</v>
      </c>
      <c r="E1143" s="1248">
        <f>IF(E$1102=0,0,MAX((SUM(E820,O820)+SUM(E904,O904)/E$1102),(SUM(E820)+SUM(E904)/E$1102)))</f>
        <v>0</v>
      </c>
      <c r="F1143" s="1248">
        <f>IF(F$1102=0,0,MAX((SUM(F820,P820)+SUM(F904,P904)/F$1102),(SUM(F820)+SUM(F904)/F$1102)))</f>
        <v>0</v>
      </c>
      <c r="G1143" s="845"/>
      <c r="H1143" s="1249"/>
      <c r="I1143" s="1249"/>
      <c r="J1143" s="1249"/>
      <c r="K1143" s="1249"/>
      <c r="L1143" s="44"/>
      <c r="M1143" s="1239" t="str">
        <f>IF(OR(SUM((C1143&gt;C$1100),(E1143&gt;C$1100),(D1143&gt;C$1100),(F1143&gt;C$1100))&gt;1,C1143&gt;C$1100*2,E1143&gt;C$1100*2,D1143&gt;C$1100*2,F1143&gt;C$1100*2),"yes","")</f>
        <v/>
      </c>
      <c r="N1143" s="1253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9" t="str">
        <f>A904</f>
        <v>Camels' milk sales - season 2</v>
      </c>
      <c r="B1144" s="1216"/>
      <c r="C1144" s="1248"/>
      <c r="D1144" s="1248"/>
      <c r="E1144" s="1248"/>
      <c r="F1144" s="1248"/>
      <c r="G1144" s="845"/>
      <c r="H1144" s="1249">
        <f>IF(C$1102=0,0,MAX(SUM(C904,M904)/C$1102,SUM(C904)/C$1102))</f>
        <v>0</v>
      </c>
      <c r="I1144" s="1249">
        <f>IF(D$1102=0,0,MAX(SUM(D904,N904)/D$1102,SUM(D904)/D$1102))</f>
        <v>0</v>
      </c>
      <c r="J1144" s="1249">
        <f>IF(E$1102=0,0,MAX(SUM(E904,O904)/E$1102,SUM(E904)/E$1102))</f>
        <v>0</v>
      </c>
      <c r="K1144" s="1249">
        <f>IF(F$1102=0,0,MAX(SUM(F904,P904)/F$1102,SUM(F904)/F$1102))</f>
        <v>0</v>
      </c>
      <c r="L1144" s="44"/>
      <c r="M1144" s="44"/>
      <c r="N1144" s="1253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6"/>
      <c r="C1145" s="1248">
        <f>IF(C$1102=0,0,MAX((SUM(C821,M821)+SUM(C906,M906,C908,M908)/C$1102),(SUM(C821)+SUM(C906,C908)/C$1102)))</f>
        <v>0</v>
      </c>
      <c r="D1145" s="1248">
        <f>IF(D$1102=0,0,MAX((SUM(D821,N821)+SUM(D906,N906,D908,N908)/D$1102),(SUM(D821)+SUM(D906,D908)/D$1102)))</f>
        <v>0</v>
      </c>
      <c r="E1145" s="1248">
        <f>IF(E$1102=0,0,MAX((SUM(E821,O821)+SUM(E906,O906,E908,O908)/E$1102),(SUM(E821)+SUM(E906,E908)/E$1102)))</f>
        <v>0.49535225048923681</v>
      </c>
      <c r="F1145" s="1248">
        <f>IF(F$1102=0,0,MAX((SUM(F821,P821)+SUM(F906,P906,F908,P908)/F$1102),(SUM(F821)+SUM(F906,F908)/F$1102)))</f>
        <v>1.7612524461839529</v>
      </c>
      <c r="G1145" s="845"/>
      <c r="H1145" s="1249"/>
      <c r="I1145" s="1249"/>
      <c r="J1145" s="1249"/>
      <c r="K1145" s="1249"/>
      <c r="L1145" s="44"/>
      <c r="M1145" s="1239" t="str">
        <f>IF(OR(SUM((C1145&gt;C$1100),(E1145&gt;C$1100),(D1145&gt;C$1100),(F1145&gt;C$1100))&gt;1,C1145&gt;C$1100*2,E1145&gt;C$1100*2,D1145&gt;C$1100*2,F1145&gt;C$1100*2),"yes","")</f>
        <v>yes</v>
      </c>
      <c r="N1145" s="1253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6"/>
      <c r="C1146" s="1248"/>
      <c r="D1146" s="1248"/>
      <c r="E1146" s="1248"/>
      <c r="F1146" s="1248"/>
      <c r="G1146" s="845"/>
      <c r="H1146" s="1249">
        <f>IF(C$1102=0,0,MAX(SUM(C906,M906)/C$1102,SUM(C906)/C$1102))</f>
        <v>0</v>
      </c>
      <c r="I1146" s="1249">
        <f>IF(D$1102=0,0,MAX(SUM(D906,N906)/D$1102,SUM(D906)/D$1102))</f>
        <v>0</v>
      </c>
      <c r="J1146" s="1249">
        <f>IF(E$1102=0,0,MAX(SUM(E906,O906)/E$1102,SUM(E906)/E$1102))</f>
        <v>0.49535225048923681</v>
      </c>
      <c r="K1146" s="1249">
        <f>IF(F$1102=0,0,MAX(SUM(F906,P906)/F$1102,SUM(F906)/F$1102))</f>
        <v>1.7612524461839529</v>
      </c>
      <c r="L1146" s="44"/>
      <c r="M1146" s="44"/>
      <c r="N1146" s="1253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6"/>
      <c r="C1147" s="1248"/>
      <c r="D1147" s="1248"/>
      <c r="E1147" s="1248"/>
      <c r="F1147" s="1248"/>
      <c r="G1147" s="845"/>
      <c r="H1147" s="1249">
        <f>IF(C$1102=0,0,MAX(SUM(C908,M908)/C$1102,SUM(C908)/C$1102))</f>
        <v>0</v>
      </c>
      <c r="I1147" s="1249">
        <f>IF(D$1102=0,0,MAX(SUM(D908,N908)/D$1102,SUM(D908)/D$1102))</f>
        <v>0</v>
      </c>
      <c r="J1147" s="1249">
        <f>IF(E$1102=0,0,MAX(SUM(E908,O908)/E$1102,SUM(E908)/E$1102))</f>
        <v>0</v>
      </c>
      <c r="K1147" s="1249">
        <f>IF(F$1102=0,0,MAX(SUM(F908,P908)/F$1102,SUM(F908)/F$1102))</f>
        <v>0</v>
      </c>
      <c r="L1147" s="44"/>
      <c r="M1147" s="1239"/>
      <c r="N1147" s="1253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6"/>
      <c r="C1148" s="1248">
        <f>IF(C$1102=0,0,MAX((SUM(C822,M822)+SUM(C907,M907)/C$1102),(SUM(C822)+SUM(C907)/C$1102)))</f>
        <v>0</v>
      </c>
      <c r="D1148" s="1248">
        <f>IF(D$1102=0,0,MAX((SUM(D822,N822)+SUM(D907,N907)/D$1102),(SUM(D822)+SUM(D907)/D$1102)))</f>
        <v>0</v>
      </c>
      <c r="E1148" s="1248">
        <f>IF(E$1102=0,0,MAX((SUM(E822,O822)+SUM(E907,O907)/E$1102),(SUM(E822)+SUM(E907)/E$1102)))</f>
        <v>0</v>
      </c>
      <c r="F1148" s="1248">
        <f>IF(F$1102=0,0,MAX((SUM(F822,P822)+SUM(F907,P907)/F$1102),(SUM(F822)+SUM(F907)/F$1102)))</f>
        <v>0</v>
      </c>
      <c r="G1148" s="845"/>
      <c r="H1148" s="1249"/>
      <c r="I1148" s="1249"/>
      <c r="J1148" s="1249"/>
      <c r="K1148" s="1249"/>
      <c r="L1148" s="44"/>
      <c r="M1148" s="1239" t="str">
        <f>IF(OR(SUM((C1148&gt;C$1100),(E1148&gt;C$1100),(D1148&gt;C$1100),(F1148&gt;C$1100))&gt;1,C1148&gt;C$1100*2,E1148&gt;C$1100*2,D1148&gt;C$1100*2,F1148&gt;C$1100*2),"yes","")</f>
        <v/>
      </c>
      <c r="N1148" s="1253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6"/>
      <c r="C1149" s="1248"/>
      <c r="D1149" s="1248"/>
      <c r="E1149" s="1248"/>
      <c r="F1149" s="1248"/>
      <c r="G1149" s="845"/>
      <c r="H1149" s="1249">
        <f>IF(C$1102=0,0,MAX(SUM(C907,M907)/C$1102,SUM(C907)/C$1102))</f>
        <v>0</v>
      </c>
      <c r="I1149" s="1249">
        <f>IF(D$1102=0,0,MAX(SUM(D907,N907)/D$1102,SUM(D907)/D$1102))</f>
        <v>0</v>
      </c>
      <c r="J1149" s="1249">
        <f>IF(E$1102=0,0,MAX(SUM(E907,O907)/E$1102,SUM(E907)/E$1102))</f>
        <v>0</v>
      </c>
      <c r="K1149" s="1249">
        <f>IF(F$1102=0,0,MAX(SUM(F907,P907)/F$1102,SUM(F907)/F$1102))</f>
        <v>0</v>
      </c>
      <c r="L1149" s="44"/>
      <c r="M1149" s="44"/>
      <c r="N1149" s="1253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6"/>
      <c r="C1150" s="1248">
        <f>IF(C$1102=0,0,MAX((SUM(C823,M823)+SUM(C909,M909,C911,M911)/C$1102),(SUM(C823)+SUM(C909,C911)/C$1102)))</f>
        <v>0</v>
      </c>
      <c r="D1150" s="1248">
        <f>IF(D$1102=0,0,MAX((SUM(D823,N823)+SUM(D909,N909,D911,N911)/D$1102),(SUM(D823)+SUM(D909,D911)/D$1102)))</f>
        <v>0</v>
      </c>
      <c r="E1150" s="1248">
        <f>IF(E$1102=0,0,MAX((SUM(E823,O823)+SUM(E909,O909,E911,O911)/E$1102),(SUM(E823)+SUM(E909,E911)/E$1102)))</f>
        <v>0</v>
      </c>
      <c r="F1150" s="1248">
        <f>IF(F$1102=0,0,MAX((SUM(F823,P823)+SUM(F909,P909,F911,P911)/F$1102),(SUM(F823)+SUM(F909,F911)/F$1102)))</f>
        <v>0</v>
      </c>
      <c r="G1150" s="845"/>
      <c r="H1150" s="1249"/>
      <c r="I1150" s="1249"/>
      <c r="J1150" s="1249"/>
      <c r="K1150" s="1249"/>
      <c r="L1150" s="44"/>
      <c r="M1150" s="1239" t="str">
        <f>IF(OR(SUM((C1150&gt;C$1100),(E1150&gt;C$1100),(D1150&gt;C$1100),(F1150&gt;C$1100))&gt;1,C1150&gt;C$1100*2,E1150&gt;C$1100*2,D1150&gt;C$1100*2,F1150&gt;C$1100*2),"yes","")</f>
        <v/>
      </c>
      <c r="N1150" s="1253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6"/>
      <c r="C1151" s="1248"/>
      <c r="D1151" s="1248"/>
      <c r="E1151" s="1248"/>
      <c r="F1151" s="1248"/>
      <c r="G1151" s="845"/>
      <c r="H1151" s="1249">
        <f>IF(C$1102=0,0,MAX(SUM(C909,M909)/C$1102,SUM(C909)/C$1102))</f>
        <v>0</v>
      </c>
      <c r="I1151" s="1249">
        <f>IF(D$1102=0,0,MAX(SUM(D909,N909)/D$1102,SUM(D909)/D$1102))</f>
        <v>0</v>
      </c>
      <c r="J1151" s="1249">
        <f>IF(E$1102=0,0,MAX(SUM(E909,O909)/E$1102,SUM(E909)/E$1102))</f>
        <v>0</v>
      </c>
      <c r="K1151" s="1249">
        <f>IF(F$1102=0,0,MAX(SUM(F909,P909)/F$1102,SUM(F909)/F$1102))</f>
        <v>0</v>
      </c>
      <c r="L1151" s="44"/>
      <c r="M1151" s="44"/>
      <c r="N1151" s="1253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6"/>
      <c r="C1152" s="1248"/>
      <c r="D1152" s="1248"/>
      <c r="E1152" s="1248"/>
      <c r="F1152" s="1248"/>
      <c r="G1152" s="845"/>
      <c r="H1152" s="1249">
        <f>IF(C$1102=0,0,MAX(SUM(C911,M911)/C$1102,SUM(C911)/C$1102))</f>
        <v>0</v>
      </c>
      <c r="I1152" s="1249">
        <f>IF(D$1102=0,0,MAX(SUM(D911,N911)/D$1102,SUM(D911)/D$1102))</f>
        <v>0</v>
      </c>
      <c r="J1152" s="1249">
        <f>IF(E$1102=0,0,MAX(SUM(E911,O911)/E$1102,SUM(E911)/E$1102))</f>
        <v>0</v>
      </c>
      <c r="K1152" s="1249">
        <f>IF(F$1102=0,0,MAX(SUM(F911,P911)/F$1102,SUM(F911)/F$1102))</f>
        <v>0</v>
      </c>
      <c r="L1152" s="44"/>
      <c r="M1152" s="1239"/>
      <c r="N1152" s="1253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6"/>
      <c r="C1153" s="1248">
        <f>IF(C$1102=0,0,MAX((SUM(C824,M824)+SUM(C910,M910)/C$1102),(SUM(C824)+SUM(C910)/C$1102)))</f>
        <v>0</v>
      </c>
      <c r="D1153" s="1248">
        <f>IF(D$1102=0,0,MAX((SUM(D824,N824)+SUM(D910,N910)/D$1102),(SUM(D824)+SUM(D910)/D$1102)))</f>
        <v>0</v>
      </c>
      <c r="E1153" s="1248">
        <f>IF(E$1102=0,0,MAX((SUM(E824,O824)+SUM(E910,O910)/E$1102),(SUM(E824)+SUM(E910)/E$1102)))</f>
        <v>0</v>
      </c>
      <c r="F1153" s="1248">
        <f>IF(F$1102=0,0,MAX((SUM(F824,P824)+SUM(F910,P910)/F$1102),(SUM(F824)+SUM(F910)/F$1102)))</f>
        <v>0</v>
      </c>
      <c r="G1153" s="845"/>
      <c r="H1153" s="1249"/>
      <c r="I1153" s="1249"/>
      <c r="J1153" s="1249"/>
      <c r="K1153" s="1249"/>
      <c r="L1153" s="44"/>
      <c r="M1153" s="1239" t="str">
        <f>IF(OR(SUM((C1153&gt;C$1100),(E1153&gt;C$1100),(D1153&gt;C$1100),(F1153&gt;C$1100))&gt;1,C1153&gt;C$1100*2,E1153&gt;C$1100*2,D1153&gt;C$1100*2,F1153&gt;C$1100*2),"yes","")</f>
        <v/>
      </c>
      <c r="N1153" s="1253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6"/>
      <c r="C1154" s="1248"/>
      <c r="D1154" s="1248"/>
      <c r="E1154" s="1248"/>
      <c r="F1154" s="1248"/>
      <c r="G1154" s="845"/>
      <c r="H1154" s="1249">
        <f>IF(C$1102=0,0,MAX(SUM(C910,M910)/C$1102,SUM(C910)/C$1102))</f>
        <v>0</v>
      </c>
      <c r="I1154" s="1249">
        <f>IF(D$1102=0,0,MAX(SUM(D910,N910)/D$1102,SUM(D910)/D$1102))</f>
        <v>0</v>
      </c>
      <c r="J1154" s="1249">
        <f>IF(E$1102=0,0,MAX(SUM(E910,O910)/E$1102,SUM(E910)/E$1102))</f>
        <v>0</v>
      </c>
      <c r="K1154" s="1249">
        <f>IF(F$1102=0,0,MAX(SUM(F910,P910)/F$1102,SUM(F910)/F$1102))</f>
        <v>0</v>
      </c>
      <c r="L1154" s="44"/>
      <c r="M1154" s="44"/>
      <c r="N1154" s="1253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6"/>
      <c r="C1155" s="1248">
        <f>IF(C$1102=0,0,MAX((SUM(C825,M825)+SUM(C912,M912,C914,M914)/C$1102),(SUM(C825)+SUM(C912,C914)/C$1102)))</f>
        <v>0</v>
      </c>
      <c r="D1155" s="1248">
        <f>IF(D$1102=0,0,MAX((SUM(D825,N825)+SUM(D912,N912,D914,N914)/D$1102),(SUM(D825)+SUM(D912,D914)/D$1102)))</f>
        <v>0</v>
      </c>
      <c r="E1155" s="1248">
        <f>IF(E$1102=0,0,MAX((SUM(E825,O825)+SUM(E912,O912,E914,O914)/E$1102),(SUM(E825)+SUM(E912,E914)/E$1102)))</f>
        <v>0</v>
      </c>
      <c r="F1155" s="1248">
        <f>IF(F$1102=0,0,MAX((SUM(F825,P825)+SUM(F912,P912,F914,P914)/F$1102),(SUM(F825)+SUM(F912,F914)/F$1102)))</f>
        <v>0</v>
      </c>
      <c r="G1155" s="845"/>
      <c r="H1155" s="1249"/>
      <c r="I1155" s="1249"/>
      <c r="J1155" s="1249"/>
      <c r="K1155" s="1249"/>
      <c r="L1155" s="44"/>
      <c r="M1155" s="1239" t="str">
        <f>IF(OR(SUM((C1155&gt;C$1100),(E1155&gt;C$1100),(D1155&gt;C$1100),(F1155&gt;C$1100))&gt;1,C1155&gt;C$1100*2,E1155&gt;C$1100*2,D1155&gt;C$1100*2,F1155&gt;C$1100*2),"yes","")</f>
        <v/>
      </c>
      <c r="N1155" s="1253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6"/>
      <c r="C1156" s="1248"/>
      <c r="D1156" s="1248"/>
      <c r="E1156" s="1248"/>
      <c r="F1156" s="1248"/>
      <c r="G1156" s="845"/>
      <c r="H1156" s="1249">
        <f>IF(C$1102=0,0,MAX(SUM(C912,M912)/C$1102,SUM(C912)/C$1102))</f>
        <v>0</v>
      </c>
      <c r="I1156" s="1249">
        <f>IF(D$1102=0,0,MAX(SUM(D912,N912)/D$1102,SUM(D912)/D$1102))</f>
        <v>0</v>
      </c>
      <c r="J1156" s="1249">
        <f>IF(E$1102=0,0,MAX(SUM(E912,O912)/E$1102,SUM(E912)/E$1102))</f>
        <v>0</v>
      </c>
      <c r="K1156" s="1249">
        <f>IF(F$1102=0,0,MAX(SUM(F912,P912)/F$1102,SUM(F912)/F$1102))</f>
        <v>0</v>
      </c>
      <c r="L1156" s="44"/>
      <c r="M1156" s="44"/>
      <c r="N1156" s="1253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6"/>
      <c r="C1157" s="1248"/>
      <c r="D1157" s="1248"/>
      <c r="E1157" s="1248"/>
      <c r="F1157" s="1248"/>
      <c r="G1157" s="845"/>
      <c r="H1157" s="1249">
        <f>IF(C$1102=0,0,MAX(SUM(C914,M914)/C$1102,SUM(C914)/C$1102))</f>
        <v>0</v>
      </c>
      <c r="I1157" s="1249">
        <f>IF(D$1102=0,0,MAX(SUM(D914,N914)/D$1102,SUM(D914)/D$1102))</f>
        <v>0</v>
      </c>
      <c r="J1157" s="1249">
        <f>IF(E$1102=0,0,MAX(SUM(E914,O914)/E$1102,SUM(E914)/E$1102))</f>
        <v>0</v>
      </c>
      <c r="K1157" s="1249">
        <f>IF(F$1102=0,0,MAX(SUM(F914,P914)/F$1102,SUM(F914)/F$1102))</f>
        <v>0</v>
      </c>
      <c r="L1157" s="44"/>
      <c r="M1157" s="1239"/>
      <c r="N1157" s="1253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6"/>
      <c r="C1158" s="1248">
        <f>IF(C$1102=0,0,MAX((SUM(C826,M826)+SUM(C913,M913)/C$1102),(SUM(C826)+SUM(C913)/C$1102)))</f>
        <v>0</v>
      </c>
      <c r="D1158" s="1248">
        <f>IF(D$1102=0,0,MAX((SUM(D826,N826)+SUM(D913,N913)/D$1102),(SUM(D826)+SUM(D913)/D$1102)))</f>
        <v>0</v>
      </c>
      <c r="E1158" s="1248">
        <f>IF(E$1102=0,0,MAX((SUM(E826,O826)+SUM(E913,O913)/E$1102),(SUM(E826)+SUM(E913)/E$1102)))</f>
        <v>0</v>
      </c>
      <c r="F1158" s="1248">
        <f>IF(F$1102=0,0,MAX((SUM(F826,P826)+SUM(F913,P913)/F$1102),(SUM(F826)+SUM(F913)/F$1102)))</f>
        <v>0</v>
      </c>
      <c r="G1158" s="845"/>
      <c r="H1158" s="1249"/>
      <c r="I1158" s="1249"/>
      <c r="J1158" s="1249"/>
      <c r="K1158" s="1249"/>
      <c r="L1158" s="44"/>
      <c r="M1158" s="1239" t="str">
        <f>IF(OR(SUM((C1158&gt;C$1100),(E1158&gt;C$1100),(D1158&gt;C$1100),(F1158&gt;C$1100))&gt;1,C1158&gt;C$1100*2,E1158&gt;C$1100*2,D1158&gt;C$1100*2,F1158&gt;C$1100*2),"yes","")</f>
        <v/>
      </c>
      <c r="N1158" s="1253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6"/>
      <c r="C1159" s="1248"/>
      <c r="D1159" s="1248"/>
      <c r="E1159" s="1248"/>
      <c r="F1159" s="1248"/>
      <c r="G1159" s="845"/>
      <c r="H1159" s="1249">
        <f>IF(C$1102=0,0,MAX(SUM(C913,M913)/C$1102,SUM(C913)/C$1102))</f>
        <v>0</v>
      </c>
      <c r="I1159" s="1249">
        <f>IF(D$1102=0,0,MAX(SUM(D913,N913)/D$1102,SUM(D913)/D$1102))</f>
        <v>0</v>
      </c>
      <c r="J1159" s="1249">
        <f>IF(E$1102=0,0,MAX(SUM(E913,O913)/E$1102,SUM(E913)/E$1102))</f>
        <v>0</v>
      </c>
      <c r="K1159" s="1249">
        <f>IF(F$1102=0,0,MAX(SUM(F913,P913)/F$1102,SUM(F913)/F$1102))</f>
        <v>0</v>
      </c>
      <c r="L1159" s="44"/>
      <c r="M1159" s="44"/>
      <c r="N1159" s="1253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50" t="str">
        <f>A827</f>
        <v>Own meat</v>
      </c>
      <c r="B1160" s="845"/>
      <c r="C1160" s="1248">
        <f>MAX(SUM(C827,M827),SUM(C827))</f>
        <v>0</v>
      </c>
      <c r="D1160" s="1248">
        <f>MAX(SUM(D827,N827),SUM(D827))</f>
        <v>0</v>
      </c>
      <c r="E1160" s="1248">
        <f>MAX(SUM(E827,O827),SUM(E827))</f>
        <v>2.9558056099151992E-3</v>
      </c>
      <c r="F1160" s="1248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9" t="str">
        <f t="shared" ref="M1160:M1166" si="171">IF(OR(SUM((C1160&gt;C$1100),(D1160&gt;C$1100),(E1160&gt;C$1100),(F1160&gt;C$1100))&gt;1,C1160&gt;C$1100*2,D1160&gt;C$1100*2,E1160&gt;C$1100*2,F1160&gt;C$1100*2),"yes","")</f>
        <v/>
      </c>
      <c r="N1160" s="1256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50" t="str">
        <f>A853</f>
        <v>Labour: Land clearing, construction, herding, slaughtering</v>
      </c>
      <c r="B1161" s="845"/>
      <c r="C1161" s="1248">
        <f t="shared" ref="C1161:F1163" si="172">MAX(SUM(C853,M853),SUM(C853))</f>
        <v>0.23381381045568908</v>
      </c>
      <c r="D1161" s="1248">
        <f t="shared" si="172"/>
        <v>0.23381381045568908</v>
      </c>
      <c r="E1161" s="1248">
        <f t="shared" si="172"/>
        <v>0</v>
      </c>
      <c r="F1161" s="1248">
        <f t="shared" si="172"/>
        <v>0</v>
      </c>
      <c r="G1161" s="845"/>
      <c r="H1161" s="46"/>
      <c r="I1161" s="46"/>
      <c r="J1161" s="46"/>
      <c r="K1161" s="46"/>
      <c r="L1161" s="44"/>
      <c r="M1161" s="1239" t="str">
        <f t="shared" si="171"/>
        <v>yes</v>
      </c>
      <c r="N1161" s="1256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50" t="str">
        <f>A854</f>
        <v>Labour: Weeding</v>
      </c>
      <c r="B1162" s="845"/>
      <c r="C1162" s="1248">
        <f t="shared" si="172"/>
        <v>0.23381381045568908</v>
      </c>
      <c r="D1162" s="1248">
        <f t="shared" si="172"/>
        <v>0.23381381045568908</v>
      </c>
      <c r="E1162" s="1248">
        <f t="shared" si="172"/>
        <v>0</v>
      </c>
      <c r="F1162" s="1248">
        <f t="shared" si="172"/>
        <v>0</v>
      </c>
      <c r="G1162" s="845"/>
      <c r="H1162" s="46"/>
      <c r="I1162" s="46"/>
      <c r="J1162" s="46"/>
      <c r="K1162" s="46"/>
      <c r="L1162" s="44"/>
      <c r="M1162" s="1239" t="str">
        <f t="shared" si="171"/>
        <v>yes</v>
      </c>
      <c r="N1162" s="1256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50" t="str">
        <f>A855</f>
        <v>Labour: Harvesting</v>
      </c>
      <c r="B1163" s="845"/>
      <c r="C1163" s="1248">
        <f t="shared" si="172"/>
        <v>0.17536035784176685</v>
      </c>
      <c r="D1163" s="1248">
        <f t="shared" si="172"/>
        <v>0.23381381045568908</v>
      </c>
      <c r="E1163" s="1248">
        <f t="shared" si="172"/>
        <v>0</v>
      </c>
      <c r="F1163" s="1248">
        <f t="shared" si="172"/>
        <v>0</v>
      </c>
      <c r="G1163" s="845"/>
      <c r="H1163" s="46"/>
      <c r="I1163" s="46"/>
      <c r="J1163" s="46"/>
      <c r="K1163" s="46"/>
      <c r="L1163" s="44"/>
      <c r="M1163" s="1239" t="str">
        <f t="shared" si="171"/>
        <v>yes</v>
      </c>
      <c r="N1163" s="1256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50" t="str">
        <f>A895</f>
        <v>Gifts/remittances: cereal</v>
      </c>
      <c r="B1164" s="845"/>
      <c r="C1164" s="1248">
        <f t="shared" ref="C1164:F1166" si="173">MAX(SUM(C895,M895),SUM(C895))</f>
        <v>0</v>
      </c>
      <c r="D1164" s="1248">
        <f t="shared" si="173"/>
        <v>0</v>
      </c>
      <c r="E1164" s="1248">
        <f t="shared" si="173"/>
        <v>0</v>
      </c>
      <c r="F1164" s="1248">
        <f t="shared" si="173"/>
        <v>0</v>
      </c>
      <c r="G1164" s="845"/>
      <c r="H1164" s="46"/>
      <c r="I1164" s="46"/>
      <c r="J1164" s="46"/>
      <c r="K1164" s="46"/>
      <c r="L1164" s="44"/>
      <c r="M1164" s="1239" t="str">
        <f t="shared" si="171"/>
        <v/>
      </c>
      <c r="N1164" s="1256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50" t="str">
        <f>A896</f>
        <v>Gifts/remittances: sugar</v>
      </c>
      <c r="B1165" s="845"/>
      <c r="C1165" s="1248">
        <f t="shared" si="173"/>
        <v>0</v>
      </c>
      <c r="D1165" s="1248">
        <f t="shared" si="173"/>
        <v>0</v>
      </c>
      <c r="E1165" s="1248">
        <f t="shared" si="173"/>
        <v>0</v>
      </c>
      <c r="F1165" s="1248">
        <f t="shared" si="173"/>
        <v>0</v>
      </c>
      <c r="G1165" s="845"/>
      <c r="H1165" s="46"/>
      <c r="I1165" s="46"/>
      <c r="J1165" s="46"/>
      <c r="K1165" s="46"/>
      <c r="L1165" s="44"/>
      <c r="M1165" s="1239" t="str">
        <f t="shared" si="171"/>
        <v/>
      </c>
      <c r="N1165" s="1256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50" t="str">
        <f>A897</f>
        <v>Gifts/remittances: Other</v>
      </c>
      <c r="B1166" s="845"/>
      <c r="C1166" s="1248">
        <f t="shared" si="173"/>
        <v>0</v>
      </c>
      <c r="D1166" s="1248">
        <f t="shared" si="173"/>
        <v>0</v>
      </c>
      <c r="E1166" s="1248">
        <f t="shared" si="173"/>
        <v>0</v>
      </c>
      <c r="F1166" s="1248">
        <f t="shared" si="173"/>
        <v>0</v>
      </c>
      <c r="G1166" s="845"/>
      <c r="H1166" s="46"/>
      <c r="I1166" s="46"/>
      <c r="J1166" s="46"/>
      <c r="K1166" s="46"/>
      <c r="L1166" s="44"/>
      <c r="M1166" s="1239" t="str">
        <f t="shared" si="171"/>
        <v/>
      </c>
      <c r="N1166" s="1256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4" t="s">
        <v>300</v>
      </c>
      <c r="B1167" s="845"/>
      <c r="C1167" s="1248"/>
      <c r="D1167" s="1248"/>
      <c r="E1167" s="1248"/>
      <c r="F1167" s="1248"/>
      <c r="G1167" s="845"/>
      <c r="H1167" s="844"/>
      <c r="I1167" s="46"/>
      <c r="J1167" s="46"/>
      <c r="K1167" s="844"/>
      <c r="L1167" s="845"/>
      <c r="M1167" s="1258" t="s">
        <v>517</v>
      </c>
      <c r="N1167" s="1255" t="s">
        <v>340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8">
        <f t="shared" ref="C1168:F1170" si="174">IF(C$1102=0,0,MAX(SUM(C915,M915)/C$1102,SUM(C915)/C$1102))</f>
        <v>0</v>
      </c>
      <c r="D1168" s="1248">
        <f t="shared" si="174"/>
        <v>0</v>
      </c>
      <c r="E1168" s="1248">
        <f t="shared" si="174"/>
        <v>0</v>
      </c>
      <c r="F1168" s="1248">
        <f t="shared" si="174"/>
        <v>0</v>
      </c>
      <c r="G1168" s="845"/>
      <c r="H1168" s="46"/>
      <c r="I1168" s="46"/>
      <c r="J1168" s="46"/>
      <c r="K1168" s="844"/>
      <c r="L1168" s="845"/>
      <c r="M1168" s="1239" t="str">
        <f t="shared" ref="M1168:M1192" si="175">IF(OR(SUM((C1168&gt;C$1100),(D1168&gt;C$1100),(E1168&gt;C$1100),(F1168&gt;C$1100))&gt;1,C1168&gt;C$1100*2,D1168&gt;C$1100*2,E1168&gt;C$1100*2,F1168&gt;C$1100*2),"yes","")</f>
        <v/>
      </c>
      <c r="N1168" s="1239" t="str">
        <f t="shared" ref="N1168:N1192" si="176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Pig sales - no. sold</v>
      </c>
      <c r="B1169" s="845"/>
      <c r="C1169" s="1248">
        <f t="shared" si="174"/>
        <v>0</v>
      </c>
      <c r="D1169" s="1248">
        <f t="shared" si="174"/>
        <v>0</v>
      </c>
      <c r="E1169" s="1248">
        <f t="shared" si="174"/>
        <v>0</v>
      </c>
      <c r="F1169" s="1248">
        <f t="shared" si="174"/>
        <v>0.67840834964122632</v>
      </c>
      <c r="G1169" s="845"/>
      <c r="H1169" s="46"/>
      <c r="I1169" s="46"/>
      <c r="J1169" s="46"/>
      <c r="K1169" s="844"/>
      <c r="L1169" s="845"/>
      <c r="M1169" s="1239" t="str">
        <f t="shared" si="175"/>
        <v>yes</v>
      </c>
      <c r="N1169" s="1239" t="str">
        <f t="shared" si="176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Other: no. sold</v>
      </c>
      <c r="B1170" s="845"/>
      <c r="C1170" s="1248">
        <f t="shared" si="174"/>
        <v>0</v>
      </c>
      <c r="D1170" s="1248">
        <f t="shared" si="174"/>
        <v>0</v>
      </c>
      <c r="E1170" s="1248">
        <f t="shared" si="174"/>
        <v>0</v>
      </c>
      <c r="F1170" s="1248">
        <f t="shared" si="174"/>
        <v>6.5231572080887146E-2</v>
      </c>
      <c r="G1170" s="845"/>
      <c r="H1170" s="46"/>
      <c r="I1170" s="46"/>
      <c r="J1170" s="46"/>
      <c r="K1170" s="844"/>
      <c r="L1170" s="845"/>
      <c r="M1170" s="1239" t="str">
        <f t="shared" si="175"/>
        <v/>
      </c>
      <c r="N1170" s="1239" t="str">
        <f t="shared" si="176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177">A919</f>
        <v>Beef sales: kg sold</v>
      </c>
      <c r="B1171" s="845"/>
      <c r="C1171" s="1248">
        <f t="shared" ref="C1171:C1180" si="178">IF(C$1102=0,0,MAX(SUM(C919,M919)/C$1102,SUM(C919)/C$1102))</f>
        <v>0</v>
      </c>
      <c r="D1171" s="1248">
        <f t="shared" ref="D1171:D1180" si="179">IF(D$1102=0,0,MAX(SUM(D919,N919)/D$1102,SUM(D919)/D$1102))</f>
        <v>0</v>
      </c>
      <c r="E1171" s="1248">
        <f t="shared" ref="E1171:E1180" si="180">IF(E$1102=0,0,MAX(SUM(E919,O919)/E$1102,SUM(E919)/E$1102))</f>
        <v>9.7847358121330719E-2</v>
      </c>
      <c r="F1171" s="1248">
        <f t="shared" ref="F1171:F1180" si="181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9" t="str">
        <f t="shared" si="175"/>
        <v>yes</v>
      </c>
      <c r="N1171" s="1239" t="str">
        <f t="shared" si="176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77"/>
        <v>Goat meat sales: kg sold</v>
      </c>
      <c r="B1172" s="845"/>
      <c r="C1172" s="1248">
        <f t="shared" si="178"/>
        <v>0</v>
      </c>
      <c r="D1172" s="1248">
        <f t="shared" si="179"/>
        <v>0</v>
      </c>
      <c r="E1172" s="1248">
        <f t="shared" si="180"/>
        <v>0</v>
      </c>
      <c r="F1172" s="1248">
        <f t="shared" si="181"/>
        <v>0</v>
      </c>
      <c r="G1172" s="845"/>
      <c r="H1172" s="46"/>
      <c r="I1172" s="46"/>
      <c r="J1172" s="46"/>
      <c r="K1172" s="844"/>
      <c r="L1172" s="845"/>
      <c r="M1172" s="1239" t="str">
        <f t="shared" si="175"/>
        <v/>
      </c>
      <c r="N1172" s="1239" t="str">
        <f t="shared" si="176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77"/>
        <v>Fattened Ox sales: no. sold</v>
      </c>
      <c r="B1173" s="845"/>
      <c r="C1173" s="1248">
        <f t="shared" si="178"/>
        <v>0</v>
      </c>
      <c r="D1173" s="1248">
        <f t="shared" si="179"/>
        <v>0</v>
      </c>
      <c r="E1173" s="1248">
        <f t="shared" si="180"/>
        <v>0</v>
      </c>
      <c r="F1173" s="1248">
        <f t="shared" si="181"/>
        <v>0</v>
      </c>
      <c r="G1173" s="845"/>
      <c r="H1173" s="46"/>
      <c r="I1173" s="46"/>
      <c r="J1173" s="46"/>
      <c r="K1173" s="844"/>
      <c r="L1173" s="845"/>
      <c r="M1173" s="1239" t="str">
        <f t="shared" si="175"/>
        <v/>
      </c>
      <c r="N1173" s="1239" t="str">
        <f t="shared" si="176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77"/>
        <v>Cattle sales - export: no. sold</v>
      </c>
      <c r="B1174" s="845"/>
      <c r="C1174" s="1248">
        <f t="shared" si="178"/>
        <v>0</v>
      </c>
      <c r="D1174" s="1248">
        <f t="shared" si="179"/>
        <v>0</v>
      </c>
      <c r="E1174" s="1248">
        <f t="shared" si="180"/>
        <v>0</v>
      </c>
      <c r="F1174" s="1248">
        <f t="shared" si="181"/>
        <v>0</v>
      </c>
      <c r="G1174" s="845"/>
      <c r="H1174" s="46"/>
      <c r="I1174" s="46"/>
      <c r="J1174" s="46"/>
      <c r="K1174" s="844"/>
      <c r="L1174" s="845"/>
      <c r="M1174" s="1239" t="str">
        <f t="shared" si="175"/>
        <v/>
      </c>
      <c r="N1174" s="1239" t="str">
        <f t="shared" si="176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77"/>
        <v>Cattle sales - local: no. sold</v>
      </c>
      <c r="B1175" s="845"/>
      <c r="C1175" s="1248">
        <f t="shared" si="178"/>
        <v>0</v>
      </c>
      <c r="D1175" s="1248">
        <f t="shared" si="179"/>
        <v>0</v>
      </c>
      <c r="E1175" s="1248">
        <f t="shared" si="180"/>
        <v>0.39138943248532287</v>
      </c>
      <c r="F1175" s="1248">
        <f t="shared" si="181"/>
        <v>0.86975429441182861</v>
      </c>
      <c r="G1175" s="845"/>
      <c r="H1175" s="46"/>
      <c r="I1175" s="46"/>
      <c r="J1175" s="46"/>
      <c r="K1175" s="844"/>
      <c r="L1175" s="845"/>
      <c r="M1175" s="1239" t="str">
        <f t="shared" si="175"/>
        <v>yes</v>
      </c>
      <c r="N1175" s="1239" t="str">
        <f t="shared" si="176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77"/>
        <v>Goat sales - export: no. sold</v>
      </c>
      <c r="B1176" s="845"/>
      <c r="C1176" s="1248">
        <f t="shared" si="178"/>
        <v>0</v>
      </c>
      <c r="D1176" s="1248">
        <f t="shared" si="179"/>
        <v>0</v>
      </c>
      <c r="E1176" s="1248">
        <f t="shared" si="180"/>
        <v>0</v>
      </c>
      <c r="F1176" s="1248">
        <f t="shared" si="181"/>
        <v>0</v>
      </c>
      <c r="G1176" s="845"/>
      <c r="H1176" s="46"/>
      <c r="I1176" s="46"/>
      <c r="J1176" s="46"/>
      <c r="K1176" s="844"/>
      <c r="L1176" s="845"/>
      <c r="M1176" s="1239" t="str">
        <f t="shared" si="175"/>
        <v/>
      </c>
      <c r="N1176" s="1239" t="str">
        <f t="shared" si="176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177"/>
        <v>Goat sales - local: no. sold</v>
      </c>
      <c r="B1177" s="845"/>
      <c r="C1177" s="1248">
        <f t="shared" si="178"/>
        <v>0</v>
      </c>
      <c r="D1177" s="1248">
        <f t="shared" si="179"/>
        <v>0</v>
      </c>
      <c r="E1177" s="1248">
        <f t="shared" si="180"/>
        <v>1.7123287671232876E-2</v>
      </c>
      <c r="F1177" s="1248">
        <f t="shared" si="181"/>
        <v>4.5662100456621002E-2</v>
      </c>
      <c r="G1177" s="845"/>
      <c r="H1177" s="46"/>
      <c r="I1177" s="46"/>
      <c r="J1177" s="46"/>
      <c r="K1177" s="844"/>
      <c r="L1177" s="845"/>
      <c r="M1177" s="1239" t="str">
        <f t="shared" si="175"/>
        <v/>
      </c>
      <c r="N1177" s="1239" t="str">
        <f t="shared" si="176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177"/>
        <v>Sheep sales - export: no. sold</v>
      </c>
      <c r="B1178" s="845"/>
      <c r="C1178" s="1248">
        <f t="shared" si="178"/>
        <v>0</v>
      </c>
      <c r="D1178" s="1248">
        <f t="shared" si="179"/>
        <v>0</v>
      </c>
      <c r="E1178" s="1248">
        <f t="shared" si="180"/>
        <v>0</v>
      </c>
      <c r="F1178" s="1248">
        <f t="shared" si="181"/>
        <v>0</v>
      </c>
      <c r="G1178" s="845"/>
      <c r="H1178" s="46"/>
      <c r="I1178" s="46"/>
      <c r="J1178" s="46"/>
      <c r="K1178" s="844"/>
      <c r="L1178" s="845"/>
      <c r="M1178" s="1239" t="str">
        <f t="shared" si="175"/>
        <v/>
      </c>
      <c r="N1178" s="1239" t="str">
        <f t="shared" si="176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177"/>
        <v>Sheep sales: no sold</v>
      </c>
      <c r="B1179" s="845"/>
      <c r="C1179" s="1248">
        <f t="shared" si="178"/>
        <v>0</v>
      </c>
      <c r="D1179" s="1248">
        <f t="shared" si="179"/>
        <v>0</v>
      </c>
      <c r="E1179" s="1248">
        <f t="shared" si="180"/>
        <v>0</v>
      </c>
      <c r="F1179" s="1248">
        <f t="shared" si="181"/>
        <v>0</v>
      </c>
      <c r="G1179" s="845"/>
      <c r="H1179" s="46"/>
      <c r="I1179" s="46"/>
      <c r="J1179" s="46"/>
      <c r="K1179" s="844"/>
      <c r="L1179" s="845"/>
      <c r="M1179" s="1239" t="str">
        <f t="shared" si="175"/>
        <v/>
      </c>
      <c r="N1179" s="1239" t="str">
        <f t="shared" si="176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177"/>
        <v>Chicken sales: no. sold</v>
      </c>
      <c r="B1180" s="845"/>
      <c r="C1180" s="1248">
        <f t="shared" si="178"/>
        <v>0</v>
      </c>
      <c r="D1180" s="1248">
        <f t="shared" si="179"/>
        <v>0</v>
      </c>
      <c r="E1180" s="1248">
        <f t="shared" si="180"/>
        <v>1.4677103718199608E-2</v>
      </c>
      <c r="F1180" s="1248">
        <f t="shared" si="181"/>
        <v>0</v>
      </c>
      <c r="G1180" s="845"/>
      <c r="H1180" s="46"/>
      <c r="I1180" s="46"/>
      <c r="J1180" s="46"/>
      <c r="K1180" s="844"/>
      <c r="L1180" s="845"/>
      <c r="M1180" s="1239" t="str">
        <f t="shared" si="175"/>
        <v/>
      </c>
      <c r="N1180" s="1239" t="str">
        <f t="shared" si="176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8">
        <f t="shared" ref="C1181:F1183" si="182">IF(C$1102=0,0,MAX(SUM(C964,M964)/C$1102,SUM(C964)/C$1102))</f>
        <v>0.14492591557170814</v>
      </c>
      <c r="D1181" s="1248">
        <f t="shared" si="182"/>
        <v>6.4411518031870271E-2</v>
      </c>
      <c r="E1181" s="1248">
        <f t="shared" si="182"/>
        <v>5.6360078277886493E-2</v>
      </c>
      <c r="F1181" s="1248">
        <f t="shared" si="182"/>
        <v>0</v>
      </c>
      <c r="G1181" s="845"/>
      <c r="H1181" s="46"/>
      <c r="I1181" s="46"/>
      <c r="J1181" s="46"/>
      <c r="K1181" s="844"/>
      <c r="L1181" s="845"/>
      <c r="M1181" s="1239" t="str">
        <f t="shared" si="175"/>
        <v>yes</v>
      </c>
      <c r="N1181" s="1239" t="str">
        <f t="shared" si="176"/>
        <v>yes</v>
      </c>
      <c r="O1181" s="845"/>
      <c r="P1181" s="845"/>
      <c r="Q1181" s="1260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8">
        <f t="shared" si="182"/>
        <v>0</v>
      </c>
      <c r="D1182" s="1248">
        <f t="shared" si="182"/>
        <v>0</v>
      </c>
      <c r="E1182" s="1248">
        <f t="shared" si="182"/>
        <v>0.14677103718199608</v>
      </c>
      <c r="F1182" s="1248">
        <f t="shared" si="182"/>
        <v>0</v>
      </c>
      <c r="G1182" s="845"/>
      <c r="H1182" s="46"/>
      <c r="I1182" s="46"/>
      <c r="J1182" s="46"/>
      <c r="K1182" s="844"/>
      <c r="L1182" s="845"/>
      <c r="M1182" s="1239" t="str">
        <f t="shared" si="175"/>
        <v>yes</v>
      </c>
      <c r="N1182" s="1239" t="str">
        <f t="shared" si="176"/>
        <v>yes</v>
      </c>
      <c r="O1182" s="845"/>
      <c r="P1182" s="845"/>
      <c r="Q1182" s="1260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8">
        <f t="shared" si="182"/>
        <v>0</v>
      </c>
      <c r="D1183" s="1248">
        <f t="shared" si="182"/>
        <v>0</v>
      </c>
      <c r="E1183" s="1248">
        <f t="shared" si="182"/>
        <v>0</v>
      </c>
      <c r="F1183" s="1248">
        <f t="shared" si="182"/>
        <v>0</v>
      </c>
      <c r="G1183" s="845"/>
      <c r="H1183" s="46"/>
      <c r="I1183" s="46"/>
      <c r="J1183" s="46"/>
      <c r="K1183" s="844"/>
      <c r="L1183" s="845"/>
      <c r="M1183" s="1239" t="str">
        <f t="shared" si="175"/>
        <v/>
      </c>
      <c r="N1183" s="1239" t="str">
        <f t="shared" si="176"/>
        <v/>
      </c>
      <c r="O1183" s="845"/>
      <c r="P1183" s="845"/>
      <c r="Q1183" s="1260"/>
      <c r="R1183" s="450"/>
      <c r="S1183" s="46"/>
      <c r="T1183" s="46"/>
      <c r="U1183" s="1063">
        <v>1183</v>
      </c>
      <c r="V1183" s="46"/>
    </row>
    <row r="1184" spans="1:22" ht="15.75" customHeight="1">
      <c r="A1184" s="1257" t="str">
        <f>A856</f>
        <v>Labour migration: no. people per HH</v>
      </c>
      <c r="B1184" s="845"/>
      <c r="C1184" s="1248">
        <f>IF(C$1102=0,0,MAX((SUM(C856,M856)+SUM(C968,M968)/C$1102),(SUM(C856)+SUM(C968)/C$1102)))</f>
        <v>0</v>
      </c>
      <c r="D1184" s="1248">
        <f>IF(D$1102=0,0,MAX((SUM(D856,N856)+SUM(D968,N968)/D$1102),(SUM(D856)+SUM(D968)/D$1102)))</f>
        <v>0</v>
      </c>
      <c r="E1184" s="1248">
        <f>IF(E$1102=0,0,MAX((SUM(E856,O856)+SUM(E968,O968)/E$1102),(SUM(E856)+SUM(E968)/E$1102)))</f>
        <v>0</v>
      </c>
      <c r="F1184" s="1248">
        <f>IF(F$1102=0,0,MAX((SUM(F856,P856)+SUM(F968,P968)/F$1102),(SUM(F856)+SUM(F968)/F$1102)))</f>
        <v>0</v>
      </c>
      <c r="G1184" s="845"/>
      <c r="H1184" s="1249">
        <f>IF(C$1102=0,0,MAX(SUM(C968,M968)/C$1102,SUM(C968)/C$1102))</f>
        <v>0</v>
      </c>
      <c r="I1184" s="1249">
        <f>IF(D$1102=0,0,MAX(SUM(D968,N968)/D$1102,SUM(D968)/D$1102))</f>
        <v>0</v>
      </c>
      <c r="J1184" s="1249">
        <f>IF(E$1102=0,0,MAX(SUM(E968,O968)/E$1102,SUM(E968)/E$1102))</f>
        <v>0</v>
      </c>
      <c r="K1184" s="1249">
        <f>IF(F$1102=0,0,MAX(SUM(F968,P968)/F$1102,SUM(F968)/F$1102))</f>
        <v>0</v>
      </c>
      <c r="L1184" s="44"/>
      <c r="M1184" s="1239" t="str">
        <f t="shared" si="175"/>
        <v/>
      </c>
      <c r="N1184" s="1239" t="str">
        <f t="shared" si="176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8">
        <f>IF(C$1102=0,0,MAX(SUM(C969,M969)/C$1102,SUM(C969)/C$1102))</f>
        <v>0</v>
      </c>
      <c r="D1185" s="1248">
        <f>IF(D$1102=0,0,MAX(SUM(D969,N969)/D$1102,SUM(D969)/D$1102))</f>
        <v>0</v>
      </c>
      <c r="E1185" s="1248">
        <f>IF(E$1102=0,0,MAX(SUM(E969,O969)/E$1102,SUM(E969)/E$1102))</f>
        <v>0</v>
      </c>
      <c r="F1185" s="1248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9" t="str">
        <f t="shared" si="175"/>
        <v/>
      </c>
      <c r="N1185" s="1239" t="str">
        <f t="shared" si="176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8">
        <f t="shared" ref="C1186:F1187" si="183">IF(C$1102=0,0,MAX(SUM(C971,M971)/C$1102,SUM(C971)/C$1102))</f>
        <v>0</v>
      </c>
      <c r="D1186" s="1248">
        <f t="shared" si="183"/>
        <v>0</v>
      </c>
      <c r="E1186" s="1248">
        <f t="shared" si="183"/>
        <v>0</v>
      </c>
      <c r="F1186" s="1248">
        <f t="shared" si="183"/>
        <v>0</v>
      </c>
      <c r="G1186" s="845"/>
      <c r="H1186" s="46"/>
      <c r="I1186" s="46"/>
      <c r="J1186" s="46"/>
      <c r="K1186" s="844"/>
      <c r="L1186" s="845"/>
      <c r="M1186" s="1239" t="str">
        <f t="shared" si="175"/>
        <v/>
      </c>
      <c r="N1186" s="1239" t="str">
        <f t="shared" si="176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8">
        <f t="shared" si="183"/>
        <v>0.28180039138943247</v>
      </c>
      <c r="D1187" s="1248">
        <f t="shared" si="183"/>
        <v>0.88565837293821637</v>
      </c>
      <c r="E1187" s="1248">
        <f t="shared" si="183"/>
        <v>0.41095890410958902</v>
      </c>
      <c r="F1187" s="1248">
        <f t="shared" si="183"/>
        <v>0.6262230919765166</v>
      </c>
      <c r="G1187" s="845"/>
      <c r="H1187" s="46"/>
      <c r="I1187" s="46"/>
      <c r="J1187" s="46"/>
      <c r="K1187" s="844"/>
      <c r="L1187" s="845"/>
      <c r="M1187" s="1239" t="str">
        <f t="shared" si="175"/>
        <v>yes</v>
      </c>
      <c r="N1187" s="1239" t="str">
        <f t="shared" si="176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8">
        <f>IF(C$1102=0,0,MAX(SUM(C974,M974)/C$1102,SUM(C974)/C$1102))</f>
        <v>0</v>
      </c>
      <c r="D1188" s="1248">
        <f>IF(D$1102=0,0,MAX(SUM(D974,N974)/D$1102,SUM(D974)/D$1102))</f>
        <v>0</v>
      </c>
      <c r="E1188" s="1248">
        <f>IF(E$1102=0,0,MAX(SUM(E974,O974)/E$1102,SUM(E974)/E$1102))</f>
        <v>0</v>
      </c>
      <c r="F1188" s="1248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9" t="str">
        <f t="shared" si="175"/>
        <v/>
      </c>
      <c r="N1188" s="1239" t="str">
        <f t="shared" si="176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8">
        <f>IF(C$1102=0,0,MAX(SUM(C976,M976)/C$1102,SUM(C976)/C$1102))</f>
        <v>0</v>
      </c>
      <c r="D1189" s="1248">
        <f>IF(D$1102=0,0,MAX(SUM(D976,N976)/D$1102,SUM(D976)/D$1102))</f>
        <v>0</v>
      </c>
      <c r="E1189" s="1248">
        <f>IF(E$1102=0,0,MAX(SUM(E976,O976)/E$1102,SUM(E976)/E$1102))</f>
        <v>0</v>
      </c>
      <c r="F1189" s="1248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9" t="str">
        <f t="shared" si="175"/>
        <v/>
      </c>
      <c r="N1189" s="1239" t="str">
        <f t="shared" si="176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8">
        <f>IF(C$1102=0,0,MAX(SUM(C978,M978)/C$1102,SUM(C978)/C$1102))</f>
        <v>0</v>
      </c>
      <c r="D1190" s="1248">
        <f>IF(D$1102=0,0,MAX(SUM(D978,N978)/D$1102,SUM(D978)/D$1102))</f>
        <v>0</v>
      </c>
      <c r="E1190" s="1248">
        <f>IF(E$1102=0,0,MAX(SUM(E978,O978)/E$1102,SUM(E978)/E$1102))</f>
        <v>0</v>
      </c>
      <c r="F1190" s="1248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9" t="str">
        <f t="shared" si="175"/>
        <v/>
      </c>
      <c r="N1190" s="1239" t="str">
        <f t="shared" si="176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8">
        <f>IF(C$1102=0,0,MAX(SUM(C980,M980)/C$1102,SUM(C980)/C$1102))</f>
        <v>0</v>
      </c>
      <c r="D1191" s="1248">
        <f>IF(D$1102=0,0,MAX(SUM(D980,N980)/D$1102,SUM(D980)/D$1102))</f>
        <v>0</v>
      </c>
      <c r="E1191" s="1248">
        <f>IF(E$1102=0,0,MAX(SUM(E980,O980)/E$1102,SUM(E980)/E$1102))</f>
        <v>0</v>
      </c>
      <c r="F1191" s="1248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9" t="str">
        <f t="shared" si="175"/>
        <v/>
      </c>
      <c r="N1191" s="1239" t="str">
        <f t="shared" si="176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8">
        <f>IF(C$1102=0,0,MAX(SUM(C982,M982)/C$1102,SUM(C982)/C$1102))</f>
        <v>0</v>
      </c>
      <c r="D1192" s="1248">
        <f>IF(D$1102=0,0,MAX(SUM(D982,N982)/D$1102,SUM(D982)/D$1102))</f>
        <v>0</v>
      </c>
      <c r="E1192" s="1248">
        <f>IF(E$1102=0,0,MAX(SUM(E982,O982)/E$1102,SUM(E982)/E$1102))</f>
        <v>0</v>
      </c>
      <c r="F1192" s="1248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9" t="str">
        <f t="shared" si="175"/>
        <v/>
      </c>
      <c r="N1192" s="1239" t="str">
        <f t="shared" si="176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1" customWidth="1"/>
    <col min="8" max="10" width="6.5" style="1262" customWidth="1"/>
    <col min="11" max="16384" width="11.5" style="15"/>
  </cols>
  <sheetData>
    <row r="1" spans="1:13" ht="12.75" customHeight="1">
      <c r="A1" s="1263"/>
      <c r="B1" s="1264"/>
      <c r="C1" s="862"/>
      <c r="D1" s="862"/>
      <c r="E1" s="862"/>
      <c r="F1" s="862"/>
      <c r="G1" s="1265"/>
      <c r="H1" s="1265"/>
      <c r="I1" s="450"/>
      <c r="J1" s="450"/>
      <c r="K1" s="450"/>
      <c r="L1" s="450"/>
      <c r="M1" s="450"/>
    </row>
    <row r="2" spans="1:13" ht="14" customHeight="1" thickBot="1">
      <c r="A2" s="1266" t="s">
        <v>518</v>
      </c>
      <c r="B2" s="1267"/>
      <c r="C2" s="1268"/>
      <c r="D2" s="1268"/>
      <c r="E2" s="1268"/>
      <c r="F2" s="1268"/>
      <c r="G2" s="1265"/>
      <c r="H2" s="1265"/>
      <c r="I2" s="450"/>
      <c r="J2" s="450"/>
      <c r="K2" s="450"/>
      <c r="L2" s="450"/>
      <c r="M2" s="450"/>
    </row>
    <row r="3" spans="1:13" ht="14" customHeight="1" thickBot="1">
      <c r="A3" s="1269"/>
      <c r="B3" s="1042"/>
      <c r="C3" s="1042" t="s">
        <v>467</v>
      </c>
      <c r="D3" s="1043"/>
      <c r="E3" s="1043"/>
      <c r="F3" s="1043"/>
      <c r="G3" s="1265"/>
      <c r="H3" s="1265"/>
      <c r="I3" s="450"/>
      <c r="J3" s="450"/>
      <c r="K3" s="450"/>
      <c r="L3" s="450"/>
      <c r="M3" s="450"/>
    </row>
    <row r="4" spans="1:13" ht="12.75" customHeight="1">
      <c r="A4" s="1270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5"/>
      <c r="H4" s="1265"/>
      <c r="I4" s="450"/>
      <c r="J4" s="450"/>
      <c r="K4" s="450"/>
      <c r="L4" s="450"/>
      <c r="M4" s="450"/>
    </row>
    <row r="5" spans="1:13" ht="12.75" customHeight="1">
      <c r="A5" s="1271" t="s">
        <v>519</v>
      </c>
      <c r="B5" s="1272"/>
      <c r="C5" s="1155"/>
      <c r="D5" s="1155"/>
      <c r="E5" s="1155"/>
      <c r="F5" s="1155"/>
      <c r="G5" s="1265"/>
      <c r="H5" s="1265"/>
      <c r="I5" s="450"/>
      <c r="J5" s="450"/>
      <c r="K5" s="450"/>
      <c r="L5" s="450"/>
      <c r="M5" s="450"/>
    </row>
    <row r="6" spans="1:13" ht="12.75" customHeight="1">
      <c r="A6" s="1273" t="s">
        <v>520</v>
      </c>
      <c r="B6" s="1267"/>
      <c r="C6" s="1268"/>
      <c r="D6" s="1268"/>
      <c r="E6" s="1268"/>
      <c r="F6" s="1268"/>
      <c r="G6" s="1265"/>
      <c r="H6" s="1265"/>
      <c r="I6" s="450"/>
      <c r="J6" s="450"/>
      <c r="K6" s="450"/>
      <c r="L6" s="450"/>
      <c r="M6" s="450"/>
    </row>
    <row r="7" spans="1:13" ht="12.75" customHeight="1">
      <c r="A7" s="1274" t="s">
        <v>521</v>
      </c>
      <c r="B7" s="1275"/>
      <c r="C7" s="1244"/>
      <c r="D7" s="1244"/>
      <c r="E7" s="1244"/>
      <c r="F7" s="1244"/>
      <c r="G7" s="1265"/>
      <c r="H7" s="1265"/>
      <c r="I7" s="450"/>
      <c r="J7" s="450"/>
      <c r="K7" s="450"/>
      <c r="L7" s="450"/>
      <c r="M7" s="450"/>
    </row>
    <row r="8" spans="1:13" ht="12.75" customHeight="1">
      <c r="A8" s="1271" t="s">
        <v>522</v>
      </c>
      <c r="B8" s="1272"/>
      <c r="C8" s="1276">
        <f>[1]ExpFactors!$C$8</f>
        <v>1.5</v>
      </c>
      <c r="D8" s="1276">
        <f>[1]ExpFactors!$D$8</f>
        <v>1.5</v>
      </c>
      <c r="E8" s="1276">
        <f>[1]ExpFactors!$E$8</f>
        <v>1.5</v>
      </c>
      <c r="F8" s="1276">
        <f>[1]ExpFactors!$F$8</f>
        <v>1.5</v>
      </c>
      <c r="G8" s="1265"/>
      <c r="H8" s="1265"/>
      <c r="I8" s="450"/>
      <c r="J8" s="450"/>
      <c r="K8" s="450"/>
      <c r="L8" s="450"/>
      <c r="M8" s="450"/>
    </row>
    <row r="9" spans="1:13" ht="12.75" customHeight="1">
      <c r="A9" s="1273" t="s">
        <v>523</v>
      </c>
      <c r="B9" s="1267"/>
      <c r="C9" s="1268"/>
      <c r="D9" s="1268"/>
      <c r="E9" s="1268"/>
      <c r="F9" s="1268"/>
      <c r="G9" s="1265"/>
      <c r="H9" s="1265"/>
      <c r="I9" s="450"/>
      <c r="J9" s="450"/>
      <c r="K9" s="450"/>
      <c r="L9" s="450"/>
      <c r="M9" s="450"/>
    </row>
    <row r="10" spans="1:13" ht="12.75" customHeight="1">
      <c r="A10" s="1274" t="s">
        <v>524</v>
      </c>
      <c r="B10" s="1275"/>
      <c r="C10" s="1244"/>
      <c r="D10" s="1244"/>
      <c r="E10" s="1244"/>
      <c r="F10" s="1244"/>
      <c r="G10" s="1265"/>
      <c r="H10" s="1265"/>
      <c r="I10" s="450"/>
      <c r="J10" s="450"/>
      <c r="K10" s="450"/>
      <c r="L10" s="450"/>
      <c r="M10" s="450"/>
    </row>
    <row r="11" spans="1:13" ht="12.75" customHeight="1">
      <c r="A11" s="1271" t="s">
        <v>525</v>
      </c>
      <c r="B11" s="1272"/>
      <c r="C11" s="1276">
        <f>[1]ExpFactors!$C$11</f>
        <v>0.1</v>
      </c>
      <c r="D11" s="1276">
        <f>[1]ExpFactors!$D$11</f>
        <v>0.1</v>
      </c>
      <c r="E11" s="1276">
        <f>[1]ExpFactors!$E$11</f>
        <v>0.2</v>
      </c>
      <c r="F11" s="1276">
        <f>[1]ExpFactors!$F$11</f>
        <v>0.2</v>
      </c>
      <c r="G11" s="1265"/>
      <c r="H11" s="1265"/>
      <c r="I11" s="450"/>
      <c r="J11" s="450"/>
      <c r="K11" s="450"/>
      <c r="L11" s="450"/>
      <c r="M11" s="450"/>
    </row>
    <row r="12" spans="1:13" ht="12.75" customHeight="1">
      <c r="A12" s="1271" t="s">
        <v>522</v>
      </c>
      <c r="B12" s="1272"/>
      <c r="C12" s="1276">
        <f>[1]ExpFactors!$C$12</f>
        <v>2</v>
      </c>
      <c r="D12" s="1276">
        <f>[1]ExpFactors!$D$12</f>
        <v>2</v>
      </c>
      <c r="E12" s="1276">
        <f>[1]ExpFactors!$E$12</f>
        <v>2</v>
      </c>
      <c r="F12" s="1276">
        <f>[1]ExpFactors!$F$12</f>
        <v>2</v>
      </c>
      <c r="G12" s="1265"/>
      <c r="H12" s="1265"/>
      <c r="I12" s="450"/>
      <c r="J12" s="450"/>
      <c r="K12" s="450"/>
      <c r="L12" s="450"/>
      <c r="M12" s="450"/>
    </row>
    <row r="13" spans="1:13" ht="12.75" customHeight="1">
      <c r="A13" s="1274" t="s">
        <v>526</v>
      </c>
      <c r="B13" s="1275"/>
      <c r="C13" s="1244"/>
      <c r="D13" s="1244"/>
      <c r="E13" s="1244"/>
      <c r="F13" s="1244"/>
      <c r="G13" s="1265"/>
      <c r="H13" s="1265"/>
      <c r="I13" s="450"/>
      <c r="J13" s="450"/>
      <c r="K13" s="450"/>
      <c r="L13" s="450"/>
      <c r="M13" s="450"/>
    </row>
    <row r="14" spans="1:13" ht="12.75" customHeight="1">
      <c r="A14" s="1271" t="s">
        <v>525</v>
      </c>
      <c r="B14" s="1272"/>
      <c r="C14" s="1276">
        <f>[1]ExpFactors!$C$14</f>
        <v>0</v>
      </c>
      <c r="D14" s="1276">
        <f>[1]ExpFactors!$D$14</f>
        <v>0.33</v>
      </c>
      <c r="E14" s="1276">
        <f>[1]ExpFactors!$E$14</f>
        <v>0.15</v>
      </c>
      <c r="F14" s="1276">
        <f>[1]ExpFactors!$F$14</f>
        <v>0.17</v>
      </c>
      <c r="G14" s="1265"/>
      <c r="H14" s="1265"/>
      <c r="I14" s="450"/>
      <c r="J14" s="450"/>
      <c r="K14" s="450"/>
      <c r="L14" s="450"/>
      <c r="M14" s="450"/>
    </row>
    <row r="15" spans="1:13" ht="12.75" customHeight="1">
      <c r="A15" s="1271" t="s">
        <v>522</v>
      </c>
      <c r="B15" s="1272"/>
      <c r="C15" s="1276">
        <f>[1]ExpFactors!$C$15</f>
        <v>1</v>
      </c>
      <c r="D15" s="1276">
        <f>[1]ExpFactors!$D$15</f>
        <v>1</v>
      </c>
      <c r="E15" s="1276">
        <f>[1]ExpFactors!$E$15</f>
        <v>1.5</v>
      </c>
      <c r="F15" s="1276">
        <f>[1]ExpFactors!$F$15</f>
        <v>1.5</v>
      </c>
      <c r="G15" s="1265"/>
      <c r="H15" s="1265"/>
      <c r="I15" s="450"/>
      <c r="J15" s="450"/>
      <c r="K15" s="450"/>
      <c r="L15" s="450"/>
      <c r="M15" s="450"/>
    </row>
    <row r="16" spans="1:13" ht="12.75" customHeight="1">
      <c r="A16" s="1274" t="s">
        <v>527</v>
      </c>
      <c r="B16" s="1275"/>
      <c r="C16" s="1244"/>
      <c r="D16" s="1244"/>
      <c r="E16" s="1244"/>
      <c r="F16" s="1244"/>
      <c r="G16" s="1265"/>
      <c r="H16" s="1265"/>
      <c r="I16" s="450"/>
      <c r="J16" s="450"/>
      <c r="K16" s="450"/>
      <c r="L16" s="450"/>
      <c r="M16" s="450"/>
    </row>
    <row r="17" spans="1:13" ht="12.75" customHeight="1">
      <c r="A17" s="1271" t="s">
        <v>525</v>
      </c>
      <c r="B17" s="1272"/>
      <c r="C17" s="1276">
        <f>[1]ExpFactors!$C$17</f>
        <v>0.5</v>
      </c>
      <c r="D17" s="1276">
        <f>[1]ExpFactors!$D$17</f>
        <v>0.33</v>
      </c>
      <c r="E17" s="1276">
        <f>[1]ExpFactors!$E$17</f>
        <v>0.375</v>
      </c>
      <c r="F17" s="1276">
        <f>[1]ExpFactors!$E$17</f>
        <v>0.375</v>
      </c>
      <c r="G17" s="1265"/>
      <c r="H17" s="1265"/>
      <c r="I17" s="450"/>
      <c r="J17" s="450"/>
      <c r="K17" s="450"/>
      <c r="L17" s="450"/>
      <c r="M17" s="450"/>
    </row>
    <row r="18" spans="1:13" ht="12.75" customHeight="1">
      <c r="A18" s="1271" t="s">
        <v>522</v>
      </c>
      <c r="B18" s="1272"/>
      <c r="C18" s="1276">
        <f>[1]ExpFactors!$C$18</f>
        <v>1</v>
      </c>
      <c r="D18" s="1276">
        <f>[1]ExpFactors!$D$18</f>
        <v>1</v>
      </c>
      <c r="E18" s="1276">
        <f>[1]ExpFactors!$E$18</f>
        <v>1.5</v>
      </c>
      <c r="F18" s="1276">
        <f>[1]ExpFactors!$F$18</f>
        <v>1.25</v>
      </c>
      <c r="G18" s="1265"/>
      <c r="H18" s="1265"/>
      <c r="I18" s="450"/>
      <c r="J18" s="450"/>
      <c r="K18" s="450"/>
      <c r="L18" s="450"/>
      <c r="M18" s="450"/>
    </row>
    <row r="19" spans="1:13" ht="12.75" customHeight="1">
      <c r="A19" s="1273" t="s">
        <v>20</v>
      </c>
      <c r="B19" s="1267"/>
      <c r="C19" s="1268"/>
      <c r="D19" s="1268"/>
      <c r="E19" s="1268"/>
      <c r="F19" s="1268"/>
      <c r="G19" s="1265"/>
      <c r="H19" s="1265"/>
      <c r="I19" s="450"/>
      <c r="J19" s="450"/>
      <c r="K19" s="450"/>
      <c r="L19" s="450"/>
      <c r="M19" s="450"/>
    </row>
    <row r="20" spans="1:13" ht="12.75" customHeight="1">
      <c r="A20" s="1274" t="s">
        <v>528</v>
      </c>
      <c r="B20" s="1277"/>
      <c r="C20" s="1242"/>
      <c r="D20" s="1242"/>
      <c r="E20" s="1242"/>
      <c r="F20" s="1242"/>
      <c r="G20" s="1265"/>
      <c r="H20" s="1265"/>
      <c r="I20" s="450"/>
      <c r="J20" s="450"/>
      <c r="K20" s="450"/>
      <c r="L20" s="450"/>
      <c r="M20" s="450"/>
    </row>
    <row r="21" spans="1:13" ht="12.75" customHeight="1">
      <c r="A21" s="1271" t="s">
        <v>529</v>
      </c>
      <c r="B21" s="1272"/>
      <c r="C21" s="1276">
        <f>[1]ExpFactors!$C$21</f>
        <v>1.25</v>
      </c>
      <c r="D21" s="1276">
        <f>[1]ExpFactors!$D$21</f>
        <v>1.25</v>
      </c>
      <c r="E21" s="1276">
        <f>[1]ExpFactors!$E$21</f>
        <v>1.25</v>
      </c>
      <c r="F21" s="1276">
        <f>[1]ExpFactors!$F$21</f>
        <v>1.25</v>
      </c>
      <c r="G21" s="1265"/>
      <c r="H21" s="1265"/>
      <c r="I21" s="450"/>
      <c r="J21" s="450"/>
      <c r="K21" s="450"/>
      <c r="L21" s="450"/>
      <c r="M21" s="450"/>
    </row>
    <row r="22" spans="1:13" ht="12.75" customHeight="1">
      <c r="A22" s="1274" t="s">
        <v>530</v>
      </c>
      <c r="B22" s="1277"/>
      <c r="C22" s="1242"/>
      <c r="D22" s="1242"/>
      <c r="E22" s="1242"/>
      <c r="F22" s="1242"/>
      <c r="G22" s="1265"/>
      <c r="H22" s="1265"/>
      <c r="I22" s="450"/>
      <c r="J22" s="450"/>
      <c r="K22" s="450"/>
      <c r="L22" s="450"/>
      <c r="M22" s="450"/>
    </row>
    <row r="23" spans="1:13" ht="12.75" customHeight="1">
      <c r="A23" s="1271" t="s">
        <v>531</v>
      </c>
      <c r="B23" s="1272"/>
      <c r="C23" s="1276">
        <f>[1]ExpFactors!C23</f>
        <v>0</v>
      </c>
      <c r="D23" s="1276">
        <f>[1]ExpFactors!D23</f>
        <v>0</v>
      </c>
      <c r="E23" s="1276">
        <f>[1]ExpFactors!E23</f>
        <v>0</v>
      </c>
      <c r="F23" s="1276">
        <f>[1]ExpFactors!F23</f>
        <v>0</v>
      </c>
      <c r="G23" s="1265"/>
      <c r="H23" s="1265"/>
      <c r="I23" s="450"/>
      <c r="J23" s="450"/>
      <c r="K23" s="450"/>
      <c r="L23" s="450"/>
      <c r="M23" s="450"/>
    </row>
    <row r="24" spans="1:13" ht="12.75" customHeight="1">
      <c r="A24" s="1271" t="s">
        <v>532</v>
      </c>
      <c r="B24" s="1272"/>
      <c r="C24" s="1276">
        <f>[1]ExpFactors!C24</f>
        <v>1</v>
      </c>
      <c r="D24" s="1276">
        <f>[1]ExpFactors!D24</f>
        <v>1</v>
      </c>
      <c r="E24" s="1276">
        <f>[1]ExpFactors!E24</f>
        <v>1</v>
      </c>
      <c r="F24" s="1276">
        <f>[1]ExpFactors!F24</f>
        <v>1</v>
      </c>
      <c r="G24" s="1265"/>
      <c r="H24" s="1265"/>
      <c r="I24" s="450"/>
      <c r="J24" s="450"/>
      <c r="K24" s="450"/>
      <c r="L24" s="450"/>
      <c r="M24" s="450"/>
    </row>
    <row r="25" spans="1:13" ht="12.75" customHeight="1">
      <c r="A25" s="1271" t="s">
        <v>533</v>
      </c>
      <c r="B25" s="1272"/>
      <c r="C25" s="1276">
        <f>[1]ExpFactors!C25</f>
        <v>0.5</v>
      </c>
      <c r="D25" s="1276">
        <f>[1]ExpFactors!D25</f>
        <v>0.5</v>
      </c>
      <c r="E25" s="1276">
        <f>[1]ExpFactors!E25</f>
        <v>0.5</v>
      </c>
      <c r="F25" s="1276">
        <f>[1]ExpFactors!F25</f>
        <v>0.5</v>
      </c>
      <c r="G25" s="1265"/>
      <c r="H25" s="1265"/>
      <c r="I25" s="450"/>
      <c r="J25" s="450"/>
      <c r="K25" s="450"/>
      <c r="L25" s="450"/>
      <c r="M25" s="450"/>
    </row>
    <row r="26" spans="1:13" ht="12.75" customHeight="1">
      <c r="A26" s="1273" t="s">
        <v>534</v>
      </c>
      <c r="B26" s="1278"/>
      <c r="C26" s="1279"/>
      <c r="D26" s="1279"/>
      <c r="E26" s="1279"/>
      <c r="F26" s="1279"/>
      <c r="G26" s="1265"/>
      <c r="H26" s="1265"/>
      <c r="I26" s="450"/>
      <c r="J26" s="450"/>
      <c r="K26" s="450"/>
      <c r="L26" s="450"/>
      <c r="M26" s="450"/>
    </row>
    <row r="27" spans="1:13" ht="12.75" customHeight="1">
      <c r="A27" s="1274" t="s">
        <v>535</v>
      </c>
      <c r="B27" s="1277"/>
      <c r="C27" s="1242"/>
      <c r="D27" s="1242"/>
      <c r="E27" s="1242"/>
      <c r="F27" s="1242"/>
      <c r="G27" s="1265"/>
      <c r="H27" s="1265"/>
      <c r="I27" s="450"/>
      <c r="J27" s="450"/>
      <c r="K27" s="450"/>
      <c r="L27" s="450"/>
      <c r="M27" s="450"/>
    </row>
    <row r="28" spans="1:13" ht="12.75" customHeight="1">
      <c r="A28" s="1271" t="s">
        <v>536</v>
      </c>
      <c r="B28" s="1272"/>
      <c r="C28" s="1276">
        <f>[1]ExpFactors!C28</f>
        <v>1.2</v>
      </c>
      <c r="D28" s="1276">
        <f>[1]ExpFactors!D28</f>
        <v>1.2</v>
      </c>
      <c r="E28" s="1276">
        <f>[1]ExpFactors!E28</f>
        <v>1.2</v>
      </c>
      <c r="F28" s="1276">
        <f>[1]ExpFactors!F28</f>
        <v>1.2</v>
      </c>
      <c r="G28" s="1265"/>
      <c r="H28" s="1265"/>
      <c r="I28" s="450"/>
      <c r="J28" s="450"/>
      <c r="K28" s="450"/>
      <c r="L28" s="450"/>
      <c r="M28" s="450"/>
    </row>
    <row r="29" spans="1:13" ht="12.75" customHeight="1">
      <c r="A29" s="1274" t="s">
        <v>537</v>
      </c>
      <c r="B29" s="1275"/>
      <c r="C29" s="1244"/>
      <c r="D29" s="1244"/>
      <c r="E29" s="1244"/>
      <c r="F29" s="1244"/>
      <c r="G29" s="1265"/>
      <c r="H29" s="1265"/>
      <c r="I29" s="450"/>
      <c r="J29" s="450"/>
      <c r="K29" s="450"/>
      <c r="L29" s="450"/>
      <c r="M29" s="450"/>
    </row>
    <row r="30" spans="1:13" ht="12.75" customHeight="1">
      <c r="A30" s="1271" t="s">
        <v>536</v>
      </c>
      <c r="B30" s="1272"/>
      <c r="C30" s="1276">
        <f>[1]ExpFactors!C30</f>
        <v>1.2</v>
      </c>
      <c r="D30" s="1276">
        <f>[1]ExpFactors!D30</f>
        <v>1.2</v>
      </c>
      <c r="E30" s="1276">
        <f>[1]ExpFactors!E30</f>
        <v>1.2</v>
      </c>
      <c r="F30" s="1276">
        <f>[1]ExpFactors!F30</f>
        <v>1.2</v>
      </c>
      <c r="G30" s="1265"/>
      <c r="H30" s="1265"/>
      <c r="I30" s="450"/>
      <c r="J30" s="450"/>
      <c r="K30" s="450"/>
      <c r="L30" s="450"/>
      <c r="M30" s="450"/>
    </row>
    <row r="31" spans="1:13" ht="12.75" customHeight="1">
      <c r="A31" s="1274" t="s">
        <v>538</v>
      </c>
      <c r="B31" s="1275"/>
      <c r="C31" s="1244"/>
      <c r="D31" s="1244"/>
      <c r="E31" s="1244"/>
      <c r="F31" s="1244"/>
      <c r="G31" s="1265"/>
      <c r="H31" s="1265"/>
      <c r="I31" s="450"/>
      <c r="J31" s="450"/>
      <c r="K31" s="450"/>
      <c r="L31" s="450"/>
      <c r="M31" s="450"/>
    </row>
    <row r="32" spans="1:13" ht="12.75" customHeight="1">
      <c r="A32" s="1271" t="s">
        <v>536</v>
      </c>
      <c r="B32" s="1272"/>
      <c r="C32" s="1276">
        <f>[1]ExpFactors!C32</f>
        <v>2</v>
      </c>
      <c r="D32" s="1276">
        <f>[1]ExpFactors!D32</f>
        <v>2</v>
      </c>
      <c r="E32" s="1276">
        <f>[1]ExpFactors!E32</f>
        <v>2</v>
      </c>
      <c r="F32" s="1276">
        <f>[1]ExpFactors!F32</f>
        <v>2</v>
      </c>
      <c r="G32" s="1265"/>
      <c r="H32" s="1265"/>
      <c r="I32" s="450"/>
      <c r="J32" s="450"/>
      <c r="K32" s="450"/>
      <c r="L32" s="450"/>
      <c r="M32" s="450"/>
    </row>
    <row r="33" spans="1:13" ht="12.75" customHeight="1">
      <c r="A33" s="1274" t="s">
        <v>539</v>
      </c>
      <c r="B33" s="1277"/>
      <c r="C33" s="1242"/>
      <c r="D33" s="1242"/>
      <c r="E33" s="1242"/>
      <c r="F33" s="1242"/>
      <c r="G33" s="1265"/>
      <c r="H33" s="1265"/>
      <c r="I33" s="450"/>
      <c r="J33" s="450"/>
      <c r="K33" s="450"/>
      <c r="L33" s="450"/>
      <c r="M33" s="450"/>
    </row>
    <row r="34" spans="1:13" ht="12.75" customHeight="1">
      <c r="A34" s="1271" t="s">
        <v>536</v>
      </c>
      <c r="B34" s="1272"/>
      <c r="C34" s="1276">
        <f>[1]ExpFactors!C34</f>
        <v>1</v>
      </c>
      <c r="D34" s="1276">
        <f>[1]ExpFactors!D34</f>
        <v>1</v>
      </c>
      <c r="E34" s="1276">
        <f>[1]ExpFactors!E34</f>
        <v>1</v>
      </c>
      <c r="F34" s="1276">
        <f>[1]ExpFactors!F34</f>
        <v>1</v>
      </c>
      <c r="G34" s="1265"/>
      <c r="H34" s="1265"/>
      <c r="I34" s="450"/>
      <c r="J34" s="450"/>
      <c r="K34" s="450"/>
      <c r="L34" s="450"/>
      <c r="M34" s="450"/>
    </row>
    <row r="35" spans="1:13" ht="12.75" customHeight="1">
      <c r="A35" s="1274" t="s">
        <v>540</v>
      </c>
      <c r="B35" s="1277"/>
      <c r="C35" s="1242"/>
      <c r="D35" s="1242"/>
      <c r="E35" s="1242"/>
      <c r="F35" s="1242"/>
      <c r="G35" s="1265"/>
      <c r="H35" s="1265"/>
      <c r="I35" s="450"/>
      <c r="J35" s="450"/>
      <c r="K35" s="450"/>
      <c r="L35" s="450"/>
      <c r="M35" s="450"/>
    </row>
    <row r="36" spans="1:13" ht="12.75" customHeight="1">
      <c r="A36" s="1280" t="s">
        <v>536</v>
      </c>
      <c r="B36" s="1272"/>
      <c r="C36" s="1276">
        <f>[1]ExpFactors!C36</f>
        <v>1.2</v>
      </c>
      <c r="D36" s="1276">
        <f>[1]ExpFactors!D36</f>
        <v>1.2</v>
      </c>
      <c r="E36" s="1276">
        <f>[1]ExpFactors!E36</f>
        <v>1.2</v>
      </c>
      <c r="F36" s="1276">
        <f>[1]ExpFactors!F36</f>
        <v>1.2</v>
      </c>
      <c r="G36" s="1265"/>
      <c r="H36" s="1265"/>
      <c r="I36" s="450"/>
      <c r="J36" s="450"/>
      <c r="K36" s="450"/>
      <c r="L36" s="450"/>
      <c r="M36" s="450"/>
    </row>
    <row r="37" spans="1:13" ht="12.75" customHeight="1">
      <c r="A37" s="1274" t="s">
        <v>541</v>
      </c>
      <c r="B37" s="1275"/>
      <c r="C37" s="1244"/>
      <c r="D37" s="1244"/>
      <c r="E37" s="1244"/>
      <c r="F37" s="1244"/>
      <c r="G37" s="1265"/>
      <c r="H37" s="1265"/>
      <c r="I37" s="450"/>
      <c r="J37" s="450"/>
      <c r="K37" s="450"/>
      <c r="L37" s="450"/>
      <c r="M37" s="450"/>
    </row>
    <row r="38" spans="1:13" ht="12.75" customHeight="1">
      <c r="A38" s="1271" t="s">
        <v>536</v>
      </c>
      <c r="B38" s="1272"/>
      <c r="C38" s="1276">
        <f>[1]ExpFactors!C38</f>
        <v>1</v>
      </c>
      <c r="D38" s="1276">
        <f>[1]ExpFactors!D38</f>
        <v>1</v>
      </c>
      <c r="E38" s="1276">
        <f>[1]ExpFactors!E38</f>
        <v>1</v>
      </c>
      <c r="F38" s="1276">
        <f>[1]ExpFactors!F38</f>
        <v>1</v>
      </c>
      <c r="G38" s="1265"/>
      <c r="H38" s="1265"/>
      <c r="I38" s="450"/>
      <c r="J38" s="450"/>
      <c r="K38" s="450"/>
      <c r="L38" s="450"/>
      <c r="M38" s="450"/>
    </row>
    <row r="39" spans="1:13" ht="12.75" customHeight="1">
      <c r="A39" s="1281" t="s">
        <v>17</v>
      </c>
      <c r="B39" s="1282"/>
      <c r="C39" s="1283"/>
      <c r="D39" s="1283"/>
      <c r="E39" s="1283"/>
      <c r="F39" s="1283"/>
      <c r="G39" s="1265"/>
      <c r="H39" s="1265"/>
      <c r="I39" s="450"/>
      <c r="J39" s="450"/>
      <c r="K39" s="450"/>
      <c r="L39" s="450"/>
      <c r="M39" s="450"/>
    </row>
    <row r="40" spans="1:13" ht="12.75" customHeight="1">
      <c r="A40" s="1284" t="s">
        <v>542</v>
      </c>
      <c r="B40" s="1285"/>
      <c r="C40" s="1286"/>
      <c r="D40" s="1286"/>
      <c r="E40" s="1286"/>
      <c r="F40" s="1286"/>
      <c r="G40" s="1265"/>
      <c r="H40" s="1265"/>
      <c r="I40" s="450"/>
      <c r="J40" s="450"/>
      <c r="K40" s="450"/>
      <c r="L40" s="450"/>
      <c r="M40" s="450"/>
    </row>
    <row r="41" spans="1:13" ht="12.75" customHeight="1">
      <c r="A41" s="1271" t="s">
        <v>543</v>
      </c>
      <c r="B41" s="1287"/>
      <c r="C41" s="1288"/>
      <c r="D41" s="1276" t="str">
        <f>[1]ExpFactors!D41</f>
        <v>yes</v>
      </c>
      <c r="E41" s="1288"/>
      <c r="F41" s="1288"/>
      <c r="G41" s="1265"/>
      <c r="H41" s="1265"/>
      <c r="I41" s="450"/>
      <c r="J41" s="450"/>
      <c r="K41" s="450"/>
      <c r="L41" s="450"/>
      <c r="M41" s="450"/>
    </row>
    <row r="42" spans="1:13" ht="12.75" customHeight="1">
      <c r="A42" s="1284" t="s">
        <v>544</v>
      </c>
      <c r="B42" s="1285"/>
      <c r="C42" s="1571" t="s">
        <v>545</v>
      </c>
      <c r="D42" s="1571"/>
      <c r="E42" s="1571"/>
      <c r="F42" s="1571"/>
      <c r="G42" s="1417" t="s">
        <v>546</v>
      </c>
      <c r="H42" s="1418" t="str">
        <f>[1]ExpFactors!$H$42</f>
        <v>Additional Price (per kg)</v>
      </c>
      <c r="I42" s="862" t="s">
        <v>547</v>
      </c>
      <c r="J42" s="450"/>
      <c r="K42" s="450"/>
      <c r="L42" s="450"/>
      <c r="M42" s="450"/>
    </row>
    <row r="43" spans="1:13" ht="12.75" customHeight="1">
      <c r="A43" s="1419" t="str">
        <f>[1]ExpFactors!A43</f>
        <v>rice</v>
      </c>
      <c r="B43" s="1419" t="str">
        <f>[1]ExpFactors!B43</f>
        <v>poor</v>
      </c>
      <c r="C43" s="1289">
        <f>[1]ExpFactors!C43</f>
        <v>0</v>
      </c>
      <c r="D43" s="1289">
        <f>[1]ExpFactors!D43</f>
        <v>0</v>
      </c>
      <c r="E43" s="1289">
        <f>[1]ExpFactors!E43</f>
        <v>0</v>
      </c>
      <c r="F43" s="1289">
        <f>[1]ExpFactors!F43</f>
        <v>0</v>
      </c>
      <c r="G43" s="1419">
        <f>[1]ExpFactors!G43</f>
        <v>0</v>
      </c>
      <c r="H43" s="1419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9" t="str">
        <f>[1]ExpFactors!A44</f>
        <v>sorghum</v>
      </c>
      <c r="B44" s="1419" t="str">
        <f>[1]ExpFactors!B44</f>
        <v>poor</v>
      </c>
      <c r="C44" s="1289">
        <f>[1]ExpFactors!C44</f>
        <v>0</v>
      </c>
      <c r="D44" s="1289">
        <f>[1]ExpFactors!D44</f>
        <v>0</v>
      </c>
      <c r="E44" s="1289">
        <f>[1]ExpFactors!E44</f>
        <v>0</v>
      </c>
      <c r="F44" s="1289">
        <f>[1]ExpFactors!F44</f>
        <v>0</v>
      </c>
      <c r="G44" s="1419">
        <f>[1]ExpFactors!G44</f>
        <v>0</v>
      </c>
      <c r="H44" s="1419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9" t="str">
        <f>[1]ExpFactors!A45</f>
        <v>millet</v>
      </c>
      <c r="B45" s="1419" t="str">
        <f>[1]ExpFactors!B45</f>
        <v>poor</v>
      </c>
      <c r="C45" s="1289">
        <f>[1]ExpFactors!C45</f>
        <v>0</v>
      </c>
      <c r="D45" s="1289">
        <f>[1]ExpFactors!D45</f>
        <v>0</v>
      </c>
      <c r="E45" s="1289">
        <f>[1]ExpFactors!E45</f>
        <v>0</v>
      </c>
      <c r="F45" s="1289">
        <f>[1]ExpFactors!F45</f>
        <v>0</v>
      </c>
      <c r="G45" s="1419">
        <f>[1]ExpFactors!G45</f>
        <v>0</v>
      </c>
      <c r="H45" s="1419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9" t="str">
        <f>[1]ExpFactors!A46</f>
        <v>bread</v>
      </c>
      <c r="B46" s="1419" t="str">
        <f>[1]ExpFactors!B46</f>
        <v>poor</v>
      </c>
      <c r="C46" s="1289">
        <f>[1]ExpFactors!C46</f>
        <v>0</v>
      </c>
      <c r="D46" s="1289">
        <f>[1]ExpFactors!D46</f>
        <v>0</v>
      </c>
      <c r="E46" s="1289">
        <f>[1]ExpFactors!E46</f>
        <v>0</v>
      </c>
      <c r="F46" s="1289">
        <f>[1]ExpFactors!F46</f>
        <v>0</v>
      </c>
      <c r="G46" s="1419">
        <f>[1]ExpFactors!G46</f>
        <v>0</v>
      </c>
      <c r="H46" s="1419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9" t="str">
        <f>[1]ExpFactors!A47</f>
        <v>sweet potatoes</v>
      </c>
      <c r="B47" s="1419" t="str">
        <f>[1]ExpFactors!B47</f>
        <v>poor</v>
      </c>
      <c r="C47" s="1289">
        <f>[1]ExpFactors!C47</f>
        <v>0</v>
      </c>
      <c r="D47" s="1289">
        <f>[1]ExpFactors!D47</f>
        <v>0</v>
      </c>
      <c r="E47" s="1289">
        <f>[1]ExpFactors!E47</f>
        <v>0</v>
      </c>
      <c r="F47" s="1289">
        <f>[1]ExpFactors!F47</f>
        <v>0</v>
      </c>
      <c r="G47" s="1419">
        <f>[1]ExpFactors!G47</f>
        <v>0</v>
      </c>
      <c r="H47" s="1419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9" t="str">
        <f>[1]ExpFactors!A48</f>
        <v>sugar</v>
      </c>
      <c r="B48" s="1419" t="str">
        <f>[1]ExpFactors!B48</f>
        <v>poor</v>
      </c>
      <c r="C48" s="1289">
        <f>[1]ExpFactors!C48</f>
        <v>0</v>
      </c>
      <c r="D48" s="1289">
        <f>[1]ExpFactors!D48</f>
        <v>0</v>
      </c>
      <c r="E48" s="1289">
        <f>[1]ExpFactors!E48</f>
        <v>0</v>
      </c>
      <c r="F48" s="1289">
        <f>[1]ExpFactors!F48</f>
        <v>0</v>
      </c>
      <c r="G48" s="1419">
        <f>[1]ExpFactors!G48</f>
        <v>0</v>
      </c>
      <c r="H48" s="1419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9" t="str">
        <f>[1]ExpFactors!A49</f>
        <v>oil</v>
      </c>
      <c r="B49" s="1419" t="str">
        <f>[1]ExpFactors!B49</f>
        <v>poor</v>
      </c>
      <c r="C49" s="1289">
        <f>[1]ExpFactors!C49</f>
        <v>0</v>
      </c>
      <c r="D49" s="1289">
        <f>[1]ExpFactors!D49</f>
        <v>0</v>
      </c>
      <c r="E49" s="1289">
        <f>[1]ExpFactors!E49</f>
        <v>0</v>
      </c>
      <c r="F49" s="1289">
        <f>[1]ExpFactors!F49</f>
        <v>0</v>
      </c>
      <c r="G49" s="1419">
        <f>[1]ExpFactors!G49</f>
        <v>0</v>
      </c>
      <c r="H49" s="1419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9" t="str">
        <f>[1]ExpFactors!A50</f>
        <v>milk</v>
      </c>
      <c r="B50" s="1419" t="str">
        <f>[1]ExpFactors!B50</f>
        <v>poor</v>
      </c>
      <c r="C50" s="1289">
        <f>[1]ExpFactors!C50</f>
        <v>0</v>
      </c>
      <c r="D50" s="1289">
        <f>[1]ExpFactors!D50</f>
        <v>0</v>
      </c>
      <c r="E50" s="1289">
        <f>[1]ExpFactors!E50</f>
        <v>0</v>
      </c>
      <c r="F50" s="1289">
        <f>[1]ExpFactors!F50</f>
        <v>0</v>
      </c>
      <c r="G50" s="1419">
        <f>[1]ExpFactors!G50</f>
        <v>0</v>
      </c>
      <c r="H50" s="1419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9" t="str">
        <f>[1]ExpFactors!A51</f>
        <v>eggs</v>
      </c>
      <c r="B51" s="1419" t="str">
        <f>[1]ExpFactors!B51</f>
        <v>poor</v>
      </c>
      <c r="C51" s="1289">
        <f>[1]ExpFactors!C51</f>
        <v>0</v>
      </c>
      <c r="D51" s="1289">
        <f>[1]ExpFactors!D51</f>
        <v>0</v>
      </c>
      <c r="E51" s="1289">
        <f>[1]ExpFactors!E51</f>
        <v>0</v>
      </c>
      <c r="F51" s="1289">
        <f>[1]ExpFactors!F51</f>
        <v>0</v>
      </c>
      <c r="G51" s="1419">
        <f>[1]ExpFactors!G51</f>
        <v>0</v>
      </c>
      <c r="H51" s="1419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9" t="str">
        <f>[1]ExpFactors!A52</f>
        <v>poultry</v>
      </c>
      <c r="B52" s="1419" t="str">
        <f>[1]ExpFactors!B52</f>
        <v>poor</v>
      </c>
      <c r="C52" s="1289">
        <f>[1]ExpFactors!C52</f>
        <v>0</v>
      </c>
      <c r="D52" s="1289">
        <f>[1]ExpFactors!D52</f>
        <v>0</v>
      </c>
      <c r="E52" s="1289">
        <f>[1]ExpFactors!E52</f>
        <v>0</v>
      </c>
      <c r="F52" s="1289">
        <f>[1]ExpFactors!F52</f>
        <v>0</v>
      </c>
      <c r="G52" s="1419">
        <f>[1]ExpFactors!G52</f>
        <v>0</v>
      </c>
      <c r="H52" s="1419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9" t="str">
        <f>[1]ExpFactors!A53</f>
        <v>beef</v>
      </c>
      <c r="B53" s="1419" t="str">
        <f>[1]ExpFactors!B53</f>
        <v>poor</v>
      </c>
      <c r="C53" s="1289">
        <f>[1]ExpFactors!C53</f>
        <v>0</v>
      </c>
      <c r="D53" s="1289">
        <f>[1]ExpFactors!D53</f>
        <v>0</v>
      </c>
      <c r="E53" s="1289">
        <f>[1]ExpFactors!E53</f>
        <v>0</v>
      </c>
      <c r="F53" s="1289">
        <f>[1]ExpFactors!F53</f>
        <v>0</v>
      </c>
      <c r="G53" s="1419">
        <f>[1]ExpFactors!G53</f>
        <v>0</v>
      </c>
      <c r="H53" s="1419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9" t="str">
        <f>[1]ExpFactors!A54</f>
        <v>game meat</v>
      </c>
      <c r="B54" s="1419" t="str">
        <f>[1]ExpFactors!B54</f>
        <v>poor</v>
      </c>
      <c r="C54" s="1289">
        <f>[1]ExpFactors!C54</f>
        <v>0</v>
      </c>
      <c r="D54" s="1289">
        <f>[1]ExpFactors!D54</f>
        <v>0</v>
      </c>
      <c r="E54" s="1289">
        <f>[1]ExpFactors!E54</f>
        <v>0</v>
      </c>
      <c r="F54" s="1289">
        <f>[1]ExpFactors!F54</f>
        <v>0</v>
      </c>
      <c r="G54" s="1419">
        <f>[1]ExpFactors!G54</f>
        <v>0</v>
      </c>
      <c r="H54" s="1419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9" t="str">
        <f>[1]ExpFactors!A55</f>
        <v>mango</v>
      </c>
      <c r="B55" s="1419" t="str">
        <f>[1]ExpFactors!B55</f>
        <v>poor</v>
      </c>
      <c r="C55" s="1289">
        <f>[1]ExpFactors!C55</f>
        <v>0</v>
      </c>
      <c r="D55" s="1289">
        <f>[1]ExpFactors!D55</f>
        <v>0</v>
      </c>
      <c r="E55" s="1289">
        <f>[1]ExpFactors!E55</f>
        <v>0</v>
      </c>
      <c r="F55" s="1289">
        <f>[1]ExpFactors!F55</f>
        <v>0</v>
      </c>
      <c r="G55" s="1419">
        <f>[1]ExpFactors!G55</f>
        <v>0</v>
      </c>
      <c r="H55" s="1419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9" t="str">
        <f>[1]ExpFactors!A56</f>
        <v>tomato</v>
      </c>
      <c r="B56" s="1419" t="str">
        <f>[1]ExpFactors!B56</f>
        <v>poor</v>
      </c>
      <c r="C56" s="1289">
        <f>[1]ExpFactors!C56</f>
        <v>0</v>
      </c>
      <c r="D56" s="1289">
        <f>[1]ExpFactors!D56</f>
        <v>0</v>
      </c>
      <c r="E56" s="1289">
        <f>[1]ExpFactors!E56</f>
        <v>0</v>
      </c>
      <c r="F56" s="1289">
        <f>[1]ExpFactors!F56</f>
        <v>0</v>
      </c>
      <c r="G56" s="1419">
        <f>[1]ExpFactors!G56</f>
        <v>0</v>
      </c>
      <c r="H56" s="1419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9" t="str">
        <f>[1]ExpFactors!A57</f>
        <v>onions</v>
      </c>
      <c r="B57" s="1419" t="str">
        <f>[1]ExpFactors!B57</f>
        <v>poor</v>
      </c>
      <c r="C57" s="1289">
        <f>[1]ExpFactors!C57</f>
        <v>0</v>
      </c>
      <c r="D57" s="1289">
        <f>[1]ExpFactors!D57</f>
        <v>0</v>
      </c>
      <c r="E57" s="1289">
        <f>[1]ExpFactors!E57</f>
        <v>0</v>
      </c>
      <c r="F57" s="1289">
        <f>[1]ExpFactors!F57</f>
        <v>0</v>
      </c>
      <c r="G57" s="1419">
        <f>[1]ExpFactors!G57</f>
        <v>0</v>
      </c>
      <c r="H57" s="1419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9" t="str">
        <f>[1]ExpFactors!A58</f>
        <v>banana</v>
      </c>
      <c r="B58" s="1419" t="str">
        <f>[1]ExpFactors!B58</f>
        <v>poor</v>
      </c>
      <c r="C58" s="1289">
        <f>[1]ExpFactors!C58</f>
        <v>0</v>
      </c>
      <c r="D58" s="1289">
        <f>[1]ExpFactors!D58</f>
        <v>0</v>
      </c>
      <c r="E58" s="1289">
        <f>[1]ExpFactors!E58</f>
        <v>0</v>
      </c>
      <c r="F58" s="1289">
        <f>[1]ExpFactors!F58</f>
        <v>0</v>
      </c>
      <c r="G58" s="1419">
        <f>[1]ExpFactors!G58</f>
        <v>0</v>
      </c>
      <c r="H58" s="1419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9" t="str">
        <f>[1]ExpFactors!A59</f>
        <v>pumpkin</v>
      </c>
      <c r="B59" s="1419" t="str">
        <f>[1]ExpFactors!B59</f>
        <v>poor</v>
      </c>
      <c r="C59" s="1289">
        <f>[1]ExpFactors!C59</f>
        <v>0</v>
      </c>
      <c r="D59" s="1289">
        <f>[1]ExpFactors!D59</f>
        <v>0</v>
      </c>
      <c r="E59" s="1289">
        <f>[1]ExpFactors!E59</f>
        <v>0</v>
      </c>
      <c r="F59" s="1289">
        <f>[1]ExpFactors!F59</f>
        <v>0</v>
      </c>
      <c r="G59" s="1419">
        <f>[1]ExpFactors!G59</f>
        <v>0</v>
      </c>
      <c r="H59" s="1419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9" t="str">
        <f>[1]ExpFactors!A60</f>
        <v>cassava (fresh)</v>
      </c>
      <c r="B60" s="1419" t="str">
        <f>[1]ExpFactors!B60</f>
        <v>poor</v>
      </c>
      <c r="C60" s="1289">
        <f>[1]ExpFactors!C60</f>
        <v>0</v>
      </c>
      <c r="D60" s="1289">
        <f>[1]ExpFactors!D60</f>
        <v>0</v>
      </c>
      <c r="E60" s="1289">
        <f>[1]ExpFactors!E60</f>
        <v>0</v>
      </c>
      <c r="F60" s="1289">
        <f>[1]ExpFactors!F60</f>
        <v>0</v>
      </c>
      <c r="G60" s="1419">
        <f>[1]ExpFactors!G60</f>
        <v>0</v>
      </c>
      <c r="H60" s="1419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9" t="str">
        <f>[1]ExpFactors!A61</f>
        <v>cassava (flour)</v>
      </c>
      <c r="B61" s="1419" t="str">
        <f>[1]ExpFactors!B61</f>
        <v>poor</v>
      </c>
      <c r="C61" s="1289">
        <f>[1]ExpFactors!C61</f>
        <v>0</v>
      </c>
      <c r="D61" s="1289">
        <f>[1]ExpFactors!D61</f>
        <v>0</v>
      </c>
      <c r="E61" s="1289">
        <f>[1]ExpFactors!E61</f>
        <v>0</v>
      </c>
      <c r="F61" s="1289">
        <f>[1]ExpFactors!F61</f>
        <v>0</v>
      </c>
      <c r="G61" s="1419">
        <f>[1]ExpFactors!G61</f>
        <v>0</v>
      </c>
      <c r="H61" s="1419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9" t="str">
        <f>[1]ExpFactors!A62</f>
        <v>dark green veg</v>
      </c>
      <c r="B62" s="1419" t="str">
        <f>[1]ExpFactors!B62</f>
        <v>poor</v>
      </c>
      <c r="C62" s="1289">
        <f>[1]ExpFactors!C62</f>
        <v>0</v>
      </c>
      <c r="D62" s="1289">
        <f>[1]ExpFactors!D62</f>
        <v>0</v>
      </c>
      <c r="E62" s="1289">
        <f>[1]ExpFactors!E62</f>
        <v>0</v>
      </c>
      <c r="F62" s="1289">
        <f>[1]ExpFactors!F62</f>
        <v>0</v>
      </c>
      <c r="G62" s="1419">
        <f>[1]ExpFactors!G62</f>
        <v>0</v>
      </c>
      <c r="H62" s="1419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9" t="str">
        <f>[1]ExpFactors!A63</f>
        <v>fresh fish</v>
      </c>
      <c r="B63" s="1419" t="str">
        <f>[1]ExpFactors!B63</f>
        <v>poor</v>
      </c>
      <c r="C63" s="1289">
        <f>[1]ExpFactors!C63</f>
        <v>0</v>
      </c>
      <c r="D63" s="1289">
        <f>[1]ExpFactors!D63</f>
        <v>0</v>
      </c>
      <c r="E63" s="1289">
        <f>[1]ExpFactors!E63</f>
        <v>0</v>
      </c>
      <c r="F63" s="1289">
        <f>[1]ExpFactors!F63</f>
        <v>0</v>
      </c>
      <c r="G63" s="1419">
        <f>[1]ExpFactors!G63</f>
        <v>0</v>
      </c>
      <c r="H63" s="1419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9" t="str">
        <f>[1]ExpFactors!A64</f>
        <v>dried fish</v>
      </c>
      <c r="B64" s="1419" t="str">
        <f>[1]ExpFactors!B64</f>
        <v>poor</v>
      </c>
      <c r="C64" s="1289">
        <f>[1]ExpFactors!C64</f>
        <v>0</v>
      </c>
      <c r="D64" s="1289">
        <f>[1]ExpFactors!D64</f>
        <v>0</v>
      </c>
      <c r="E64" s="1289">
        <f>[1]ExpFactors!E64</f>
        <v>0</v>
      </c>
      <c r="F64" s="1289">
        <f>[1]ExpFactors!F64</f>
        <v>0</v>
      </c>
      <c r="G64" s="1419">
        <f>[1]ExpFactors!G64</f>
        <v>0</v>
      </c>
      <c r="H64" s="1419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9" t="str">
        <f>[1]ExpFactors!A65</f>
        <v>kapenta</v>
      </c>
      <c r="B65" s="1419" t="str">
        <f>[1]ExpFactors!B65</f>
        <v>poor</v>
      </c>
      <c r="C65" s="1289">
        <f>[1]ExpFactors!C65</f>
        <v>0</v>
      </c>
      <c r="D65" s="1289">
        <f>[1]ExpFactors!D65</f>
        <v>0</v>
      </c>
      <c r="E65" s="1289">
        <f>[1]ExpFactors!E65</f>
        <v>0</v>
      </c>
      <c r="F65" s="1289">
        <f>[1]ExpFactors!F65</f>
        <v>0</v>
      </c>
      <c r="G65" s="1419">
        <f>[1]ExpFactors!G65</f>
        <v>0</v>
      </c>
      <c r="H65" s="1419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9" t="str">
        <f>[1]ExpFactors!A66</f>
        <v>groundnuts</v>
      </c>
      <c r="B66" s="1419" t="str">
        <f>[1]ExpFactors!B66</f>
        <v>poor</v>
      </c>
      <c r="C66" s="1289">
        <f>[1]ExpFactors!C66</f>
        <v>0</v>
      </c>
      <c r="D66" s="1289">
        <f>[1]ExpFactors!D66</f>
        <v>0</v>
      </c>
      <c r="E66" s="1289">
        <f>[1]ExpFactors!E66</f>
        <v>0</v>
      </c>
      <c r="F66" s="1289">
        <f>[1]ExpFactors!F66</f>
        <v>0</v>
      </c>
      <c r="G66" s="1419">
        <f>[1]ExpFactors!G66</f>
        <v>0</v>
      </c>
      <c r="H66" s="1419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9" t="str">
        <f>[1]ExpFactors!A67</f>
        <v>beans</v>
      </c>
      <c r="B67" s="1419" t="str">
        <f>[1]ExpFactors!B67</f>
        <v>poor</v>
      </c>
      <c r="C67" s="1289">
        <f>[1]ExpFactors!C67</f>
        <v>0</v>
      </c>
      <c r="D67" s="1289">
        <f>[1]ExpFactors!D67</f>
        <v>0</v>
      </c>
      <c r="E67" s="1289">
        <f>[1]ExpFactors!E67</f>
        <v>0</v>
      </c>
      <c r="F67" s="1289">
        <f>[1]ExpFactors!F67</f>
        <v>0</v>
      </c>
      <c r="G67" s="1419">
        <f>[1]ExpFactors!G67</f>
        <v>0</v>
      </c>
      <c r="H67" s="1419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9" t="str">
        <f>[1]ExpFactors!A68</f>
        <v>loquats</v>
      </c>
      <c r="B68" s="1419" t="str">
        <f>[1]ExpFactors!B68</f>
        <v>poor</v>
      </c>
      <c r="C68" s="1289">
        <f>[1]ExpFactors!C68</f>
        <v>0</v>
      </c>
      <c r="D68" s="1289">
        <f>[1]ExpFactors!D68</f>
        <v>0</v>
      </c>
      <c r="E68" s="1289">
        <f>[1]ExpFactors!E68</f>
        <v>0</v>
      </c>
      <c r="F68" s="1289">
        <f>[1]ExpFactors!F68</f>
        <v>0</v>
      </c>
      <c r="G68" s="1419">
        <f>[1]ExpFactors!G68</f>
        <v>0</v>
      </c>
      <c r="H68" s="1419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9" t="str">
        <f>[1]ExpFactors!A69</f>
        <v>other items</v>
      </c>
      <c r="B69" s="1419" t="str">
        <f>[1]ExpFactors!B69</f>
        <v>WG specific</v>
      </c>
      <c r="C69" s="1289">
        <f>[1]ExpFactors!C69</f>
        <v>0</v>
      </c>
      <c r="D69" s="1289">
        <f>[1]ExpFactors!D69</f>
        <v>0</v>
      </c>
      <c r="E69" s="1289">
        <f>[1]ExpFactors!E69</f>
        <v>0</v>
      </c>
      <c r="F69" s="1289">
        <f>[1]ExpFactors!F69</f>
        <v>0</v>
      </c>
      <c r="G69" s="1419">
        <f>[1]ExpFactors!G69</f>
        <v>0</v>
      </c>
      <c r="H69" s="1419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1" t="s">
        <v>361</v>
      </c>
      <c r="B70" s="1292"/>
      <c r="C70" s="1571" t="s">
        <v>545</v>
      </c>
      <c r="D70" s="1571"/>
      <c r="E70" s="1571"/>
      <c r="F70" s="1571"/>
      <c r="G70" s="1417" t="s">
        <v>546</v>
      </c>
      <c r="H70" s="1418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9" t="str">
        <f>[1]ExpFactors!A71</f>
        <v>tea/coffee</v>
      </c>
      <c r="B71" s="1419" t="str">
        <f>[1]ExpFactors!B71</f>
        <v>poor</v>
      </c>
      <c r="C71" s="1289">
        <f>[1]ExpFactors!C71</f>
        <v>1</v>
      </c>
      <c r="D71" s="1289">
        <f>[1]ExpFactors!D71</f>
        <v>1</v>
      </c>
      <c r="E71" s="1289">
        <f>[1]ExpFactors!E71</f>
        <v>1</v>
      </c>
      <c r="F71" s="1289">
        <f>[1]ExpFactors!F71</f>
        <v>1</v>
      </c>
      <c r="G71" s="1290">
        <f>[1]ExpFactors!G71</f>
        <v>0</v>
      </c>
      <c r="H71" s="1419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9" t="str">
        <f>[1]ExpFactors!A72</f>
        <v>salt</v>
      </c>
      <c r="B72" s="1419" t="str">
        <f>[1]ExpFactors!B72</f>
        <v>poor</v>
      </c>
      <c r="C72" s="1289">
        <f>[1]ExpFactors!C72</f>
        <v>0.75</v>
      </c>
      <c r="D72" s="1289">
        <f>[1]ExpFactors!D72</f>
        <v>0.75</v>
      </c>
      <c r="E72" s="1289">
        <f>[1]ExpFactors!E72</f>
        <v>0.75</v>
      </c>
      <c r="F72" s="1289">
        <f>[1]ExpFactors!F72</f>
        <v>0.75</v>
      </c>
      <c r="G72" s="1290">
        <f>[1]ExpFactors!G72</f>
        <v>0</v>
      </c>
      <c r="H72" s="1419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9" t="str">
        <f>[1]ExpFactors!A73</f>
        <v>soap</v>
      </c>
      <c r="B73" s="1419" t="str">
        <f>[1]ExpFactors!B73</f>
        <v>poor</v>
      </c>
      <c r="C73" s="1289">
        <f>[1]ExpFactors!C73</f>
        <v>0.61904761904761907</v>
      </c>
      <c r="D73" s="1289">
        <f>[1]ExpFactors!D73</f>
        <v>0.61904761904761907</v>
      </c>
      <c r="E73" s="1289">
        <f>[1]ExpFactors!E73</f>
        <v>0.61904761904761907</v>
      </c>
      <c r="F73" s="1289">
        <f>[1]ExpFactors!F73</f>
        <v>0.61904761904761907</v>
      </c>
      <c r="G73" s="1290">
        <f>[1]ExpFactors!G73</f>
        <v>0</v>
      </c>
      <c r="H73" s="1419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9" t="str">
        <f>[1]ExpFactors!A74</f>
        <v>kerosene</v>
      </c>
      <c r="B74" s="1419" t="str">
        <f>[1]ExpFactors!B74</f>
        <v>poor</v>
      </c>
      <c r="C74" s="1289">
        <f>[1]ExpFactors!C74</f>
        <v>0.5</v>
      </c>
      <c r="D74" s="1289">
        <f>[1]ExpFactors!D74</f>
        <v>0.5</v>
      </c>
      <c r="E74" s="1289">
        <f>[1]ExpFactors!E74</f>
        <v>0.5</v>
      </c>
      <c r="F74" s="1289">
        <f>[1]ExpFactors!F74</f>
        <v>0.5</v>
      </c>
      <c r="G74" s="1290">
        <f>[1]ExpFactors!G74</f>
        <v>0</v>
      </c>
      <c r="H74" s="1419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9" t="str">
        <f>[1]ExpFactors!A75</f>
        <v>grinding</v>
      </c>
      <c r="B75" s="1419" t="str">
        <f>[1]ExpFactors!B75</f>
        <v>WG specific</v>
      </c>
      <c r="C75" s="1289">
        <f>[1]ExpFactors!C75</f>
        <v>1</v>
      </c>
      <c r="D75" s="1289">
        <f>[1]ExpFactors!D75</f>
        <v>1</v>
      </c>
      <c r="E75" s="1289">
        <f>[1]ExpFactors!E75</f>
        <v>1</v>
      </c>
      <c r="F75" s="1289">
        <f>[1]ExpFactors!F75</f>
        <v>1</v>
      </c>
      <c r="G75" s="1290">
        <f>[1]ExpFactors!G75</f>
        <v>0</v>
      </c>
      <c r="H75" s="1419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9" t="str">
        <f>[1]ExpFactors!A76</f>
        <v>firewood</v>
      </c>
      <c r="B76" s="1419" t="str">
        <f>[1]ExpFactors!B76</f>
        <v>poor</v>
      </c>
      <c r="C76" s="1289">
        <f>[1]ExpFactors!C76</f>
        <v>1</v>
      </c>
      <c r="D76" s="1289">
        <f>[1]ExpFactors!D76</f>
        <v>1</v>
      </c>
      <c r="E76" s="1289">
        <f>[1]ExpFactors!E76</f>
        <v>1</v>
      </c>
      <c r="F76" s="1289">
        <f>[1]ExpFactors!F76</f>
        <v>1</v>
      </c>
      <c r="G76" s="1290">
        <f>[1]ExpFactors!G76</f>
        <v>0</v>
      </c>
      <c r="H76" s="1419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9" t="str">
        <f>[1]ExpFactors!A77</f>
        <v>utensils</v>
      </c>
      <c r="B77" s="1419" t="str">
        <f>[1]ExpFactors!B77</f>
        <v>WG specific</v>
      </c>
      <c r="C77" s="1289">
        <f>[1]ExpFactors!C77</f>
        <v>1</v>
      </c>
      <c r="D77" s="1289">
        <f>[1]ExpFactors!D77</f>
        <v>1</v>
      </c>
      <c r="E77" s="1289">
        <f>[1]ExpFactors!E77</f>
        <v>1</v>
      </c>
      <c r="F77" s="1289">
        <f>[1]ExpFactors!F77</f>
        <v>1</v>
      </c>
      <c r="G77" s="1290">
        <f>[1]ExpFactors!G77</f>
        <v>0</v>
      </c>
      <c r="H77" s="1419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9" t="str">
        <f>[1]ExpFactors!A78</f>
        <v>clothes</v>
      </c>
      <c r="B78" s="1419" t="str">
        <f>[1]ExpFactors!B78</f>
        <v>poor</v>
      </c>
      <c r="C78" s="1289">
        <f>[1]ExpFactors!C78</f>
        <v>1</v>
      </c>
      <c r="D78" s="1289">
        <f>[1]ExpFactors!D78</f>
        <v>0.4</v>
      </c>
      <c r="E78" s="1289">
        <f>[1]ExpFactors!E78</f>
        <v>0.1</v>
      </c>
      <c r="F78" s="1289">
        <f>[1]ExpFactors!F78</f>
        <v>6.6666666666666666E-2</v>
      </c>
      <c r="G78" s="1290">
        <f>[1]ExpFactors!G78</f>
        <v>0</v>
      </c>
      <c r="H78" s="1419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9" t="str">
        <f>[1]ExpFactors!A79</f>
        <v>transport</v>
      </c>
      <c r="B79" s="1419" t="str">
        <f>[1]ExpFactors!B79</f>
        <v>poor</v>
      </c>
      <c r="C79" s="1289">
        <f>[1]ExpFactors!C79</f>
        <v>1</v>
      </c>
      <c r="D79" s="1289">
        <f>[1]ExpFactors!D79</f>
        <v>1</v>
      </c>
      <c r="E79" s="1289">
        <f>[1]ExpFactors!E79</f>
        <v>0.75</v>
      </c>
      <c r="F79" s="1289">
        <f>[1]ExpFactors!F79</f>
        <v>0.25714285714285712</v>
      </c>
      <c r="G79" s="1290">
        <f>[1]ExpFactors!G79</f>
        <v>0</v>
      </c>
      <c r="H79" s="1419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9" t="str">
        <f>[1]ExpFactors!A80</f>
        <v>Communication</v>
      </c>
      <c r="B80" s="1419" t="str">
        <f>[1]ExpFactors!B80</f>
        <v>poor</v>
      </c>
      <c r="C80" s="1289">
        <f>[1]ExpFactors!C80</f>
        <v>1</v>
      </c>
      <c r="D80" s="1289">
        <f>[1]ExpFactors!D80</f>
        <v>1</v>
      </c>
      <c r="E80" s="1289">
        <f>[1]ExpFactors!E80</f>
        <v>1</v>
      </c>
      <c r="F80" s="1289">
        <f>[1]ExpFactors!F80</f>
        <v>1</v>
      </c>
      <c r="G80" s="1290">
        <f>[1]ExpFactors!G80</f>
        <v>0</v>
      </c>
      <c r="H80" s="1419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9" t="str">
        <f>[1]ExpFactors!A81</f>
        <v>gifts</v>
      </c>
      <c r="B81" s="1419" t="str">
        <f>[1]ExpFactors!B81</f>
        <v>WG specific</v>
      </c>
      <c r="C81" s="1289">
        <f>[1]ExpFactors!C81</f>
        <v>1</v>
      </c>
      <c r="D81" s="1289">
        <f>[1]ExpFactors!D81</f>
        <v>1</v>
      </c>
      <c r="E81" s="1289">
        <f>[1]ExpFactors!E81</f>
        <v>1</v>
      </c>
      <c r="F81" s="1289">
        <f>[1]ExpFactors!F81</f>
        <v>1</v>
      </c>
      <c r="G81" s="1290">
        <f>[1]ExpFactors!G81</f>
        <v>0</v>
      </c>
      <c r="H81" s="1419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9" t="str">
        <f>[1]ExpFactors!A82</f>
        <v>Matches</v>
      </c>
      <c r="B82" s="1419" t="str">
        <f>[1]ExpFactors!B82</f>
        <v>poor</v>
      </c>
      <c r="C82" s="1288"/>
      <c r="D82" s="1289">
        <f>[1]ExpFactors!D82</f>
        <v>1</v>
      </c>
      <c r="E82" s="1288"/>
      <c r="F82" s="1288"/>
      <c r="G82" s="1290">
        <f>[1]ExpFactors!G82</f>
        <v>0</v>
      </c>
      <c r="H82" s="1419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1" t="s">
        <v>698</v>
      </c>
      <c r="B83" s="1292"/>
      <c r="C83" s="1571" t="s">
        <v>545</v>
      </c>
      <c r="D83" s="1571"/>
      <c r="E83" s="1571"/>
      <c r="F83" s="1571"/>
      <c r="G83" s="1417" t="str">
        <f>[1]ExpFactors!$G$83</f>
        <v>Addition</v>
      </c>
      <c r="H83" s="141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9" t="str">
        <f>[1]ExpFactors!A84</f>
        <v>Lower Bound Poverty Line</v>
      </c>
      <c r="B84" s="1419" t="str">
        <f>[1]ExpFactors!B84</f>
        <v>poor</v>
      </c>
      <c r="C84" s="1288"/>
      <c r="D84" s="1289">
        <f>[1]ExpFactors!D84</f>
        <v>1</v>
      </c>
      <c r="E84" s="1288"/>
      <c r="F84" s="1288"/>
      <c r="G84" s="1290">
        <f>[1]ExpFactors!G84</f>
        <v>0</v>
      </c>
      <c r="H84" s="1419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9" t="str">
        <f>[1]ExpFactors!A85</f>
        <v>Upper Bound Poverty Line</v>
      </c>
      <c r="B85" s="1419" t="str">
        <f>[1]ExpFactors!B85</f>
        <v>poor</v>
      </c>
      <c r="C85" s="1288"/>
      <c r="D85" s="1289">
        <f>[1]ExpFactors!D85</f>
        <v>1</v>
      </c>
      <c r="E85" s="1288"/>
      <c r="F85" s="1288"/>
      <c r="G85" s="1290">
        <f>[1]ExpFactors!G85</f>
        <v>0</v>
      </c>
      <c r="H85" s="1419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1" t="s">
        <v>699</v>
      </c>
      <c r="B86" s="1292"/>
      <c r="C86" s="1571" t="s">
        <v>545</v>
      </c>
      <c r="D86" s="1571"/>
      <c r="E86" s="1571"/>
      <c r="F86" s="1571"/>
      <c r="G86" s="1417" t="str">
        <f>[1]ExpFactors!$G$83</f>
        <v>Addition</v>
      </c>
      <c r="H86" s="1418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1" t="s">
        <v>549</v>
      </c>
      <c r="B87" s="1419" t="str">
        <f>[1]ExpFactors!B87</f>
        <v>WG specific</v>
      </c>
      <c r="C87" s="1289">
        <f>[1]ExpFactors!C87</f>
        <v>1</v>
      </c>
      <c r="D87" s="1289">
        <f>[1]ExpFactors!D87</f>
        <v>1</v>
      </c>
      <c r="E87" s="1289">
        <f>[1]ExpFactors!E87</f>
        <v>1</v>
      </c>
      <c r="F87" s="1289">
        <f>[1]ExpFactors!F87</f>
        <v>1</v>
      </c>
      <c r="G87" s="1290">
        <f>[1]ExpFactors!G87</f>
        <v>0</v>
      </c>
      <c r="H87" s="1419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1" t="s">
        <v>548</v>
      </c>
      <c r="B88" s="1419" t="str">
        <f>[1]ExpFactors!B88</f>
        <v>poor</v>
      </c>
      <c r="C88" s="1288"/>
      <c r="D88" s="1289">
        <f>[1]ExpFactors!D88</f>
        <v>0</v>
      </c>
      <c r="E88" s="1288"/>
      <c r="F88" s="1288"/>
      <c r="G88" s="1290">
        <f>[1]ExpFactors!G88</f>
        <v>0</v>
      </c>
      <c r="H88" s="1419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1" t="s">
        <v>55</v>
      </c>
      <c r="B89" s="1292"/>
      <c r="C89" s="1571" t="s">
        <v>545</v>
      </c>
      <c r="D89" s="1571"/>
      <c r="E89" s="1571"/>
      <c r="F89" s="1571"/>
      <c r="G89" s="1417" t="s">
        <v>546</v>
      </c>
      <c r="H89" s="1418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1" t="s">
        <v>550</v>
      </c>
      <c r="B90" s="1419" t="str">
        <f>[1]ExpFactors!B90</f>
        <v>poor</v>
      </c>
      <c r="C90" s="1288"/>
      <c r="D90" s="1289">
        <f>[1]ExpFactors!D90</f>
        <v>0.38500000000000001</v>
      </c>
      <c r="E90" s="1288"/>
      <c r="F90" s="1288"/>
      <c r="G90" s="1290">
        <f>[1]ExpFactors!G90</f>
        <v>0</v>
      </c>
      <c r="H90" s="1419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0" t="s">
        <v>551</v>
      </c>
      <c r="B91" s="1419" t="str">
        <f>[1]ExpFactors!B91</f>
        <v>WG specific</v>
      </c>
      <c r="C91" s="1289">
        <f>[1]ExpFactors!C91</f>
        <v>1</v>
      </c>
      <c r="D91" s="1289">
        <f>[1]ExpFactors!D91</f>
        <v>1</v>
      </c>
      <c r="E91" s="1289">
        <f>[1]ExpFactors!E91</f>
        <v>1</v>
      </c>
      <c r="F91" s="1289">
        <f>[1]ExpFactors!F91</f>
        <v>1</v>
      </c>
      <c r="G91" s="1290">
        <f>[1]ExpFactors!G91</f>
        <v>0</v>
      </c>
      <c r="H91" s="1419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1" t="s">
        <v>552</v>
      </c>
      <c r="B92" s="1292"/>
      <c r="C92" s="1571" t="s">
        <v>545</v>
      </c>
      <c r="D92" s="1571"/>
      <c r="E92" s="1571"/>
      <c r="F92" s="1571"/>
      <c r="G92" s="1417" t="s">
        <v>546</v>
      </c>
      <c r="H92" s="1418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3" t="s">
        <v>553</v>
      </c>
      <c r="B93" s="1419" t="str">
        <f>[1]ExpFactors!B93</f>
        <v>poor</v>
      </c>
      <c r="C93" s="1289">
        <f>[1]ExpFactors!C93</f>
        <v>1</v>
      </c>
      <c r="D93" s="1289">
        <f>[1]ExpFactors!D93</f>
        <v>0.83333333333333337</v>
      </c>
      <c r="E93" s="1289">
        <f>[1]ExpFactors!E93</f>
        <v>0.33333333333333331</v>
      </c>
      <c r="F93" s="1289">
        <f>[1]ExpFactors!F93</f>
        <v>0.26666666666666666</v>
      </c>
      <c r="G93" s="1290">
        <f>[1]ExpFactors!G93</f>
        <v>0</v>
      </c>
      <c r="H93" s="1419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3" t="s">
        <v>554</v>
      </c>
      <c r="B94" s="1419" t="str">
        <f>[1]ExpFactors!B94</f>
        <v>poor</v>
      </c>
      <c r="C94" s="1288"/>
      <c r="D94" s="1289">
        <f>[1]ExpFactors!D94</f>
        <v>1</v>
      </c>
      <c r="E94" s="1288"/>
      <c r="F94" s="1288"/>
      <c r="G94" s="1290">
        <f>[1]ExpFactors!G94</f>
        <v>0</v>
      </c>
      <c r="H94" s="1419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1" t="s">
        <v>555</v>
      </c>
      <c r="B95" s="1292"/>
      <c r="C95" s="1571" t="s">
        <v>545</v>
      </c>
      <c r="D95" s="1571"/>
      <c r="E95" s="1571"/>
      <c r="F95" s="1571"/>
      <c r="G95" s="1417" t="s">
        <v>546</v>
      </c>
      <c r="H95" s="1418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3" t="s">
        <v>556</v>
      </c>
      <c r="B96" s="1419" t="str">
        <f>[1]ExpFactors!B96</f>
        <v>WG specific</v>
      </c>
      <c r="C96" s="1289">
        <f>[1]ExpFactors!C96</f>
        <v>1</v>
      </c>
      <c r="D96" s="1289">
        <f>[1]ExpFactors!D96</f>
        <v>1</v>
      </c>
      <c r="E96" s="1289">
        <f>[1]ExpFactors!E96</f>
        <v>1</v>
      </c>
      <c r="F96" s="1289">
        <f>[1]ExpFactors!F96</f>
        <v>1</v>
      </c>
      <c r="G96" s="1290">
        <f>[1]ExpFactors!G96</f>
        <v>0</v>
      </c>
      <c r="H96" s="1419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1" t="s">
        <v>557</v>
      </c>
      <c r="B97" s="1419" t="str">
        <f>[1]ExpFactors!B97</f>
        <v>WG specific</v>
      </c>
      <c r="C97" s="1289">
        <f>[1]ExpFactors!C97</f>
        <v>0</v>
      </c>
      <c r="D97" s="1289">
        <f>[1]ExpFactors!D97</f>
        <v>0</v>
      </c>
      <c r="E97" s="1289">
        <f>[1]ExpFactors!E97</f>
        <v>0</v>
      </c>
      <c r="F97" s="1289">
        <f>[1]ExpFactors!F97</f>
        <v>0</v>
      </c>
      <c r="G97" s="1290">
        <f>[1]ExpFactors!G97</f>
        <v>0</v>
      </c>
      <c r="H97" s="1419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3" t="s">
        <v>558</v>
      </c>
      <c r="B98" s="1419" t="str">
        <f>[1]ExpFactors!B98</f>
        <v>WG specific</v>
      </c>
      <c r="C98" s="1289">
        <f>[1]ExpFactors!C98</f>
        <v>1</v>
      </c>
      <c r="D98" s="1289">
        <f>[1]ExpFactors!D98</f>
        <v>1</v>
      </c>
      <c r="E98" s="1289">
        <f>[1]ExpFactors!E98</f>
        <v>1</v>
      </c>
      <c r="F98" s="1289">
        <f>[1]ExpFactors!F98</f>
        <v>1</v>
      </c>
      <c r="G98" s="1290">
        <f>[1]ExpFactors!G98</f>
        <v>0</v>
      </c>
      <c r="H98" s="1419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3" t="s">
        <v>559</v>
      </c>
      <c r="B99" s="1419" t="str">
        <f>[1]ExpFactors!B99</f>
        <v>WG specific</v>
      </c>
      <c r="C99" s="1289">
        <f>[1]ExpFactors!C99</f>
        <v>1</v>
      </c>
      <c r="D99" s="1289">
        <f>[1]ExpFactors!D99</f>
        <v>1</v>
      </c>
      <c r="E99" s="1289">
        <f>[1]ExpFactors!E99</f>
        <v>1</v>
      </c>
      <c r="F99" s="1289">
        <f>[1]ExpFactors!F99</f>
        <v>1</v>
      </c>
      <c r="G99" s="1290">
        <f>[1]ExpFactors!G99</f>
        <v>0</v>
      </c>
      <c r="H99" s="1419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3" t="s">
        <v>560</v>
      </c>
      <c r="B100" s="1419" t="str">
        <f>[1]ExpFactors!B100</f>
        <v>WG specific</v>
      </c>
      <c r="C100" s="1289">
        <f>[1]ExpFactors!C100</f>
        <v>1</v>
      </c>
      <c r="D100" s="1289">
        <f>[1]ExpFactors!D100</f>
        <v>1</v>
      </c>
      <c r="E100" s="1289">
        <f>[1]ExpFactors!E100</f>
        <v>1</v>
      </c>
      <c r="F100" s="1289">
        <f>[1]ExpFactors!F100</f>
        <v>1</v>
      </c>
      <c r="G100" s="1290">
        <f>[1]ExpFactors!G100</f>
        <v>0</v>
      </c>
      <c r="H100" s="1419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3" t="s">
        <v>561</v>
      </c>
      <c r="B101" s="1419" t="str">
        <f>[1]ExpFactors!B101</f>
        <v>WG specific</v>
      </c>
      <c r="C101" s="1289">
        <f>[1]ExpFactors!C101</f>
        <v>1</v>
      </c>
      <c r="D101" s="1289">
        <f>[1]ExpFactors!D101</f>
        <v>1</v>
      </c>
      <c r="E101" s="1289">
        <f>[1]ExpFactors!E101</f>
        <v>1</v>
      </c>
      <c r="F101" s="1289">
        <f>[1]ExpFactors!F101</f>
        <v>1</v>
      </c>
      <c r="G101" s="1290">
        <f>[1]ExpFactors!G101</f>
        <v>0</v>
      </c>
      <c r="H101" s="1419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3" t="s">
        <v>562</v>
      </c>
      <c r="B102" s="1419" t="str">
        <f>[1]ExpFactors!B102</f>
        <v>WG specific</v>
      </c>
      <c r="C102" s="1289">
        <f>[1]ExpFactors!C102</f>
        <v>1</v>
      </c>
      <c r="D102" s="1289">
        <f>[1]ExpFactors!D102</f>
        <v>1</v>
      </c>
      <c r="E102" s="1289">
        <f>[1]ExpFactors!E102</f>
        <v>1</v>
      </c>
      <c r="F102" s="1289">
        <f>[1]ExpFactors!F102</f>
        <v>1</v>
      </c>
      <c r="G102" s="1290">
        <f>[1]ExpFactors!G102</f>
        <v>0</v>
      </c>
      <c r="H102" s="1419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3" t="s">
        <v>563</v>
      </c>
      <c r="B103" s="1419" t="str">
        <f>[1]ExpFactors!B103</f>
        <v>WG specific</v>
      </c>
      <c r="C103" s="1289">
        <f>[1]ExpFactors!C103</f>
        <v>0</v>
      </c>
      <c r="D103" s="1289">
        <f>[1]ExpFactors!D103</f>
        <v>0</v>
      </c>
      <c r="E103" s="1289">
        <f>[1]ExpFactors!E103</f>
        <v>0</v>
      </c>
      <c r="F103" s="1289">
        <f>[1]ExpFactors!F103</f>
        <v>0</v>
      </c>
      <c r="G103" s="1290">
        <f>[1]ExpFactors!G103</f>
        <v>0</v>
      </c>
      <c r="H103" s="1419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1" t="s">
        <v>564</v>
      </c>
      <c r="B104" s="1419" t="str">
        <f>[1]ExpFactors!B104</f>
        <v>WG specific</v>
      </c>
      <c r="C104" s="1289">
        <f>[1]ExpFactors!C104</f>
        <v>1</v>
      </c>
      <c r="D104" s="1289">
        <f>[1]ExpFactors!D104</f>
        <v>1</v>
      </c>
      <c r="E104" s="1289">
        <f>[1]ExpFactors!E104</f>
        <v>1</v>
      </c>
      <c r="F104" s="1289">
        <f>[1]ExpFactors!F104</f>
        <v>1</v>
      </c>
      <c r="G104" s="1290">
        <f>[1]ExpFactors!G104</f>
        <v>0</v>
      </c>
      <c r="H104" s="1419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1" t="s">
        <v>565</v>
      </c>
      <c r="B105" s="1419" t="str">
        <f>[1]ExpFactors!B105</f>
        <v>WG specific</v>
      </c>
      <c r="C105" s="1289">
        <f>[1]ExpFactors!C105</f>
        <v>1</v>
      </c>
      <c r="D105" s="1289">
        <f>[1]ExpFactors!D105</f>
        <v>1</v>
      </c>
      <c r="E105" s="1289">
        <f>[1]ExpFactors!E105</f>
        <v>1</v>
      </c>
      <c r="F105" s="1289">
        <f>[1]ExpFactors!F105</f>
        <v>1</v>
      </c>
      <c r="G105" s="1290">
        <f>[1]ExpFactors!G105</f>
        <v>0</v>
      </c>
      <c r="H105" s="1419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5"/>
      <c r="H106" s="126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5"/>
      <c r="H107" s="126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5"/>
      <c r="H108" s="126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5"/>
      <c r="H109" s="126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5"/>
      <c r="H110" s="126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5"/>
      <c r="H111" s="126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5"/>
      <c r="H112" s="1265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4" customWidth="1"/>
    <col min="3" max="3" width="82.33203125" customWidth="1"/>
  </cols>
  <sheetData>
    <row r="2" spans="2:3" ht="30" customHeight="1">
      <c r="B2" s="1295" t="s">
        <v>566</v>
      </c>
      <c r="C2" s="1296"/>
    </row>
    <row r="3" spans="2:3" ht="15" customHeight="1">
      <c r="B3" s="1295" t="s">
        <v>567</v>
      </c>
      <c r="C3" s="1296" t="s">
        <v>972</v>
      </c>
    </row>
    <row r="4" spans="2:3" ht="15" customHeight="1">
      <c r="B4" s="1295" t="s">
        <v>568</v>
      </c>
      <c r="C4" s="1296" t="s">
        <v>573</v>
      </c>
    </row>
    <row r="5" spans="2:3" ht="36" customHeight="1">
      <c r="B5" s="1295" t="s">
        <v>569</v>
      </c>
      <c r="C5" s="1296"/>
    </row>
    <row r="6" spans="2:3" ht="15" customHeight="1">
      <c r="B6" s="1295" t="s">
        <v>570</v>
      </c>
      <c r="C6" s="1296" t="s">
        <v>971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746</v>
      </c>
      <c r="B1" s="1460" t="s">
        <v>747</v>
      </c>
    </row>
    <row r="2" spans="1:11" ht="13" thickBot="1">
      <c r="B2" s="1462"/>
      <c r="C2" s="1462"/>
      <c r="D2" s="1462"/>
      <c r="E2" s="1462"/>
      <c r="F2" s="1462"/>
      <c r="G2" s="1462"/>
      <c r="H2" s="1462"/>
    </row>
    <row r="3" spans="1:11" ht="13" thickBot="1">
      <c r="A3" s="1463" t="s">
        <v>779</v>
      </c>
      <c r="B3" s="1464" t="s">
        <v>799</v>
      </c>
      <c r="C3" s="1464" t="s">
        <v>863</v>
      </c>
      <c r="D3" s="1464" t="s">
        <v>798</v>
      </c>
      <c r="E3" s="1464" t="s">
        <v>800</v>
      </c>
      <c r="F3" s="1464" t="s">
        <v>801</v>
      </c>
      <c r="G3" s="1464" t="s">
        <v>802</v>
      </c>
      <c r="H3" s="1464" t="s">
        <v>933</v>
      </c>
      <c r="I3" s="1464" t="s">
        <v>804</v>
      </c>
      <c r="J3" s="1464" t="s">
        <v>805</v>
      </c>
      <c r="K3" s="1464"/>
    </row>
    <row r="4" spans="1:11">
      <c r="A4" s="1465" t="s">
        <v>748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66" t="s">
        <v>749</v>
      </c>
      <c r="B5" s="1467" t="s">
        <v>824</v>
      </c>
      <c r="C5" s="1467" t="s">
        <v>824</v>
      </c>
      <c r="D5" s="1467" t="s">
        <v>824</v>
      </c>
      <c r="E5" s="1467" t="s">
        <v>824</v>
      </c>
      <c r="F5" s="1467" t="s">
        <v>824</v>
      </c>
      <c r="G5" s="1467" t="s">
        <v>824</v>
      </c>
      <c r="H5" s="1467" t="s">
        <v>824</v>
      </c>
      <c r="I5" s="1467" t="s">
        <v>824</v>
      </c>
      <c r="J5" s="1467" t="s">
        <v>824</v>
      </c>
      <c r="K5" s="1467"/>
    </row>
    <row r="6" spans="1:11">
      <c r="A6" s="1466" t="s">
        <v>750</v>
      </c>
      <c r="B6" s="1467" t="s">
        <v>825</v>
      </c>
      <c r="C6" s="1467" t="s">
        <v>865</v>
      </c>
      <c r="D6" s="1467" t="s">
        <v>865</v>
      </c>
      <c r="E6" s="1467" t="s">
        <v>892</v>
      </c>
      <c r="F6" s="1467" t="s">
        <v>825</v>
      </c>
      <c r="G6" s="1467" t="s">
        <v>825</v>
      </c>
      <c r="H6" s="1467" t="s">
        <v>865</v>
      </c>
      <c r="I6" s="1467" t="s">
        <v>825</v>
      </c>
      <c r="J6" s="1467" t="s">
        <v>950</v>
      </c>
      <c r="K6" s="1467"/>
    </row>
    <row r="7" spans="1:11">
      <c r="A7" s="1466" t="s">
        <v>751</v>
      </c>
      <c r="B7" s="1468" t="s">
        <v>839</v>
      </c>
      <c r="C7" s="1468" t="s">
        <v>839</v>
      </c>
      <c r="D7" s="1468" t="s">
        <v>839</v>
      </c>
      <c r="E7" s="1468">
        <v>30</v>
      </c>
      <c r="F7" s="1468" t="s">
        <v>839</v>
      </c>
      <c r="G7" s="1468" t="s">
        <v>839</v>
      </c>
      <c r="H7" s="1468" t="s">
        <v>839</v>
      </c>
      <c r="I7" s="1468" t="s">
        <v>839</v>
      </c>
      <c r="J7" s="1468" t="s">
        <v>922</v>
      </c>
      <c r="K7" s="1468"/>
    </row>
    <row r="8" spans="1:11">
      <c r="A8" s="1466" t="s">
        <v>752</v>
      </c>
      <c r="B8" s="1467" t="s">
        <v>826</v>
      </c>
      <c r="C8" s="1467" t="s">
        <v>826</v>
      </c>
      <c r="D8" s="1467" t="s">
        <v>826</v>
      </c>
      <c r="E8" s="1467" t="s">
        <v>890</v>
      </c>
      <c r="F8" s="1467">
        <v>0</v>
      </c>
      <c r="G8" s="1467" t="s">
        <v>869</v>
      </c>
      <c r="H8" s="1467" t="s">
        <v>869</v>
      </c>
      <c r="I8" s="1467" t="s">
        <v>869</v>
      </c>
      <c r="J8" s="1467" t="s">
        <v>869</v>
      </c>
      <c r="K8" s="1467"/>
    </row>
    <row r="9" spans="1:11">
      <c r="A9" s="1466" t="s">
        <v>753</v>
      </c>
      <c r="B9" s="1468" t="s">
        <v>840</v>
      </c>
      <c r="C9" s="1468" t="s">
        <v>864</v>
      </c>
      <c r="D9" s="1468" t="s">
        <v>864</v>
      </c>
      <c r="E9" s="1468" t="s">
        <v>878</v>
      </c>
      <c r="F9" s="1468">
        <v>0</v>
      </c>
      <c r="G9" s="1468" t="s">
        <v>878</v>
      </c>
      <c r="H9" s="1468" t="s">
        <v>864</v>
      </c>
      <c r="I9" s="1468" t="s">
        <v>840</v>
      </c>
      <c r="J9" s="1468" t="s">
        <v>951</v>
      </c>
      <c r="K9" s="1468"/>
    </row>
    <row r="10" spans="1:11" ht="13" thickBot="1">
      <c r="A10" s="1469" t="s">
        <v>754</v>
      </c>
      <c r="B10" s="1470" t="s">
        <v>827</v>
      </c>
      <c r="C10" s="1470" t="s">
        <v>835</v>
      </c>
      <c r="D10" s="1470" t="s">
        <v>835</v>
      </c>
      <c r="E10" s="1470" t="s">
        <v>891</v>
      </c>
      <c r="F10" s="1470">
        <v>0</v>
      </c>
      <c r="G10" s="1470" t="s">
        <v>827</v>
      </c>
      <c r="H10" s="1470" t="s">
        <v>934</v>
      </c>
      <c r="I10" s="1470" t="s">
        <v>827</v>
      </c>
      <c r="J10" s="1470" t="s">
        <v>947</v>
      </c>
      <c r="K10" s="1470"/>
    </row>
    <row r="11" spans="1:11">
      <c r="A11" s="1465" t="s">
        <v>755</v>
      </c>
      <c r="B11" s="1476"/>
      <c r="C11" s="1476"/>
      <c r="D11" s="1476"/>
      <c r="E11" s="1476">
        <v>0</v>
      </c>
      <c r="F11" s="1476"/>
      <c r="G11" s="1476">
        <v>0</v>
      </c>
      <c r="H11" s="1476"/>
      <c r="I11" s="1476"/>
      <c r="J11" s="1476"/>
      <c r="K11" s="1476"/>
    </row>
    <row r="12" spans="1:11">
      <c r="A12" s="1466" t="s">
        <v>749</v>
      </c>
      <c r="B12" s="1467" t="s">
        <v>828</v>
      </c>
      <c r="C12" s="1467" t="s">
        <v>877</v>
      </c>
      <c r="D12" s="1467" t="s">
        <v>877</v>
      </c>
      <c r="E12" s="1467"/>
      <c r="F12" s="1467"/>
      <c r="G12" s="1467"/>
      <c r="H12" s="1467" t="s">
        <v>935</v>
      </c>
      <c r="I12" s="1467"/>
      <c r="J12" s="1467" t="s">
        <v>948</v>
      </c>
      <c r="K12" s="1467"/>
    </row>
    <row r="13" spans="1:11">
      <c r="A13" s="1466" t="s">
        <v>750</v>
      </c>
      <c r="B13" s="1467" t="s">
        <v>829</v>
      </c>
      <c r="C13" s="1467" t="s">
        <v>825</v>
      </c>
      <c r="D13" s="1467" t="s">
        <v>825</v>
      </c>
      <c r="E13" s="1467"/>
      <c r="F13" s="1467"/>
      <c r="G13" s="1467"/>
      <c r="H13" s="1467" t="s">
        <v>892</v>
      </c>
      <c r="I13" s="1467"/>
      <c r="J13" s="1467" t="s">
        <v>825</v>
      </c>
      <c r="K13" s="1467"/>
    </row>
    <row r="14" spans="1:11">
      <c r="A14" s="1466" t="s">
        <v>751</v>
      </c>
      <c r="B14" s="1468" t="s">
        <v>841</v>
      </c>
      <c r="C14" s="1468" t="s">
        <v>839</v>
      </c>
      <c r="D14" s="1468" t="s">
        <v>839</v>
      </c>
      <c r="E14" s="1468"/>
      <c r="F14" s="1468"/>
      <c r="G14" s="1468"/>
      <c r="H14" s="1468" t="s">
        <v>930</v>
      </c>
      <c r="I14" s="1468"/>
      <c r="J14" s="1468" t="s">
        <v>949</v>
      </c>
      <c r="K14" s="1468"/>
    </row>
    <row r="15" spans="1:11">
      <c r="A15" s="1466" t="s">
        <v>752</v>
      </c>
      <c r="B15" s="1467" t="s">
        <v>826</v>
      </c>
      <c r="C15" s="1467" t="s">
        <v>826</v>
      </c>
      <c r="D15" s="1467" t="s">
        <v>874</v>
      </c>
      <c r="E15" s="1467"/>
      <c r="F15" s="1467"/>
      <c r="G15" s="1467"/>
      <c r="H15" s="1467" t="s">
        <v>866</v>
      </c>
      <c r="I15" s="1467"/>
      <c r="J15" s="1467" t="s">
        <v>869</v>
      </c>
      <c r="K15" s="1467"/>
    </row>
    <row r="16" spans="1:11">
      <c r="A16" s="1466" t="s">
        <v>753</v>
      </c>
      <c r="B16" s="1468" t="s">
        <v>839</v>
      </c>
      <c r="C16" s="1468" t="s">
        <v>858</v>
      </c>
      <c r="D16" s="1468" t="s">
        <v>878</v>
      </c>
      <c r="E16" s="1468"/>
      <c r="F16" s="1468"/>
      <c r="G16" s="1468"/>
      <c r="H16" s="1468" t="s">
        <v>878</v>
      </c>
      <c r="I16" s="1468"/>
      <c r="J16" s="1468" t="s">
        <v>910</v>
      </c>
      <c r="K16" s="1468"/>
    </row>
    <row r="17" spans="1:11" ht="13" thickBot="1">
      <c r="A17" s="1469" t="s">
        <v>754</v>
      </c>
      <c r="B17" s="1470" t="s">
        <v>830</v>
      </c>
      <c r="C17" s="1470" t="s">
        <v>866</v>
      </c>
      <c r="D17" s="1470" t="s">
        <v>835</v>
      </c>
      <c r="E17" s="1470"/>
      <c r="F17" s="1470"/>
      <c r="G17" s="1470"/>
      <c r="H17" s="1470" t="s">
        <v>835</v>
      </c>
      <c r="I17" s="1470"/>
      <c r="J17" s="1470" t="s">
        <v>891</v>
      </c>
      <c r="K17" s="1470"/>
    </row>
    <row r="18" spans="1:11">
      <c r="A18" s="1465" t="s">
        <v>756</v>
      </c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>
      <c r="A19" s="1466" t="s">
        <v>749</v>
      </c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>
      <c r="A20" s="1466" t="s">
        <v>750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</row>
    <row r="21" spans="1:11">
      <c r="A21" s="1466" t="s">
        <v>751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</row>
    <row r="22" spans="1:11">
      <c r="A22" s="1466" t="s">
        <v>752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</row>
    <row r="23" spans="1:11">
      <c r="A23" s="1466" t="s">
        <v>753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 ht="13" thickBot="1">
      <c r="A24" s="1469" t="s">
        <v>754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465" t="s">
        <v>757</v>
      </c>
      <c r="B25" s="1477"/>
      <c r="C25" s="1477"/>
      <c r="D25" s="1477"/>
      <c r="E25" s="1477"/>
      <c r="F25" s="1477"/>
      <c r="G25" s="1477"/>
      <c r="H25" s="1477"/>
      <c r="I25" s="1477">
        <v>0</v>
      </c>
      <c r="J25" s="1477"/>
      <c r="K25" s="1477"/>
    </row>
    <row r="26" spans="1:11">
      <c r="A26" s="1466" t="s">
        <v>749</v>
      </c>
      <c r="B26" s="1467"/>
      <c r="C26" s="1467"/>
      <c r="D26" s="1467"/>
      <c r="E26" s="1467"/>
      <c r="F26" s="1467"/>
      <c r="G26" s="1467"/>
      <c r="H26" s="1467"/>
      <c r="I26" s="1467"/>
      <c r="J26" s="1467"/>
      <c r="K26" s="1467"/>
    </row>
    <row r="27" spans="1:11">
      <c r="A27" s="1466" t="s">
        <v>750</v>
      </c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>
      <c r="A28" s="1466" t="s">
        <v>751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/>
    </row>
    <row r="29" spans="1:11">
      <c r="A29" s="1466" t="s">
        <v>752</v>
      </c>
      <c r="B29" s="1467"/>
      <c r="C29" s="1467"/>
      <c r="D29" s="1467"/>
      <c r="E29" s="1467"/>
      <c r="F29" s="1467"/>
      <c r="G29" s="1467"/>
      <c r="H29" s="1467"/>
      <c r="I29" s="1467"/>
      <c r="J29" s="1467"/>
      <c r="K29" s="1467"/>
    </row>
    <row r="30" spans="1:11">
      <c r="A30" s="1466" t="s">
        <v>753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 ht="13" thickBot="1">
      <c r="A31" s="1469" t="s">
        <v>754</v>
      </c>
      <c r="B31" s="1470"/>
      <c r="C31" s="1470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5" t="s">
        <v>758</v>
      </c>
      <c r="B32" s="1476"/>
      <c r="C32" s="1476"/>
      <c r="D32" s="1476"/>
      <c r="E32" s="1476"/>
      <c r="F32" s="1476"/>
      <c r="G32" s="1476"/>
      <c r="H32" s="1476"/>
      <c r="I32" s="1476"/>
      <c r="J32" s="1476"/>
      <c r="K32" s="1476"/>
    </row>
    <row r="33" spans="1:11">
      <c r="A33" s="1466" t="s">
        <v>749</v>
      </c>
      <c r="B33" s="1467"/>
      <c r="C33" s="1467"/>
      <c r="D33" s="1467"/>
      <c r="E33" s="1467"/>
      <c r="F33" s="1467"/>
      <c r="G33" s="1467"/>
      <c r="H33" s="1467"/>
      <c r="I33" s="1467"/>
      <c r="J33" s="1467"/>
      <c r="K33" s="1467"/>
    </row>
    <row r="34" spans="1:11">
      <c r="A34" s="1466" t="s">
        <v>750</v>
      </c>
      <c r="B34" s="1467"/>
      <c r="C34" s="1467"/>
      <c r="D34" s="1467"/>
      <c r="E34" s="1467"/>
      <c r="F34" s="1467"/>
      <c r="G34" s="1467"/>
      <c r="H34" s="1467"/>
      <c r="I34" s="1467"/>
      <c r="J34" s="1467"/>
      <c r="K34" s="1467"/>
    </row>
    <row r="35" spans="1:11">
      <c r="A35" s="1466" t="s">
        <v>751</v>
      </c>
      <c r="B35" s="1468"/>
      <c r="C35" s="1468"/>
      <c r="D35" s="1468"/>
      <c r="E35" s="1468"/>
      <c r="F35" s="1468"/>
      <c r="G35" s="1468"/>
      <c r="H35" s="1468"/>
      <c r="I35" s="1468"/>
      <c r="J35" s="1468"/>
      <c r="K35" s="1468"/>
    </row>
    <row r="36" spans="1:11">
      <c r="A36" s="1466" t="s">
        <v>752</v>
      </c>
      <c r="B36" s="1468"/>
      <c r="C36" s="1467"/>
      <c r="D36" s="1467"/>
      <c r="E36" s="1467"/>
      <c r="F36" s="1467"/>
      <c r="G36" s="1467"/>
      <c r="H36" s="1467"/>
      <c r="I36" s="1467"/>
      <c r="J36" s="1467"/>
      <c r="K36" s="1467"/>
    </row>
    <row r="37" spans="1:11">
      <c r="A37" s="1466" t="s">
        <v>753</v>
      </c>
      <c r="B37" s="1468"/>
      <c r="C37" s="1468"/>
      <c r="D37" s="1468"/>
      <c r="E37" s="1468"/>
      <c r="F37" s="1468"/>
      <c r="G37" s="1468"/>
      <c r="H37" s="1468"/>
      <c r="I37" s="1468"/>
      <c r="J37" s="1468"/>
      <c r="K37" s="1468"/>
    </row>
    <row r="38" spans="1:11" ht="13" thickBot="1">
      <c r="A38" s="1469" t="s">
        <v>754</v>
      </c>
      <c r="B38" s="1471"/>
      <c r="C38" s="1470"/>
      <c r="D38" s="1470"/>
      <c r="E38" s="1470"/>
      <c r="F38" s="1470"/>
      <c r="G38" s="1470"/>
      <c r="H38" s="1470"/>
      <c r="I38" s="1470"/>
      <c r="J38" s="1470"/>
      <c r="K38" s="1470"/>
    </row>
    <row r="39" spans="1:11">
      <c r="A39" s="1465" t="s">
        <v>759</v>
      </c>
      <c r="B39" s="1476"/>
      <c r="C39" s="1476"/>
      <c r="D39" s="1476"/>
      <c r="E39" s="1476"/>
      <c r="F39" s="1476"/>
      <c r="G39" s="1476"/>
      <c r="H39" s="1476">
        <v>0</v>
      </c>
      <c r="I39" s="1476"/>
      <c r="J39" s="1476"/>
      <c r="K39" s="1476"/>
    </row>
    <row r="40" spans="1:11">
      <c r="A40" s="1466" t="s">
        <v>749</v>
      </c>
      <c r="B40" s="1467"/>
      <c r="C40" s="1467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 t="s">
        <v>750</v>
      </c>
      <c r="B41" s="1467"/>
      <c r="C41" s="1467"/>
      <c r="D41" s="1467"/>
      <c r="E41" s="1467"/>
      <c r="F41" s="1467"/>
      <c r="G41" s="1467"/>
      <c r="H41" s="1467"/>
      <c r="I41" s="1467"/>
      <c r="J41" s="1467"/>
      <c r="K41" s="1467"/>
    </row>
    <row r="42" spans="1:11">
      <c r="A42" s="1466" t="s">
        <v>751</v>
      </c>
      <c r="B42" s="1468"/>
      <c r="C42" s="1468"/>
      <c r="D42" s="1468"/>
      <c r="E42" s="1468"/>
      <c r="F42" s="1468"/>
      <c r="G42" s="1468"/>
      <c r="H42" s="1468"/>
      <c r="I42" s="1468"/>
      <c r="J42" s="1468"/>
      <c r="K42" s="1468"/>
    </row>
    <row r="43" spans="1:11">
      <c r="A43" s="1466" t="s">
        <v>752</v>
      </c>
      <c r="B43" s="1468"/>
      <c r="C43" s="1467"/>
      <c r="D43" s="1467"/>
      <c r="E43" s="1467"/>
      <c r="F43" s="1467"/>
      <c r="G43" s="1467"/>
      <c r="H43" s="1467"/>
      <c r="I43" s="1467"/>
      <c r="J43" s="1467"/>
      <c r="K43" s="1467"/>
    </row>
    <row r="44" spans="1:11">
      <c r="A44" s="1466" t="s">
        <v>753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</row>
    <row r="45" spans="1:11" ht="13" thickBot="1">
      <c r="A45" s="1469" t="s">
        <v>754</v>
      </c>
      <c r="B45" s="1471"/>
      <c r="C45" s="1470"/>
      <c r="D45" s="1470"/>
      <c r="E45" s="1470"/>
      <c r="F45" s="1470"/>
      <c r="G45" s="1470"/>
      <c r="H45" s="1470"/>
      <c r="I45" s="1470"/>
      <c r="J45" s="1470"/>
      <c r="K45" s="1470"/>
    </row>
    <row r="46" spans="1:11">
      <c r="A46" s="1465" t="s">
        <v>760</v>
      </c>
      <c r="B46" s="1476"/>
      <c r="C46" s="1476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66" t="s">
        <v>749</v>
      </c>
      <c r="B47" s="1467"/>
      <c r="C47" s="1467"/>
      <c r="D47" s="1467"/>
      <c r="E47" s="1467"/>
      <c r="F47" s="1467"/>
      <c r="G47" s="1467"/>
      <c r="H47" s="1467"/>
      <c r="I47" s="1467" t="s">
        <v>807</v>
      </c>
      <c r="J47" s="1467"/>
      <c r="K47" s="1467"/>
    </row>
    <row r="48" spans="1:11">
      <c r="A48" s="1466" t="s">
        <v>750</v>
      </c>
      <c r="B48" s="1467"/>
      <c r="C48" s="1467"/>
      <c r="D48" s="1467"/>
      <c r="E48" s="1467"/>
      <c r="F48" s="1467"/>
      <c r="G48" s="1467"/>
      <c r="H48" s="1467"/>
      <c r="I48" s="1467" t="s">
        <v>892</v>
      </c>
      <c r="J48" s="1467"/>
      <c r="K48" s="1467"/>
    </row>
    <row r="49" spans="1:11">
      <c r="A49" s="1466" t="s">
        <v>751</v>
      </c>
      <c r="B49" s="1468"/>
      <c r="C49" s="1468"/>
      <c r="D49" s="1468"/>
      <c r="E49" s="1468"/>
      <c r="F49" s="1468"/>
      <c r="G49" s="1468"/>
      <c r="H49" s="1468"/>
      <c r="I49" s="1468" t="s">
        <v>940</v>
      </c>
      <c r="J49" s="1468"/>
      <c r="K49" s="1468"/>
    </row>
    <row r="50" spans="1:11">
      <c r="A50" s="1466" t="s">
        <v>752</v>
      </c>
      <c r="B50" s="1467"/>
      <c r="C50" s="1468"/>
      <c r="D50" s="1468"/>
      <c r="E50" s="1468"/>
      <c r="F50" s="1468"/>
      <c r="G50" s="1468"/>
      <c r="H50" s="1468"/>
      <c r="I50" s="1468" t="s">
        <v>874</v>
      </c>
      <c r="J50" s="1468"/>
      <c r="K50" s="1468"/>
    </row>
    <row r="51" spans="1:11">
      <c r="A51" s="1466" t="s">
        <v>753</v>
      </c>
      <c r="B51" s="1468"/>
      <c r="C51" s="1468"/>
      <c r="D51" s="1468"/>
      <c r="E51" s="1468"/>
      <c r="F51" s="1468"/>
      <c r="G51" s="1468"/>
      <c r="H51" s="1468"/>
      <c r="I51" s="1468" t="s">
        <v>941</v>
      </c>
      <c r="J51" s="1468"/>
      <c r="K51" s="1468"/>
    </row>
    <row r="52" spans="1:11" ht="13" thickBot="1">
      <c r="A52" s="1469" t="s">
        <v>754</v>
      </c>
      <c r="B52" s="1470"/>
      <c r="C52" s="1471"/>
      <c r="D52" s="1471"/>
      <c r="E52" s="1471"/>
      <c r="F52" s="1471"/>
      <c r="G52" s="1471"/>
      <c r="H52" s="1471"/>
      <c r="I52" s="1471" t="s">
        <v>827</v>
      </c>
      <c r="J52" s="1471"/>
      <c r="K52" s="1471"/>
    </row>
    <row r="53" spans="1:11">
      <c r="A53" s="1465" t="s">
        <v>761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</row>
    <row r="54" spans="1:11">
      <c r="A54" s="1466" t="s">
        <v>749</v>
      </c>
      <c r="B54" s="1467" t="s">
        <v>831</v>
      </c>
      <c r="C54" s="1467"/>
      <c r="D54" s="1467"/>
      <c r="E54" s="1467" t="s">
        <v>893</v>
      </c>
      <c r="F54" s="1467" t="s">
        <v>912</v>
      </c>
      <c r="G54" s="1467" t="s">
        <v>925</v>
      </c>
      <c r="H54" s="1467" t="s">
        <v>912</v>
      </c>
      <c r="I54" s="1467" t="s">
        <v>912</v>
      </c>
      <c r="J54" s="1467" t="s">
        <v>925</v>
      </c>
      <c r="K54" s="1467"/>
    </row>
    <row r="55" spans="1:11">
      <c r="A55" s="1466" t="s">
        <v>750</v>
      </c>
      <c r="B55" s="1467" t="s">
        <v>825</v>
      </c>
      <c r="C55" s="1467"/>
      <c r="D55" s="1467"/>
      <c r="E55" s="1467" t="s">
        <v>892</v>
      </c>
      <c r="F55" s="1467" t="s">
        <v>892</v>
      </c>
      <c r="G55" s="1467" t="s">
        <v>926</v>
      </c>
      <c r="H55" s="1467" t="s">
        <v>892</v>
      </c>
      <c r="I55" s="1467" t="s">
        <v>892</v>
      </c>
      <c r="J55" s="1467" t="s">
        <v>892</v>
      </c>
      <c r="K55" s="1467"/>
    </row>
    <row r="56" spans="1:11">
      <c r="A56" s="1466" t="s">
        <v>751</v>
      </c>
      <c r="B56" s="1468" t="s">
        <v>842</v>
      </c>
      <c r="C56" s="1468" t="s">
        <v>867</v>
      </c>
      <c r="D56" s="1468"/>
      <c r="E56" s="1468">
        <v>700</v>
      </c>
      <c r="F56" s="1468" t="s">
        <v>913</v>
      </c>
      <c r="G56" s="1468" t="s">
        <v>867</v>
      </c>
      <c r="H56" s="1468" t="s">
        <v>936</v>
      </c>
      <c r="I56" s="1468" t="s">
        <v>927</v>
      </c>
      <c r="J56" s="1468" t="s">
        <v>927</v>
      </c>
      <c r="K56" s="1468"/>
    </row>
    <row r="57" spans="1:11">
      <c r="A57" s="1466" t="s">
        <v>752</v>
      </c>
      <c r="B57" s="1467" t="s">
        <v>827</v>
      </c>
      <c r="C57" s="1467" t="s">
        <v>827</v>
      </c>
      <c r="D57" s="1467"/>
      <c r="E57" s="1467" t="s">
        <v>891</v>
      </c>
      <c r="F57" s="1467" t="s">
        <v>835</v>
      </c>
      <c r="G57" s="1467" t="s">
        <v>835</v>
      </c>
      <c r="H57" s="1467" t="s">
        <v>827</v>
      </c>
      <c r="I57" s="1467" t="s">
        <v>942</v>
      </c>
      <c r="J57" s="1467" t="s">
        <v>891</v>
      </c>
      <c r="K57" s="1467"/>
    </row>
    <row r="58" spans="1:11">
      <c r="A58" s="1466" t="s">
        <v>753</v>
      </c>
      <c r="B58" s="1468" t="s">
        <v>843</v>
      </c>
      <c r="C58" s="1468" t="s">
        <v>868</v>
      </c>
      <c r="D58" s="1468"/>
      <c r="E58" s="1468">
        <v>1000</v>
      </c>
      <c r="F58" s="1468" t="s">
        <v>914</v>
      </c>
      <c r="G58" s="1468" t="s">
        <v>927</v>
      </c>
      <c r="H58" s="1468" t="s">
        <v>937</v>
      </c>
      <c r="I58" s="1468" t="s">
        <v>943</v>
      </c>
      <c r="J58" s="1468" t="s">
        <v>843</v>
      </c>
      <c r="K58" s="1468"/>
    </row>
    <row r="59" spans="1:11" ht="13" thickBot="1">
      <c r="A59" s="1469" t="s">
        <v>754</v>
      </c>
      <c r="B59" s="1470" t="s">
        <v>826</v>
      </c>
      <c r="C59" s="1470" t="s">
        <v>869</v>
      </c>
      <c r="D59" s="1470"/>
      <c r="E59" s="1470" t="s">
        <v>869</v>
      </c>
      <c r="F59" s="1470" t="s">
        <v>869</v>
      </c>
      <c r="G59" s="1470" t="s">
        <v>869</v>
      </c>
      <c r="H59" s="1470" t="s">
        <v>869</v>
      </c>
      <c r="I59" s="1470" t="s">
        <v>826</v>
      </c>
      <c r="J59" s="1470" t="s">
        <v>869</v>
      </c>
      <c r="K59" s="1470"/>
    </row>
    <row r="60" spans="1:11">
      <c r="A60" s="1465" t="s">
        <v>762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66" t="s">
        <v>749</v>
      </c>
      <c r="B61" s="1467" t="s">
        <v>832</v>
      </c>
      <c r="C61" s="1467"/>
      <c r="D61" s="1467" t="s">
        <v>832</v>
      </c>
      <c r="E61" s="1467"/>
      <c r="F61" s="1467"/>
      <c r="G61" s="1467"/>
      <c r="H61" s="1467"/>
      <c r="I61" s="1467"/>
      <c r="J61" s="1467" t="s">
        <v>252</v>
      </c>
      <c r="K61" s="1467"/>
    </row>
    <row r="62" spans="1:11">
      <c r="A62" s="1466" t="s">
        <v>750</v>
      </c>
      <c r="B62" s="1467" t="s">
        <v>825</v>
      </c>
      <c r="C62" s="1467"/>
      <c r="D62" s="1467" t="s">
        <v>825</v>
      </c>
      <c r="E62" s="1467"/>
      <c r="F62" s="1467"/>
      <c r="G62" s="1467"/>
      <c r="H62" s="1467"/>
      <c r="I62" s="1467"/>
      <c r="J62" s="1467" t="s">
        <v>892</v>
      </c>
      <c r="K62" s="1467"/>
    </row>
    <row r="63" spans="1:11">
      <c r="A63" s="1466" t="s">
        <v>751</v>
      </c>
      <c r="B63" s="1468" t="s">
        <v>844</v>
      </c>
      <c r="C63" s="1468"/>
      <c r="D63" s="1468" t="s">
        <v>879</v>
      </c>
      <c r="E63" s="1468"/>
      <c r="F63" s="1468"/>
      <c r="G63" s="1468"/>
      <c r="H63" s="1468"/>
      <c r="I63" s="1468"/>
      <c r="J63" s="1468" t="s">
        <v>879</v>
      </c>
      <c r="K63" s="1468"/>
    </row>
    <row r="64" spans="1:11">
      <c r="A64" s="1466" t="s">
        <v>752</v>
      </c>
      <c r="B64" s="1467" t="s">
        <v>827</v>
      </c>
      <c r="C64" s="1467"/>
      <c r="D64" s="1467" t="s">
        <v>852</v>
      </c>
      <c r="E64" s="1467"/>
      <c r="F64" s="1467"/>
      <c r="G64" s="1467"/>
      <c r="H64" s="1467"/>
      <c r="I64" s="1467"/>
      <c r="J64" s="1467" t="s">
        <v>827</v>
      </c>
      <c r="K64" s="1467"/>
    </row>
    <row r="65" spans="1:11">
      <c r="A65" s="1466" t="s">
        <v>753</v>
      </c>
      <c r="B65" s="1468" t="s">
        <v>845</v>
      </c>
      <c r="C65" s="1468"/>
      <c r="D65" s="1468"/>
      <c r="E65" s="1468"/>
      <c r="F65" s="1468"/>
      <c r="G65" s="1468"/>
      <c r="H65" s="1468"/>
      <c r="I65" s="1468"/>
      <c r="J65" s="1468" t="s">
        <v>938</v>
      </c>
      <c r="K65" s="1468"/>
    </row>
    <row r="66" spans="1:11" ht="13" thickBot="1">
      <c r="A66" s="1469" t="s">
        <v>754</v>
      </c>
      <c r="B66" s="1470" t="s">
        <v>826</v>
      </c>
      <c r="C66" s="1470"/>
      <c r="D66" s="1470"/>
      <c r="E66" s="1470"/>
      <c r="F66" s="1470"/>
      <c r="G66" s="1470"/>
      <c r="H66" s="1470"/>
      <c r="I66" s="1470"/>
      <c r="J66" s="1470"/>
      <c r="K66" s="1470"/>
    </row>
    <row r="67" spans="1:11">
      <c r="A67" s="1465" t="s">
        <v>763</v>
      </c>
      <c r="B67" s="1476"/>
      <c r="C67" s="1476"/>
      <c r="D67" s="1476"/>
      <c r="E67" s="1476"/>
      <c r="F67" s="1476"/>
      <c r="G67" s="1476"/>
      <c r="H67" s="1476"/>
      <c r="I67" s="1476"/>
      <c r="J67" s="1476"/>
      <c r="K67" s="1476"/>
    </row>
    <row r="68" spans="1:11">
      <c r="A68" s="1466" t="s">
        <v>749</v>
      </c>
      <c r="B68" s="1467" t="s">
        <v>833</v>
      </c>
      <c r="C68" s="1467"/>
      <c r="D68" s="1467"/>
      <c r="E68" s="1467" t="s">
        <v>894</v>
      </c>
      <c r="F68" s="1467"/>
      <c r="G68" s="1467"/>
      <c r="H68" s="1467"/>
      <c r="I68" s="1467"/>
      <c r="J68" s="1467"/>
      <c r="K68" s="1467"/>
    </row>
    <row r="69" spans="1:11">
      <c r="A69" s="1466" t="s">
        <v>750</v>
      </c>
      <c r="B69" s="1467" t="s">
        <v>825</v>
      </c>
      <c r="C69" s="1467"/>
      <c r="D69" s="1467"/>
      <c r="E69" s="1467"/>
      <c r="F69" s="1467"/>
      <c r="G69" s="1467"/>
      <c r="H69" s="1467"/>
      <c r="I69" s="1467"/>
      <c r="J69" s="1467"/>
      <c r="K69" s="1467"/>
    </row>
    <row r="70" spans="1:11">
      <c r="A70" s="1466" t="s">
        <v>751</v>
      </c>
      <c r="B70" s="1461" t="s">
        <v>846</v>
      </c>
      <c r="C70" s="1468"/>
      <c r="D70" s="1468"/>
      <c r="E70" s="1468"/>
      <c r="F70" s="1468"/>
      <c r="G70" s="1468"/>
      <c r="H70" s="1468"/>
      <c r="I70" s="1468"/>
      <c r="J70" s="1468"/>
      <c r="K70" s="1468"/>
    </row>
    <row r="71" spans="1:11">
      <c r="A71" s="1466" t="s">
        <v>752</v>
      </c>
      <c r="B71" s="1467" t="s">
        <v>827</v>
      </c>
      <c r="C71" s="1467"/>
      <c r="D71" s="1467"/>
      <c r="E71" s="1467"/>
      <c r="F71" s="1467"/>
      <c r="G71" s="1467"/>
      <c r="H71" s="1467"/>
      <c r="I71" s="1467"/>
      <c r="J71" s="1467"/>
      <c r="K71" s="1467"/>
    </row>
    <row r="72" spans="1:11">
      <c r="A72" s="1466" t="s">
        <v>753</v>
      </c>
      <c r="B72" s="1468" t="s">
        <v>838</v>
      </c>
      <c r="C72" s="1468"/>
      <c r="D72" s="1468"/>
      <c r="E72" s="1468"/>
      <c r="F72" s="1468"/>
      <c r="G72" s="1468"/>
      <c r="H72" s="1468"/>
      <c r="I72" s="1468"/>
      <c r="J72" s="1468"/>
      <c r="K72" s="1468"/>
    </row>
    <row r="73" spans="1:11" ht="13" thickBot="1">
      <c r="A73" s="1469" t="s">
        <v>754</v>
      </c>
      <c r="B73" s="1470" t="s">
        <v>834</v>
      </c>
      <c r="C73" s="1467"/>
      <c r="D73" s="1467"/>
      <c r="E73" s="1467"/>
      <c r="F73" s="1467"/>
      <c r="G73" s="1467"/>
      <c r="H73" s="1467"/>
      <c r="I73" s="1467"/>
      <c r="J73" s="1467"/>
      <c r="K73" s="1467"/>
    </row>
    <row r="74" spans="1:11">
      <c r="A74" s="1465" t="s">
        <v>764</v>
      </c>
      <c r="B74" s="1476"/>
      <c r="C74" s="1476"/>
      <c r="D74" s="1476"/>
      <c r="E74" s="1476"/>
      <c r="F74" s="1476"/>
      <c r="G74" s="1476"/>
      <c r="H74" s="1476"/>
      <c r="I74" s="1476"/>
      <c r="J74" s="1476"/>
      <c r="K74" s="1476"/>
    </row>
    <row r="75" spans="1:11">
      <c r="A75" s="1466" t="s">
        <v>749</v>
      </c>
      <c r="B75" s="1467" t="s">
        <v>831</v>
      </c>
      <c r="C75" s="1468"/>
      <c r="D75" s="1467"/>
      <c r="E75" s="1467"/>
      <c r="F75" s="1467"/>
      <c r="G75" s="1467"/>
      <c r="H75" s="1467"/>
      <c r="I75" s="1467" t="s">
        <v>912</v>
      </c>
      <c r="J75" s="1467" t="s">
        <v>925</v>
      </c>
      <c r="K75" s="1467"/>
    </row>
    <row r="76" spans="1:11">
      <c r="A76" s="1466" t="s">
        <v>750</v>
      </c>
      <c r="B76" s="1467" t="s">
        <v>825</v>
      </c>
      <c r="C76" s="1468"/>
      <c r="D76" s="1467"/>
      <c r="E76" s="1467"/>
      <c r="F76" s="1467"/>
      <c r="G76" s="1467"/>
      <c r="H76" s="1467"/>
      <c r="I76" s="1467" t="s">
        <v>892</v>
      </c>
      <c r="J76" s="1467" t="s">
        <v>892</v>
      </c>
      <c r="K76" s="1467"/>
    </row>
    <row r="77" spans="1:11">
      <c r="A77" s="1466" t="s">
        <v>751</v>
      </c>
      <c r="B77" s="1468" t="s">
        <v>847</v>
      </c>
      <c r="C77" s="1468" t="s">
        <v>870</v>
      </c>
      <c r="D77" s="1468" t="s">
        <v>876</v>
      </c>
      <c r="E77" s="1468"/>
      <c r="F77" s="1468"/>
      <c r="G77" s="1468"/>
      <c r="H77" s="1468"/>
      <c r="I77" s="1468" t="s">
        <v>878</v>
      </c>
      <c r="J77" s="1468" t="s">
        <v>911</v>
      </c>
      <c r="K77" s="1468"/>
    </row>
    <row r="78" spans="1:11">
      <c r="A78" s="1466" t="s">
        <v>752</v>
      </c>
      <c r="B78" s="1467" t="s">
        <v>835</v>
      </c>
      <c r="C78" s="1468" t="s">
        <v>835</v>
      </c>
      <c r="D78" s="1468" t="s">
        <v>852</v>
      </c>
      <c r="E78" s="1468"/>
      <c r="F78" s="1468"/>
      <c r="G78" s="1468"/>
      <c r="H78" s="1468"/>
      <c r="I78" s="1468" t="s">
        <v>835</v>
      </c>
      <c r="J78" s="1468" t="s">
        <v>938</v>
      </c>
      <c r="K78" s="1468"/>
    </row>
    <row r="79" spans="1:11">
      <c r="A79" s="1466" t="s">
        <v>753</v>
      </c>
      <c r="B79" s="1468" t="s">
        <v>848</v>
      </c>
      <c r="C79" s="1468" t="s">
        <v>849</v>
      </c>
      <c r="D79" s="1468"/>
      <c r="E79" s="1468"/>
      <c r="F79" s="1468"/>
      <c r="G79" s="1468"/>
      <c r="H79" s="1468"/>
      <c r="I79" s="1468" t="s">
        <v>847</v>
      </c>
      <c r="J79" s="1468"/>
      <c r="K79" s="1468"/>
    </row>
    <row r="80" spans="1:11" ht="13" thickBot="1">
      <c r="A80" s="1469" t="s">
        <v>754</v>
      </c>
      <c r="B80" s="1470" t="s">
        <v>826</v>
      </c>
      <c r="C80" s="1471" t="s">
        <v>826</v>
      </c>
      <c r="D80" s="1471"/>
      <c r="E80" s="1471"/>
      <c r="F80" s="1471"/>
      <c r="G80" s="1471"/>
      <c r="H80" s="1471"/>
      <c r="I80" s="1471" t="s">
        <v>826</v>
      </c>
      <c r="J80" s="1471"/>
      <c r="K80" s="1471"/>
    </row>
    <row r="81" spans="1:11">
      <c r="A81" s="1465" t="s">
        <v>765</v>
      </c>
      <c r="B81" s="1476"/>
      <c r="C81" s="1476"/>
      <c r="D81" s="1476"/>
      <c r="E81" s="1476"/>
      <c r="F81" s="1476"/>
      <c r="G81" s="1476"/>
      <c r="H81" s="1476"/>
      <c r="I81" s="1476"/>
      <c r="J81" s="1476"/>
      <c r="K81" s="1476"/>
    </row>
    <row r="82" spans="1:11">
      <c r="A82" s="1466" t="s">
        <v>749</v>
      </c>
      <c r="B82" s="1467" t="s">
        <v>831</v>
      </c>
      <c r="C82" s="1468"/>
      <c r="D82" s="1468"/>
      <c r="E82" s="1468"/>
      <c r="F82" s="1468"/>
      <c r="G82" s="1468"/>
      <c r="H82" s="1468"/>
      <c r="I82" s="1468"/>
      <c r="J82" s="1468"/>
      <c r="K82" s="1468"/>
    </row>
    <row r="83" spans="1:11">
      <c r="A83" s="1466" t="s">
        <v>750</v>
      </c>
      <c r="B83" s="1467" t="s">
        <v>825</v>
      </c>
      <c r="C83" s="1468"/>
      <c r="D83" s="1468"/>
      <c r="E83" s="1468"/>
      <c r="F83" s="1468"/>
      <c r="G83" s="1468"/>
      <c r="H83" s="1468"/>
      <c r="I83" s="1468"/>
      <c r="J83" s="1468"/>
      <c r="K83" s="1468"/>
    </row>
    <row r="84" spans="1:11">
      <c r="A84" s="1466" t="s">
        <v>751</v>
      </c>
      <c r="B84" s="1468" t="s">
        <v>849</v>
      </c>
      <c r="C84" s="1468" t="s">
        <v>848</v>
      </c>
      <c r="D84" s="1468" t="s">
        <v>880</v>
      </c>
      <c r="E84" s="1468"/>
      <c r="F84" s="1468"/>
      <c r="G84" s="1468"/>
      <c r="H84" s="1468"/>
      <c r="I84" s="1468"/>
      <c r="J84" s="1468"/>
      <c r="K84" s="1468"/>
    </row>
    <row r="85" spans="1:11">
      <c r="A85" s="1466" t="s">
        <v>752</v>
      </c>
      <c r="B85" s="1467" t="s">
        <v>835</v>
      </c>
      <c r="C85" s="1468" t="s">
        <v>835</v>
      </c>
      <c r="D85" s="1468" t="s">
        <v>852</v>
      </c>
      <c r="E85" s="1468"/>
      <c r="F85" s="1468"/>
      <c r="G85" s="1468"/>
      <c r="H85" s="1468"/>
      <c r="I85" s="1468"/>
      <c r="J85" s="1468"/>
      <c r="K85" s="1468"/>
    </row>
    <row r="86" spans="1:11">
      <c r="A86" s="1466" t="s">
        <v>753</v>
      </c>
      <c r="B86" s="1468" t="s">
        <v>850</v>
      </c>
      <c r="C86" s="1468" t="s">
        <v>871</v>
      </c>
      <c r="D86" s="1468"/>
      <c r="E86" s="1468"/>
      <c r="F86" s="1468"/>
      <c r="G86" s="1468"/>
      <c r="H86" s="1468"/>
      <c r="I86" s="1468"/>
      <c r="J86" s="1468"/>
      <c r="K86" s="1468"/>
    </row>
    <row r="87" spans="1:11" ht="13" thickBot="1">
      <c r="A87" s="1469" t="s">
        <v>754</v>
      </c>
      <c r="B87" s="1470" t="s">
        <v>826</v>
      </c>
      <c r="C87" s="1471" t="s">
        <v>869</v>
      </c>
      <c r="D87" s="1471"/>
      <c r="E87" s="1471"/>
      <c r="F87" s="1471"/>
      <c r="G87" s="1471"/>
      <c r="H87" s="1471"/>
      <c r="I87" s="1471"/>
      <c r="J87" s="1471"/>
      <c r="K87" s="1471"/>
    </row>
    <row r="88" spans="1:11">
      <c r="A88" s="1465" t="s">
        <v>322</v>
      </c>
      <c r="B88" s="1476"/>
      <c r="C88" s="1476"/>
      <c r="D88" s="1476"/>
      <c r="E88" s="1476"/>
      <c r="F88" s="1476"/>
      <c r="G88" s="1476"/>
      <c r="H88" s="1476"/>
      <c r="I88" s="1476"/>
      <c r="J88" s="1476"/>
      <c r="K88" s="1476"/>
    </row>
    <row r="89" spans="1:11">
      <c r="A89" s="1466" t="s">
        <v>749</v>
      </c>
      <c r="B89" s="1467" t="s">
        <v>836</v>
      </c>
      <c r="C89" s="1468"/>
      <c r="D89" s="1468"/>
      <c r="E89" s="1468" t="s">
        <v>895</v>
      </c>
      <c r="F89" s="1468" t="s">
        <v>915</v>
      </c>
      <c r="G89" s="1468" t="s">
        <v>915</v>
      </c>
      <c r="H89" s="1468" t="s">
        <v>915</v>
      </c>
      <c r="I89" s="1468" t="s">
        <v>915</v>
      </c>
      <c r="J89" s="1468" t="s">
        <v>836</v>
      </c>
      <c r="K89" s="1468"/>
    </row>
    <row r="90" spans="1:11">
      <c r="A90" s="1466" t="s">
        <v>750</v>
      </c>
      <c r="B90" s="1467" t="s">
        <v>837</v>
      </c>
      <c r="C90" s="1467"/>
      <c r="D90" s="1467" t="s">
        <v>881</v>
      </c>
      <c r="E90" s="1467" t="s">
        <v>892</v>
      </c>
      <c r="F90" s="1467" t="s">
        <v>892</v>
      </c>
      <c r="G90" s="1467" t="s">
        <v>892</v>
      </c>
      <c r="H90" s="1467" t="s">
        <v>892</v>
      </c>
      <c r="I90" s="1467" t="s">
        <v>892</v>
      </c>
      <c r="J90" s="1467" t="s">
        <v>892</v>
      </c>
      <c r="K90" s="1467"/>
    </row>
    <row r="91" spans="1:11">
      <c r="A91" s="1466" t="s">
        <v>751</v>
      </c>
      <c r="B91" s="1468" t="s">
        <v>838</v>
      </c>
      <c r="C91" s="1468"/>
      <c r="D91" s="1468" t="s">
        <v>853</v>
      </c>
      <c r="E91" s="1468">
        <v>2</v>
      </c>
      <c r="F91" s="1468" t="s">
        <v>916</v>
      </c>
      <c r="G91" s="1468" t="s">
        <v>846</v>
      </c>
      <c r="H91" s="1468" t="s">
        <v>846</v>
      </c>
      <c r="I91" s="1468" t="s">
        <v>916</v>
      </c>
      <c r="J91" s="1468" t="s">
        <v>846</v>
      </c>
      <c r="K91" s="1468"/>
    </row>
    <row r="92" spans="1:11">
      <c r="A92" s="1466" t="s">
        <v>752</v>
      </c>
      <c r="B92" s="1467" t="s">
        <v>826</v>
      </c>
      <c r="C92" s="1468"/>
      <c r="D92" s="1468" t="s">
        <v>852</v>
      </c>
      <c r="E92" s="1468" t="s">
        <v>890</v>
      </c>
      <c r="F92" s="1468" t="s">
        <v>890</v>
      </c>
      <c r="G92" s="1468" t="s">
        <v>826</v>
      </c>
      <c r="H92" s="1468" t="s">
        <v>826</v>
      </c>
      <c r="I92" s="1468" t="s">
        <v>826</v>
      </c>
      <c r="J92" s="1468" t="s">
        <v>826</v>
      </c>
      <c r="K92" s="1468"/>
    </row>
    <row r="93" spans="1:11">
      <c r="A93" s="1466" t="s">
        <v>753</v>
      </c>
      <c r="B93" s="1468" t="s">
        <v>851</v>
      </c>
      <c r="C93" s="1468"/>
      <c r="D93" s="1468"/>
      <c r="E93" s="1468">
        <v>4.5</v>
      </c>
      <c r="F93" s="1468" t="s">
        <v>917</v>
      </c>
      <c r="G93" s="1468" t="s">
        <v>838</v>
      </c>
      <c r="H93" s="1468" t="s">
        <v>838</v>
      </c>
      <c r="I93" s="1468" t="s">
        <v>838</v>
      </c>
      <c r="J93" s="1468" t="s">
        <v>838</v>
      </c>
      <c r="K93" s="1468"/>
    </row>
    <row r="94" spans="1:11" ht="13" thickBot="1">
      <c r="A94" s="1469" t="s">
        <v>754</v>
      </c>
      <c r="B94" s="1470" t="s">
        <v>827</v>
      </c>
      <c r="C94" s="1471"/>
      <c r="D94" s="1471"/>
      <c r="E94" s="1471" t="s">
        <v>891</v>
      </c>
      <c r="F94" s="1471" t="s">
        <v>835</v>
      </c>
      <c r="G94" s="1471" t="s">
        <v>835</v>
      </c>
      <c r="H94" s="1471" t="s">
        <v>835</v>
      </c>
      <c r="I94" s="1471" t="s">
        <v>835</v>
      </c>
      <c r="J94" s="1471" t="s">
        <v>835</v>
      </c>
      <c r="K94" s="1471"/>
    </row>
    <row r="95" spans="1:11">
      <c r="A95" s="1465" t="s">
        <v>766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>
      <c r="A96" s="1466" t="s">
        <v>749</v>
      </c>
      <c r="B96" s="1467"/>
      <c r="C96" s="1467"/>
      <c r="D96" s="1467"/>
      <c r="E96" s="1467"/>
      <c r="F96" s="1467"/>
      <c r="G96" s="1467"/>
      <c r="H96" s="1467"/>
      <c r="I96" s="1467"/>
      <c r="J96" s="1467"/>
      <c r="K96" s="1467"/>
    </row>
    <row r="97" spans="1:11">
      <c r="A97" s="1466" t="s">
        <v>750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</row>
    <row r="98" spans="1:11">
      <c r="A98" s="1466" t="s">
        <v>751</v>
      </c>
      <c r="B98" s="1467"/>
      <c r="C98" s="1468"/>
      <c r="D98" s="1468"/>
      <c r="E98" s="1468"/>
      <c r="F98" s="1468"/>
      <c r="G98" s="1468"/>
      <c r="H98" s="1468"/>
      <c r="I98" s="1468"/>
      <c r="J98" s="1468"/>
      <c r="K98" s="1468"/>
    </row>
    <row r="99" spans="1:11">
      <c r="A99" s="1466" t="s">
        <v>752</v>
      </c>
      <c r="B99" s="1467"/>
      <c r="C99" s="1467"/>
      <c r="D99" s="1467"/>
      <c r="E99" s="1467"/>
      <c r="F99" s="1467"/>
      <c r="G99" s="1467"/>
      <c r="H99" s="1467"/>
      <c r="I99" s="1467"/>
      <c r="J99" s="1467"/>
      <c r="K99" s="1467"/>
    </row>
    <row r="100" spans="1:11">
      <c r="A100" s="1466" t="s">
        <v>753</v>
      </c>
      <c r="B100" s="1468"/>
      <c r="C100" s="1468"/>
      <c r="D100" s="1468"/>
      <c r="E100" s="1468"/>
      <c r="F100" s="1468"/>
      <c r="G100" s="1468"/>
      <c r="H100" s="1468"/>
      <c r="I100" s="1468"/>
      <c r="J100" s="1468"/>
      <c r="K100" s="1468"/>
    </row>
    <row r="101" spans="1:11" ht="13" thickBot="1">
      <c r="A101" s="1469" t="s">
        <v>754</v>
      </c>
      <c r="B101" s="1470"/>
      <c r="C101" s="1470"/>
      <c r="D101" s="1470"/>
      <c r="E101" s="1470"/>
      <c r="F101" s="1470"/>
      <c r="G101" s="1470"/>
      <c r="H101" s="1470"/>
      <c r="I101" s="1470"/>
      <c r="J101" s="1470"/>
      <c r="K101" s="1470"/>
    </row>
    <row r="102" spans="1:11">
      <c r="A102" s="1465" t="s">
        <v>359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>
      <c r="A103" s="1466" t="s">
        <v>749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</row>
    <row r="104" spans="1:11">
      <c r="A104" s="1466" t="s">
        <v>750</v>
      </c>
      <c r="B104" s="1467"/>
      <c r="C104" s="1467"/>
      <c r="D104" s="1467"/>
      <c r="E104" s="1467"/>
      <c r="F104" s="1467"/>
      <c r="G104" s="1467"/>
      <c r="H104" s="1467"/>
      <c r="I104" s="1467"/>
      <c r="J104" s="1467"/>
      <c r="K104" s="1467"/>
    </row>
    <row r="105" spans="1:11">
      <c r="A105" s="1466" t="s">
        <v>751</v>
      </c>
      <c r="B105" s="1468"/>
      <c r="C105" s="1468"/>
      <c r="D105" s="1468"/>
      <c r="E105" s="1468"/>
      <c r="F105" s="1468"/>
      <c r="G105" s="1468"/>
      <c r="H105" s="1468"/>
      <c r="I105" s="1468"/>
      <c r="J105" s="1468"/>
      <c r="K105" s="1468"/>
    </row>
    <row r="106" spans="1:11">
      <c r="A106" s="1466" t="s">
        <v>752</v>
      </c>
      <c r="B106" s="1467"/>
      <c r="C106" s="1467"/>
      <c r="D106" s="1467"/>
      <c r="E106" s="1467"/>
      <c r="F106" s="1467"/>
      <c r="G106" s="1467"/>
      <c r="H106" s="1467"/>
      <c r="I106" s="1467"/>
      <c r="J106" s="1467"/>
      <c r="K106" s="1467"/>
    </row>
    <row r="107" spans="1:11">
      <c r="A107" s="1466" t="s">
        <v>753</v>
      </c>
      <c r="B107" s="1468"/>
      <c r="C107" s="1468"/>
      <c r="D107" s="1468"/>
      <c r="E107" s="1468"/>
      <c r="F107" s="1468"/>
      <c r="G107" s="1468"/>
      <c r="H107" s="1468"/>
      <c r="I107" s="1468"/>
      <c r="J107" s="1468"/>
      <c r="K107" s="1468"/>
    </row>
    <row r="108" spans="1:11" ht="13" thickBot="1">
      <c r="A108" s="1469" t="s">
        <v>754</v>
      </c>
      <c r="B108" s="1470"/>
      <c r="C108" s="1470"/>
      <c r="D108" s="1470"/>
      <c r="E108" s="1470"/>
      <c r="F108" s="1470"/>
      <c r="G108" s="1470"/>
      <c r="H108" s="1470"/>
      <c r="I108" s="1470"/>
      <c r="J108" s="1470"/>
      <c r="K108" s="1470"/>
    </row>
    <row r="109" spans="1:11">
      <c r="A109" s="1465" t="s">
        <v>767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66" t="s">
        <v>749</v>
      </c>
      <c r="B110" s="1467" t="s">
        <v>833</v>
      </c>
      <c r="C110" s="1467"/>
      <c r="D110" s="1467" t="s">
        <v>833</v>
      </c>
      <c r="E110" s="1467" t="s">
        <v>896</v>
      </c>
      <c r="F110" s="1467" t="s">
        <v>918</v>
      </c>
      <c r="G110" s="1467" t="s">
        <v>896</v>
      </c>
      <c r="H110" s="1467" t="s">
        <v>896</v>
      </c>
      <c r="I110" s="1467" t="s">
        <v>918</v>
      </c>
      <c r="J110" s="1467" t="s">
        <v>918</v>
      </c>
      <c r="K110" s="1467"/>
    </row>
    <row r="111" spans="1:11">
      <c r="A111" s="1466" t="s">
        <v>750</v>
      </c>
      <c r="B111" s="1467" t="s">
        <v>825</v>
      </c>
      <c r="C111" s="1467"/>
      <c r="D111" s="1467" t="s">
        <v>825</v>
      </c>
      <c r="E111" s="1467" t="s">
        <v>892</v>
      </c>
      <c r="F111" s="1467" t="s">
        <v>892</v>
      </c>
      <c r="G111" s="1467" t="s">
        <v>892</v>
      </c>
      <c r="H111" s="1467" t="s">
        <v>892</v>
      </c>
      <c r="I111" s="1467" t="s">
        <v>892</v>
      </c>
      <c r="J111" s="1467" t="s">
        <v>892</v>
      </c>
      <c r="K111" s="1467"/>
    </row>
    <row r="112" spans="1:11">
      <c r="A112" s="1466" t="s">
        <v>751</v>
      </c>
      <c r="B112" s="1468" t="s">
        <v>845</v>
      </c>
      <c r="C112" s="1468"/>
      <c r="D112" s="1468" t="s">
        <v>882</v>
      </c>
      <c r="E112" s="1468" t="s">
        <v>897</v>
      </c>
      <c r="F112" s="1468" t="s">
        <v>919</v>
      </c>
      <c r="G112" s="1468" t="s">
        <v>928</v>
      </c>
      <c r="H112" s="1468" t="s">
        <v>928</v>
      </c>
      <c r="I112" s="1468" t="s">
        <v>928</v>
      </c>
      <c r="J112" s="1468" t="s">
        <v>944</v>
      </c>
      <c r="K112" s="1468"/>
    </row>
    <row r="113" spans="1:11">
      <c r="A113" s="1466" t="s">
        <v>752</v>
      </c>
      <c r="B113" s="1468" t="s">
        <v>852</v>
      </c>
      <c r="C113" s="1468"/>
      <c r="D113" s="1468" t="s">
        <v>852</v>
      </c>
      <c r="E113" s="1468" t="s">
        <v>890</v>
      </c>
      <c r="F113" s="1468" t="s">
        <v>826</v>
      </c>
      <c r="G113" s="1468" t="s">
        <v>890</v>
      </c>
      <c r="H113" s="1468" t="s">
        <v>826</v>
      </c>
      <c r="I113" s="1468" t="s">
        <v>826</v>
      </c>
      <c r="J113" s="1468" t="s">
        <v>826</v>
      </c>
      <c r="K113" s="1468"/>
    </row>
    <row r="114" spans="1:11">
      <c r="A114" s="1466" t="s">
        <v>753</v>
      </c>
      <c r="B114" s="1468">
        <v>0</v>
      </c>
      <c r="C114" s="1468"/>
      <c r="D114" s="1468"/>
      <c r="E114" s="1468" t="s">
        <v>898</v>
      </c>
      <c r="F114" s="1468" t="s">
        <v>897</v>
      </c>
      <c r="G114" s="1468" t="s">
        <v>851</v>
      </c>
      <c r="H114" s="1468" t="s">
        <v>851</v>
      </c>
      <c r="I114" s="1468" t="s">
        <v>851</v>
      </c>
      <c r="J114" s="1468" t="s">
        <v>945</v>
      </c>
      <c r="K114" s="1468"/>
    </row>
    <row r="115" spans="1:11" ht="13" thickBot="1">
      <c r="A115" s="1469" t="s">
        <v>754</v>
      </c>
      <c r="B115" s="1471">
        <v>0</v>
      </c>
      <c r="C115" s="1471"/>
      <c r="D115" s="1471"/>
      <c r="E115" s="1471" t="s">
        <v>891</v>
      </c>
      <c r="F115" s="1471" t="s">
        <v>835</v>
      </c>
      <c r="G115" s="1471" t="s">
        <v>835</v>
      </c>
      <c r="H115" s="1471" t="s">
        <v>835</v>
      </c>
      <c r="I115" s="1471" t="s">
        <v>835</v>
      </c>
      <c r="J115" s="1471" t="s">
        <v>835</v>
      </c>
      <c r="K115" s="1471"/>
    </row>
    <row r="116" spans="1:11">
      <c r="A116" s="1465" t="s">
        <v>321</v>
      </c>
      <c r="B116" s="1476"/>
      <c r="C116" s="1476"/>
      <c r="D116" s="1476"/>
      <c r="E116" s="1476"/>
      <c r="F116" s="1476"/>
      <c r="G116" s="1476"/>
      <c r="H116" s="1476"/>
      <c r="I116" s="1476"/>
      <c r="J116" s="1476"/>
      <c r="K116" s="1476"/>
    </row>
    <row r="117" spans="1:11">
      <c r="A117" s="1466" t="s">
        <v>749</v>
      </c>
      <c r="B117" s="1467" t="s">
        <v>832</v>
      </c>
      <c r="C117" s="1467"/>
      <c r="D117" s="1467" t="s">
        <v>883</v>
      </c>
      <c r="E117" s="1467" t="s">
        <v>899</v>
      </c>
      <c r="F117" s="1467" t="s">
        <v>252</v>
      </c>
      <c r="G117" s="1467" t="s">
        <v>252</v>
      </c>
      <c r="H117" s="1467" t="s">
        <v>832</v>
      </c>
      <c r="I117" s="1467" t="s">
        <v>252</v>
      </c>
      <c r="J117" s="1467" t="s">
        <v>252</v>
      </c>
      <c r="K117" s="1467"/>
    </row>
    <row r="118" spans="1:11">
      <c r="A118" s="1466" t="s">
        <v>750</v>
      </c>
      <c r="B118" s="1467" t="s">
        <v>825</v>
      </c>
      <c r="C118" s="1467"/>
      <c r="D118" s="1467" t="s">
        <v>825</v>
      </c>
      <c r="E118" s="1467" t="s">
        <v>892</v>
      </c>
      <c r="F118" s="1467" t="s">
        <v>892</v>
      </c>
      <c r="G118" s="1467" t="s">
        <v>892</v>
      </c>
      <c r="H118" s="1467" t="s">
        <v>892</v>
      </c>
      <c r="I118" s="1467" t="s">
        <v>892</v>
      </c>
      <c r="J118" s="1467" t="s">
        <v>892</v>
      </c>
      <c r="K118" s="1467"/>
    </row>
    <row r="119" spans="1:11">
      <c r="A119" s="1466" t="s">
        <v>751</v>
      </c>
      <c r="B119" s="1468" t="s">
        <v>853</v>
      </c>
      <c r="C119" s="1468"/>
      <c r="D119" s="1468">
        <v>1.5</v>
      </c>
      <c r="E119" s="1468" t="s">
        <v>900</v>
      </c>
      <c r="F119" s="1468" t="s">
        <v>920</v>
      </c>
      <c r="G119" s="1468" t="s">
        <v>929</v>
      </c>
      <c r="H119" s="1468" t="s">
        <v>929</v>
      </c>
      <c r="I119" s="1468" t="s">
        <v>929</v>
      </c>
      <c r="J119" s="1468" t="s">
        <v>929</v>
      </c>
      <c r="K119" s="1468"/>
    </row>
    <row r="120" spans="1:11">
      <c r="A120" s="1466" t="s">
        <v>752</v>
      </c>
      <c r="B120" s="1467"/>
      <c r="C120" s="1468"/>
      <c r="D120" s="1468" t="s">
        <v>852</v>
      </c>
      <c r="E120" s="1468" t="s">
        <v>890</v>
      </c>
      <c r="F120" s="1468" t="s">
        <v>890</v>
      </c>
      <c r="G120" s="1468" t="s">
        <v>826</v>
      </c>
      <c r="H120" s="1468" t="s">
        <v>826</v>
      </c>
      <c r="I120" s="1468" t="s">
        <v>890</v>
      </c>
      <c r="J120" s="1468" t="s">
        <v>826</v>
      </c>
      <c r="K120" s="1468"/>
    </row>
    <row r="121" spans="1:11">
      <c r="A121" s="1466" t="s">
        <v>753</v>
      </c>
      <c r="B121" s="1468"/>
      <c r="C121" s="1468"/>
      <c r="D121" s="1468"/>
      <c r="E121" s="1468" t="s">
        <v>901</v>
      </c>
      <c r="F121" s="1468" t="s">
        <v>900</v>
      </c>
      <c r="G121" s="1468" t="s">
        <v>853</v>
      </c>
      <c r="H121" s="1468" t="s">
        <v>853</v>
      </c>
      <c r="I121" s="1468" t="s">
        <v>853</v>
      </c>
      <c r="J121" s="1468" t="s">
        <v>853</v>
      </c>
      <c r="K121" s="1468"/>
    </row>
    <row r="122" spans="1:11" ht="13" thickBot="1">
      <c r="A122" s="1469" t="s">
        <v>754</v>
      </c>
      <c r="B122" s="1470"/>
      <c r="C122" s="1471"/>
      <c r="D122" s="1471"/>
      <c r="E122" s="1471" t="s">
        <v>891</v>
      </c>
      <c r="F122" s="1471" t="s">
        <v>835</v>
      </c>
      <c r="G122" s="1471" t="s">
        <v>835</v>
      </c>
      <c r="H122" s="1471" t="s">
        <v>835</v>
      </c>
      <c r="I122" s="1471" t="s">
        <v>835</v>
      </c>
      <c r="J122" s="1471" t="s">
        <v>835</v>
      </c>
      <c r="K122" s="1471"/>
    </row>
    <row r="123" spans="1:11">
      <c r="A123" s="1465" t="s">
        <v>768</v>
      </c>
      <c r="B123" s="1476"/>
      <c r="C123" s="1476"/>
      <c r="D123" s="1476"/>
      <c r="E123" s="1476"/>
      <c r="F123" s="1476"/>
      <c r="G123" s="1476"/>
      <c r="H123" s="1476"/>
      <c r="I123" s="1476"/>
      <c r="J123" s="1476"/>
      <c r="K123" s="1476"/>
    </row>
    <row r="124" spans="1:11">
      <c r="A124" s="1466" t="s">
        <v>749</v>
      </c>
      <c r="B124" s="1467" t="s">
        <v>831</v>
      </c>
      <c r="C124" s="1467" t="s">
        <v>831</v>
      </c>
      <c r="D124" s="1467" t="s">
        <v>831</v>
      </c>
      <c r="E124" s="1467"/>
      <c r="F124" s="1467"/>
      <c r="G124" s="1467" t="s">
        <v>925</v>
      </c>
      <c r="H124" s="1467" t="s">
        <v>912</v>
      </c>
      <c r="I124" s="1467" t="s">
        <v>912</v>
      </c>
      <c r="J124" s="1467" t="s">
        <v>925</v>
      </c>
      <c r="K124" s="1467"/>
    </row>
    <row r="125" spans="1:11">
      <c r="A125" s="1466" t="s">
        <v>750</v>
      </c>
      <c r="B125" s="1467" t="s">
        <v>825</v>
      </c>
      <c r="C125" s="1467" t="s">
        <v>825</v>
      </c>
      <c r="D125" s="1467" t="s">
        <v>825</v>
      </c>
      <c r="E125" s="1467"/>
      <c r="F125" s="1467"/>
      <c r="G125" s="1467" t="s">
        <v>892</v>
      </c>
      <c r="H125" s="1467" t="s">
        <v>892</v>
      </c>
      <c r="I125" s="1467" t="s">
        <v>892</v>
      </c>
      <c r="J125" s="1467" t="s">
        <v>892</v>
      </c>
      <c r="K125" s="1467"/>
    </row>
    <row r="126" spans="1:11">
      <c r="A126" s="1466" t="s">
        <v>751</v>
      </c>
      <c r="B126" s="1468" t="s">
        <v>844</v>
      </c>
      <c r="C126" s="1468" t="s">
        <v>844</v>
      </c>
      <c r="D126" s="1468">
        <v>15</v>
      </c>
      <c r="E126" s="1468"/>
      <c r="F126" s="1468"/>
      <c r="G126" s="1468" t="s">
        <v>844</v>
      </c>
      <c r="H126" s="1468" t="s">
        <v>844</v>
      </c>
      <c r="I126" s="1468" t="s">
        <v>844</v>
      </c>
      <c r="J126" s="1468" t="s">
        <v>879</v>
      </c>
      <c r="K126" s="1468"/>
    </row>
    <row r="127" spans="1:11">
      <c r="A127" s="1466" t="s">
        <v>752</v>
      </c>
      <c r="B127" s="1467" t="s">
        <v>835</v>
      </c>
      <c r="C127" s="1468" t="s">
        <v>835</v>
      </c>
      <c r="D127" s="1467" t="s">
        <v>852</v>
      </c>
      <c r="E127" s="1467"/>
      <c r="F127" s="1468"/>
      <c r="G127" s="1467" t="s">
        <v>835</v>
      </c>
      <c r="H127" s="1467" t="s">
        <v>835</v>
      </c>
      <c r="I127" s="1467" t="s">
        <v>835</v>
      </c>
      <c r="J127" s="1467" t="s">
        <v>938</v>
      </c>
      <c r="K127" s="1467"/>
    </row>
    <row r="128" spans="1:11">
      <c r="A128" s="1466" t="s">
        <v>753</v>
      </c>
      <c r="B128" s="1468" t="s">
        <v>841</v>
      </c>
      <c r="C128" s="1468" t="s">
        <v>841</v>
      </c>
      <c r="D128" s="1468"/>
      <c r="E128" s="1468"/>
      <c r="F128" s="1468"/>
      <c r="G128" s="1468" t="s">
        <v>845</v>
      </c>
      <c r="H128" s="1468" t="s">
        <v>879</v>
      </c>
      <c r="I128" s="1468" t="s">
        <v>841</v>
      </c>
      <c r="J128" s="1468"/>
      <c r="K128" s="1468"/>
    </row>
    <row r="129" spans="1:11" ht="13" thickBot="1">
      <c r="A129" s="1469" t="s">
        <v>754</v>
      </c>
      <c r="B129" s="1470" t="s">
        <v>826</v>
      </c>
      <c r="C129" s="1471" t="s">
        <v>869</v>
      </c>
      <c r="D129" s="1470"/>
      <c r="E129" s="1470"/>
      <c r="F129" s="1471"/>
      <c r="G129" s="1470" t="s">
        <v>869</v>
      </c>
      <c r="H129" s="1470" t="s">
        <v>869</v>
      </c>
      <c r="I129" s="1470" t="s">
        <v>869</v>
      </c>
      <c r="J129" s="1470"/>
      <c r="K129" s="1470"/>
    </row>
    <row r="130" spans="1:11">
      <c r="A130" s="1465" t="s">
        <v>769</v>
      </c>
      <c r="B130" s="1476"/>
      <c r="C130" s="1476"/>
      <c r="D130" s="1476"/>
      <c r="E130" s="1476"/>
      <c r="F130" s="1476">
        <v>0</v>
      </c>
      <c r="G130" s="1476"/>
      <c r="H130" s="1476"/>
      <c r="I130" s="1476"/>
      <c r="J130" s="1476"/>
      <c r="K130" s="1476"/>
    </row>
    <row r="131" spans="1:11">
      <c r="A131" s="1466" t="s">
        <v>749</v>
      </c>
      <c r="B131" s="1467"/>
      <c r="C131" s="1467"/>
      <c r="D131" s="1467"/>
      <c r="E131" s="1467"/>
      <c r="F131" s="1467"/>
      <c r="G131" s="1467"/>
      <c r="H131" s="1467"/>
      <c r="I131" s="1468"/>
      <c r="J131" s="1468"/>
      <c r="K131" s="1468"/>
    </row>
    <row r="132" spans="1:11">
      <c r="A132" s="1466" t="s">
        <v>750</v>
      </c>
      <c r="B132" s="1467"/>
      <c r="C132" s="1467"/>
      <c r="D132" s="1467"/>
      <c r="E132" s="1467"/>
      <c r="F132" s="1467"/>
      <c r="G132" s="1467"/>
      <c r="H132" s="1467"/>
      <c r="I132" s="1468"/>
      <c r="J132" s="1468"/>
      <c r="K132" s="1468"/>
    </row>
    <row r="133" spans="1:11">
      <c r="A133" s="1466" t="s">
        <v>751</v>
      </c>
      <c r="B133" s="1468"/>
      <c r="C133" s="1468"/>
      <c r="D133" s="1468"/>
      <c r="E133" s="1468"/>
      <c r="F133" s="1468"/>
      <c r="G133" s="1468"/>
      <c r="H133" s="1472"/>
      <c r="I133" s="1468"/>
      <c r="J133" s="1468"/>
      <c r="K133" s="1468"/>
    </row>
    <row r="134" spans="1:11">
      <c r="A134" s="1466" t="s">
        <v>752</v>
      </c>
      <c r="B134" s="1467"/>
      <c r="C134" s="1467"/>
      <c r="D134" s="1467"/>
      <c r="E134" s="1467"/>
      <c r="F134" s="1467"/>
      <c r="G134" s="1467"/>
      <c r="H134" s="1467"/>
      <c r="I134" s="1468"/>
      <c r="J134" s="1468"/>
      <c r="K134" s="1468"/>
    </row>
    <row r="135" spans="1:11">
      <c r="A135" s="1466" t="s">
        <v>753</v>
      </c>
      <c r="B135" s="1468"/>
      <c r="C135" s="1468"/>
      <c r="D135" s="1468"/>
      <c r="E135" s="1468"/>
      <c r="F135" s="1468"/>
      <c r="G135" s="1468"/>
      <c r="H135" s="1472"/>
      <c r="I135" s="1468"/>
      <c r="J135" s="1468"/>
      <c r="K135" s="1468"/>
    </row>
    <row r="136" spans="1:11" ht="13" thickBot="1">
      <c r="A136" s="1469" t="s">
        <v>754</v>
      </c>
      <c r="B136" s="1470"/>
      <c r="C136" s="1470"/>
      <c r="D136" s="1470"/>
      <c r="E136" s="1470"/>
      <c r="F136" s="1470"/>
      <c r="G136" s="1470"/>
      <c r="H136" s="1470"/>
      <c r="I136" s="1471"/>
      <c r="J136" s="1471"/>
      <c r="K136" s="1471"/>
    </row>
    <row r="137" spans="1:11">
      <c r="A137" s="1465" t="s">
        <v>770</v>
      </c>
      <c r="B137" s="1476"/>
      <c r="C137" s="1476"/>
      <c r="D137" s="1476"/>
      <c r="E137" s="1476"/>
      <c r="F137" s="1476"/>
      <c r="G137" s="1476"/>
      <c r="H137" s="1476"/>
      <c r="I137" s="1476"/>
      <c r="J137" s="1476"/>
      <c r="K137" s="1476"/>
    </row>
    <row r="138" spans="1:11">
      <c r="A138" s="1466" t="s">
        <v>749</v>
      </c>
      <c r="B138" s="1467" t="s">
        <v>832</v>
      </c>
      <c r="C138" s="1467"/>
      <c r="D138" s="1468"/>
      <c r="E138" s="1468" t="s">
        <v>252</v>
      </c>
      <c r="F138" s="1468" t="s">
        <v>252</v>
      </c>
      <c r="G138" s="1467" t="s">
        <v>252</v>
      </c>
      <c r="H138" s="1467" t="s">
        <v>252</v>
      </c>
      <c r="I138" s="1467" t="s">
        <v>252</v>
      </c>
      <c r="J138" s="1467" t="s">
        <v>252</v>
      </c>
      <c r="K138" s="1467"/>
    </row>
    <row r="139" spans="1:11">
      <c r="A139" s="1466" t="s">
        <v>750</v>
      </c>
      <c r="B139" s="1467" t="s">
        <v>825</v>
      </c>
      <c r="C139" s="1467"/>
      <c r="D139" s="1468"/>
      <c r="E139" s="1468" t="s">
        <v>892</v>
      </c>
      <c r="F139" s="1468" t="s">
        <v>892</v>
      </c>
      <c r="G139" s="1467" t="s">
        <v>892</v>
      </c>
      <c r="H139" s="1467" t="s">
        <v>892</v>
      </c>
      <c r="I139" s="1467" t="s">
        <v>892</v>
      </c>
      <c r="J139" s="1467" t="s">
        <v>892</v>
      </c>
      <c r="K139" s="1467"/>
    </row>
    <row r="140" spans="1:11">
      <c r="A140" s="1466" t="s">
        <v>751</v>
      </c>
      <c r="B140" s="1468" t="s">
        <v>838</v>
      </c>
      <c r="C140" s="1468"/>
      <c r="D140" s="1468"/>
      <c r="E140" s="1468" t="s">
        <v>897</v>
      </c>
      <c r="F140" s="1468" t="s">
        <v>919</v>
      </c>
      <c r="G140" s="1468" t="s">
        <v>851</v>
      </c>
      <c r="H140" s="1472" t="s">
        <v>851</v>
      </c>
      <c r="I140" s="1468" t="s">
        <v>944</v>
      </c>
      <c r="J140" s="1468" t="s">
        <v>944</v>
      </c>
      <c r="K140" s="1468"/>
    </row>
    <row r="141" spans="1:11">
      <c r="A141" s="1466" t="s">
        <v>752</v>
      </c>
      <c r="B141" s="1467" t="s">
        <v>852</v>
      </c>
      <c r="C141" s="1467"/>
      <c r="D141" s="1468"/>
      <c r="E141" s="1468" t="s">
        <v>890</v>
      </c>
      <c r="F141" s="1468" t="s">
        <v>890</v>
      </c>
      <c r="G141" s="1467" t="s">
        <v>826</v>
      </c>
      <c r="H141" s="1467" t="s">
        <v>826</v>
      </c>
      <c r="I141" s="1468" t="s">
        <v>826</v>
      </c>
      <c r="J141" s="1468" t="s">
        <v>826</v>
      </c>
      <c r="K141" s="1468"/>
    </row>
    <row r="142" spans="1:11">
      <c r="A142" s="1466" t="s">
        <v>753</v>
      </c>
      <c r="B142" s="1468">
        <v>0</v>
      </c>
      <c r="C142" s="1468"/>
      <c r="D142" s="1468"/>
      <c r="E142" s="1468" t="s">
        <v>898</v>
      </c>
      <c r="F142" s="1468" t="s">
        <v>921</v>
      </c>
      <c r="G142" s="1468" t="s">
        <v>882</v>
      </c>
      <c r="H142" s="1468" t="s">
        <v>882</v>
      </c>
      <c r="I142" s="1468" t="s">
        <v>945</v>
      </c>
      <c r="J142" s="1468" t="s">
        <v>945</v>
      </c>
      <c r="K142" s="1468"/>
    </row>
    <row r="143" spans="1:11" ht="13" thickBot="1">
      <c r="A143" s="1469" t="s">
        <v>754</v>
      </c>
      <c r="B143" s="1470">
        <v>0</v>
      </c>
      <c r="C143" s="1470"/>
      <c r="D143" s="1471"/>
      <c r="E143" s="1470" t="s">
        <v>891</v>
      </c>
      <c r="F143" s="1470" t="s">
        <v>835</v>
      </c>
      <c r="G143" s="1470" t="s">
        <v>835</v>
      </c>
      <c r="H143" s="1470" t="s">
        <v>835</v>
      </c>
      <c r="I143" s="1470" t="s">
        <v>835</v>
      </c>
      <c r="J143" s="1470" t="s">
        <v>835</v>
      </c>
      <c r="K143" s="1470"/>
    </row>
    <row r="144" spans="1:11">
      <c r="A144" s="1465" t="s">
        <v>771</v>
      </c>
      <c r="B144" s="1476"/>
      <c r="C144" s="1476"/>
      <c r="D144" s="1476"/>
      <c r="E144" s="1476"/>
      <c r="F144" s="1476"/>
      <c r="G144" s="1476"/>
      <c r="H144" s="1476"/>
      <c r="I144" s="1476"/>
      <c r="J144" s="1476"/>
      <c r="K144" s="1476"/>
    </row>
    <row r="145" spans="1:11">
      <c r="A145" s="1466" t="s">
        <v>749</v>
      </c>
      <c r="B145" s="1467" t="s">
        <v>836</v>
      </c>
      <c r="C145" s="1467"/>
      <c r="D145" s="1468"/>
      <c r="E145" s="1467"/>
      <c r="F145" s="1467"/>
      <c r="G145" s="1467"/>
      <c r="H145" s="1467" t="s">
        <v>895</v>
      </c>
      <c r="I145" s="1467" t="s">
        <v>895</v>
      </c>
      <c r="J145" s="1467" t="s">
        <v>836</v>
      </c>
      <c r="K145" s="1467"/>
    </row>
    <row r="146" spans="1:11">
      <c r="A146" s="1466" t="s">
        <v>750</v>
      </c>
      <c r="B146" s="1467" t="s">
        <v>825</v>
      </c>
      <c r="C146" s="1467"/>
      <c r="D146" s="1468"/>
      <c r="E146" s="1467"/>
      <c r="F146" s="1467"/>
      <c r="G146" s="1467"/>
      <c r="H146" s="1467" t="s">
        <v>892</v>
      </c>
      <c r="I146" s="1467" t="s">
        <v>892</v>
      </c>
      <c r="J146" s="1467" t="s">
        <v>892</v>
      </c>
      <c r="K146" s="1467"/>
    </row>
    <row r="147" spans="1:11">
      <c r="A147" s="1466" t="s">
        <v>751</v>
      </c>
      <c r="B147" s="1468" t="s">
        <v>838</v>
      </c>
      <c r="C147" s="1468"/>
      <c r="D147" s="1468"/>
      <c r="E147" s="1468"/>
      <c r="F147" s="1468"/>
      <c r="G147" s="1468"/>
      <c r="H147" s="1468" t="s">
        <v>929</v>
      </c>
      <c r="I147" s="1468" t="s">
        <v>855</v>
      </c>
      <c r="J147" s="1468" t="s">
        <v>929</v>
      </c>
      <c r="K147" s="1468"/>
    </row>
    <row r="148" spans="1:11">
      <c r="A148" s="1466" t="s">
        <v>752</v>
      </c>
      <c r="B148" s="1467" t="s">
        <v>852</v>
      </c>
      <c r="C148" s="1467"/>
      <c r="D148" s="1468"/>
      <c r="E148" s="1467"/>
      <c r="F148" s="1467"/>
      <c r="G148" s="1467"/>
      <c r="H148" s="1467" t="s">
        <v>938</v>
      </c>
      <c r="I148" s="1468" t="s">
        <v>852</v>
      </c>
      <c r="J148" s="1468" t="s">
        <v>852</v>
      </c>
      <c r="K148" s="1468"/>
    </row>
    <row r="149" spans="1:11">
      <c r="A149" s="1466" t="s">
        <v>753</v>
      </c>
      <c r="B149" s="1468">
        <v>0</v>
      </c>
      <c r="C149" s="1468"/>
      <c r="D149" s="1468"/>
      <c r="E149" s="1468"/>
      <c r="F149" s="1468"/>
      <c r="G149" s="1468"/>
      <c r="H149" s="1468"/>
      <c r="I149" s="1468"/>
      <c r="J149" s="1468"/>
      <c r="K149" s="1468"/>
    </row>
    <row r="150" spans="1:11" ht="13" thickBot="1">
      <c r="A150" s="1469" t="s">
        <v>754</v>
      </c>
      <c r="B150" s="1470">
        <v>0</v>
      </c>
      <c r="C150" s="1470"/>
      <c r="D150" s="1471"/>
      <c r="E150" s="1470"/>
      <c r="F150" s="1470"/>
      <c r="G150" s="1470"/>
      <c r="H150" s="1470"/>
      <c r="I150" s="1470"/>
      <c r="J150" s="1470"/>
      <c r="K150" s="1470"/>
    </row>
    <row r="151" spans="1:11">
      <c r="A151" s="1465" t="s">
        <v>772</v>
      </c>
      <c r="B151" s="1476"/>
      <c r="C151" s="1476"/>
      <c r="D151" s="1476"/>
      <c r="E151" s="1476"/>
      <c r="F151" s="1476"/>
      <c r="G151" s="1476"/>
      <c r="H151" s="1476"/>
      <c r="I151" s="1476"/>
      <c r="J151" s="1476"/>
      <c r="K151" s="1476"/>
    </row>
    <row r="152" spans="1:11">
      <c r="A152" s="1466" t="s">
        <v>749</v>
      </c>
      <c r="B152" s="1467" t="s">
        <v>854</v>
      </c>
      <c r="C152" s="1467"/>
      <c r="D152" s="1467"/>
      <c r="E152" s="1467"/>
      <c r="F152" s="1467"/>
      <c r="G152" s="1467"/>
      <c r="H152" s="1467"/>
      <c r="I152" s="1467"/>
      <c r="J152" s="1467"/>
      <c r="K152" s="1467"/>
    </row>
    <row r="153" spans="1:11">
      <c r="A153" s="1466" t="s">
        <v>750</v>
      </c>
      <c r="B153" s="1467" t="s">
        <v>825</v>
      </c>
      <c r="C153" s="1467"/>
      <c r="D153" s="1468"/>
      <c r="E153" s="1467"/>
      <c r="F153" s="1467"/>
      <c r="G153" s="1467"/>
      <c r="H153" s="1467"/>
      <c r="I153" s="1467"/>
      <c r="J153" s="1467"/>
      <c r="K153" s="1467"/>
    </row>
    <row r="154" spans="1:11">
      <c r="A154" s="1466" t="s">
        <v>751</v>
      </c>
      <c r="B154" s="1468" t="s">
        <v>855</v>
      </c>
      <c r="C154" s="1468"/>
      <c r="D154" s="1468"/>
      <c r="E154" s="1468"/>
      <c r="F154" s="1468"/>
      <c r="G154" s="1468"/>
      <c r="H154" s="1468"/>
      <c r="I154" s="1468"/>
      <c r="J154" s="1468"/>
      <c r="K154" s="1468"/>
    </row>
    <row r="155" spans="1:11">
      <c r="A155" s="1466" t="s">
        <v>752</v>
      </c>
      <c r="B155" s="1467" t="s">
        <v>852</v>
      </c>
      <c r="C155" s="1468"/>
      <c r="D155" s="1468"/>
      <c r="E155" s="1467"/>
      <c r="F155" s="1467"/>
      <c r="G155" s="1467"/>
      <c r="H155" s="1467"/>
      <c r="I155" s="1467"/>
      <c r="J155" s="1467"/>
      <c r="K155" s="1467"/>
    </row>
    <row r="156" spans="1:11">
      <c r="A156" s="1466" t="s">
        <v>753</v>
      </c>
      <c r="B156" s="1468">
        <v>0</v>
      </c>
      <c r="C156" s="1468"/>
      <c r="D156" s="1468"/>
      <c r="E156" s="1468"/>
      <c r="F156" s="1468"/>
      <c r="G156" s="1468"/>
      <c r="H156" s="1467"/>
      <c r="I156" s="1468"/>
      <c r="J156" s="1468"/>
      <c r="K156" s="1468"/>
    </row>
    <row r="157" spans="1:11" ht="13" thickBot="1">
      <c r="A157" s="1469" t="s">
        <v>754</v>
      </c>
      <c r="B157" s="1470">
        <v>0</v>
      </c>
      <c r="C157" s="1471"/>
      <c r="D157" s="1471"/>
      <c r="E157" s="1470"/>
      <c r="F157" s="1470"/>
      <c r="G157" s="1470"/>
      <c r="H157" s="1470"/>
      <c r="I157" s="1470"/>
      <c r="J157" s="1470"/>
      <c r="K157" s="1470"/>
    </row>
    <row r="158" spans="1:11">
      <c r="A158" s="1465" t="s">
        <v>773</v>
      </c>
      <c r="B158" s="1476" t="s">
        <v>856</v>
      </c>
      <c r="C158" s="1476" t="s">
        <v>859</v>
      </c>
      <c r="D158" s="1476" t="s">
        <v>884</v>
      </c>
      <c r="E158" s="1476" t="s">
        <v>906</v>
      </c>
      <c r="F158" s="1476" t="s">
        <v>856</v>
      </c>
      <c r="G158" s="1476" t="s">
        <v>856</v>
      </c>
      <c r="H158" s="1476" t="s">
        <v>859</v>
      </c>
      <c r="I158" s="1476" t="s">
        <v>856</v>
      </c>
      <c r="J158" s="1476" t="s">
        <v>856</v>
      </c>
      <c r="K158" s="1476"/>
    </row>
    <row r="159" spans="1:11">
      <c r="A159" s="1466" t="s">
        <v>749</v>
      </c>
      <c r="B159" s="1467" t="s">
        <v>857</v>
      </c>
      <c r="C159" s="1467" t="s">
        <v>832</v>
      </c>
      <c r="D159" s="1467" t="s">
        <v>885</v>
      </c>
      <c r="E159" s="1467" t="s">
        <v>824</v>
      </c>
      <c r="F159" s="1467" t="s">
        <v>824</v>
      </c>
      <c r="G159" s="1467" t="s">
        <v>824</v>
      </c>
      <c r="H159" s="1467" t="s">
        <v>252</v>
      </c>
      <c r="I159" s="1467" t="s">
        <v>824</v>
      </c>
      <c r="J159" s="1467" t="s">
        <v>824</v>
      </c>
      <c r="K159" s="1467"/>
    </row>
    <row r="160" spans="1:11">
      <c r="A160" s="1466" t="s">
        <v>750</v>
      </c>
      <c r="B160" s="1467" t="s">
        <v>829</v>
      </c>
      <c r="C160" s="1467" t="s">
        <v>872</v>
      </c>
      <c r="D160" s="1468" t="s">
        <v>825</v>
      </c>
      <c r="E160" s="1467" t="s">
        <v>902</v>
      </c>
      <c r="F160" s="1467" t="s">
        <v>829</v>
      </c>
      <c r="G160" s="1467" t="s">
        <v>892</v>
      </c>
      <c r="H160" s="1467" t="s">
        <v>837</v>
      </c>
      <c r="I160" s="1467" t="s">
        <v>892</v>
      </c>
      <c r="J160" s="1467" t="s">
        <v>892</v>
      </c>
      <c r="K160" s="1467"/>
    </row>
    <row r="161" spans="1:11">
      <c r="A161" s="1466" t="s">
        <v>751</v>
      </c>
      <c r="B161" s="1468" t="s">
        <v>839</v>
      </c>
      <c r="C161" s="1468" t="s">
        <v>873</v>
      </c>
      <c r="D161" s="1468" t="s">
        <v>879</v>
      </c>
      <c r="E161" s="1468" t="s">
        <v>903</v>
      </c>
      <c r="F161" s="1468" t="s">
        <v>922</v>
      </c>
      <c r="G161" s="1468" t="s">
        <v>930</v>
      </c>
      <c r="H161" s="1468" t="s">
        <v>939</v>
      </c>
      <c r="I161" s="1468" t="s">
        <v>858</v>
      </c>
      <c r="J161" s="1468" t="s">
        <v>878</v>
      </c>
      <c r="K161" s="1468"/>
    </row>
    <row r="162" spans="1:11">
      <c r="A162" s="1466" t="s">
        <v>752</v>
      </c>
      <c r="B162" s="1467" t="s">
        <v>826</v>
      </c>
      <c r="C162" s="1467" t="s">
        <v>874</v>
      </c>
      <c r="D162" s="1468" t="s">
        <v>852</v>
      </c>
      <c r="E162" s="1467" t="s">
        <v>891</v>
      </c>
      <c r="F162" s="1467" t="s">
        <v>905</v>
      </c>
      <c r="G162" s="1467" t="s">
        <v>869</v>
      </c>
      <c r="H162" s="1468" t="s">
        <v>866</v>
      </c>
      <c r="I162" s="1467" t="s">
        <v>874</v>
      </c>
      <c r="J162" s="1467" t="s">
        <v>869</v>
      </c>
      <c r="K162" s="1467"/>
    </row>
    <row r="163" spans="1:11">
      <c r="A163" s="1466" t="s">
        <v>753</v>
      </c>
      <c r="B163" s="1468" t="s">
        <v>858</v>
      </c>
      <c r="C163" s="1468" t="s">
        <v>875</v>
      </c>
      <c r="D163" s="1468"/>
      <c r="E163" s="1468" t="s">
        <v>904</v>
      </c>
      <c r="F163" s="1468" t="s">
        <v>923</v>
      </c>
      <c r="G163" s="1468" t="s">
        <v>864</v>
      </c>
      <c r="H163" s="1468" t="s">
        <v>937</v>
      </c>
      <c r="I163" s="1468" t="s">
        <v>870</v>
      </c>
      <c r="J163" s="1468" t="s">
        <v>870</v>
      </c>
      <c r="K163" s="1468"/>
    </row>
    <row r="164" spans="1:11" ht="13" thickBot="1">
      <c r="A164" s="1469" t="s">
        <v>754</v>
      </c>
      <c r="B164" s="1470" t="s">
        <v>827</v>
      </c>
      <c r="C164" s="1470" t="s">
        <v>869</v>
      </c>
      <c r="D164" s="1471"/>
      <c r="E164" s="1470" t="s">
        <v>905</v>
      </c>
      <c r="F164" s="1470" t="s">
        <v>835</v>
      </c>
      <c r="G164" s="1470" t="s">
        <v>827</v>
      </c>
      <c r="H164" s="1471" t="s">
        <v>826</v>
      </c>
      <c r="I164" s="1470" t="s">
        <v>827</v>
      </c>
      <c r="J164" s="1470" t="s">
        <v>835</v>
      </c>
      <c r="K164" s="1470"/>
    </row>
    <row r="165" spans="1:11">
      <c r="A165" s="1465" t="s">
        <v>773</v>
      </c>
      <c r="B165" s="1476" t="s">
        <v>859</v>
      </c>
      <c r="C165" s="1476"/>
      <c r="D165" s="1476" t="s">
        <v>886</v>
      </c>
      <c r="E165" s="1476" t="s">
        <v>907</v>
      </c>
      <c r="F165" s="1476" t="s">
        <v>907</v>
      </c>
      <c r="G165" s="1476" t="s">
        <v>907</v>
      </c>
      <c r="H165" s="1476"/>
      <c r="I165" s="1476"/>
      <c r="J165" s="1476"/>
      <c r="K165" s="1476"/>
    </row>
    <row r="166" spans="1:11">
      <c r="A166" s="1466" t="s">
        <v>749</v>
      </c>
      <c r="B166" s="1467" t="s">
        <v>861</v>
      </c>
      <c r="C166" s="1468"/>
      <c r="D166" s="1468" t="s">
        <v>887</v>
      </c>
      <c r="E166" s="1467" t="s">
        <v>824</v>
      </c>
      <c r="F166" s="1468" t="s">
        <v>824</v>
      </c>
      <c r="G166" s="1467" t="s">
        <v>824</v>
      </c>
      <c r="H166" s="1467"/>
      <c r="I166" s="1467"/>
      <c r="J166" s="1467"/>
      <c r="K166" s="1467"/>
    </row>
    <row r="167" spans="1:11">
      <c r="A167" s="1466" t="s">
        <v>750</v>
      </c>
      <c r="B167" s="1467" t="s">
        <v>860</v>
      </c>
      <c r="C167" s="1468"/>
      <c r="D167" s="1468" t="s">
        <v>888</v>
      </c>
      <c r="E167" s="1467" t="s">
        <v>908</v>
      </c>
      <c r="F167" s="1468" t="s">
        <v>888</v>
      </c>
      <c r="G167" s="1467" t="s">
        <v>892</v>
      </c>
      <c r="H167" s="1467"/>
      <c r="I167" s="1467"/>
      <c r="J167" s="1467"/>
      <c r="K167" s="1467"/>
    </row>
    <row r="168" spans="1:11">
      <c r="A168" s="1466" t="s">
        <v>751</v>
      </c>
      <c r="B168" s="1468" t="s">
        <v>862</v>
      </c>
      <c r="C168" s="1468"/>
      <c r="D168" s="1468" t="s">
        <v>909</v>
      </c>
      <c r="E168" s="1468" t="s">
        <v>910</v>
      </c>
      <c r="F168" s="1468" t="s">
        <v>910</v>
      </c>
      <c r="G168" s="1468" t="s">
        <v>870</v>
      </c>
      <c r="H168" s="1468"/>
      <c r="I168" s="1468"/>
      <c r="J168" s="1468"/>
      <c r="K168" s="1468"/>
    </row>
    <row r="169" spans="1:11">
      <c r="A169" s="1466" t="s">
        <v>752</v>
      </c>
      <c r="B169" s="1467" t="s">
        <v>852</v>
      </c>
      <c r="C169" s="1468"/>
      <c r="D169" s="1468" t="s">
        <v>889</v>
      </c>
      <c r="E169" s="1467" t="s">
        <v>866</v>
      </c>
      <c r="F169" s="1468" t="s">
        <v>866</v>
      </c>
      <c r="G169" s="1467" t="s">
        <v>874</v>
      </c>
      <c r="H169" s="1467"/>
      <c r="I169" s="1467"/>
      <c r="J169" s="1467"/>
      <c r="K169" s="1467"/>
    </row>
    <row r="170" spans="1:11">
      <c r="A170" s="1466" t="s">
        <v>753</v>
      </c>
      <c r="B170" s="1468">
        <v>0</v>
      </c>
      <c r="C170" s="1468"/>
      <c r="D170" s="1468"/>
      <c r="E170" s="1468" t="s">
        <v>911</v>
      </c>
      <c r="F170" s="1468" t="s">
        <v>911</v>
      </c>
      <c r="G170" s="1468" t="s">
        <v>876</v>
      </c>
      <c r="H170" s="1468"/>
      <c r="I170" s="1468"/>
      <c r="J170" s="1468"/>
      <c r="K170" s="1468"/>
    </row>
    <row r="171" spans="1:11" ht="13" thickBot="1">
      <c r="A171" s="1469" t="s">
        <v>754</v>
      </c>
      <c r="B171" s="1470">
        <v>0</v>
      </c>
      <c r="C171" s="1471"/>
      <c r="D171" s="1471"/>
      <c r="E171" s="1470" t="s">
        <v>827</v>
      </c>
      <c r="F171" s="1471" t="s">
        <v>835</v>
      </c>
      <c r="G171" s="1470" t="s">
        <v>827</v>
      </c>
      <c r="H171" s="1470"/>
      <c r="I171" s="1470"/>
      <c r="J171" s="1470"/>
      <c r="K171" s="1470"/>
    </row>
    <row r="172" spans="1:11">
      <c r="A172" s="1465" t="s">
        <v>773</v>
      </c>
      <c r="B172" s="1476"/>
      <c r="C172" s="1476"/>
      <c r="D172" s="1476"/>
      <c r="E172" s="1476"/>
      <c r="F172" s="1476"/>
      <c r="G172" s="1476"/>
      <c r="H172" s="1476"/>
      <c r="I172" s="1476"/>
      <c r="J172" s="1476"/>
      <c r="K172" s="1476"/>
    </row>
    <row r="173" spans="1:11">
      <c r="A173" s="1466" t="s">
        <v>749</v>
      </c>
      <c r="B173" s="1467"/>
      <c r="C173" s="1468"/>
      <c r="D173" s="1468"/>
      <c r="E173" s="1467"/>
      <c r="F173" s="1467"/>
      <c r="G173" s="1468"/>
      <c r="H173" s="1467"/>
      <c r="I173" s="1468"/>
      <c r="J173" s="1468"/>
      <c r="K173" s="1468"/>
    </row>
    <row r="174" spans="1:11">
      <c r="A174" s="1466" t="s">
        <v>750</v>
      </c>
      <c r="B174" s="1467"/>
      <c r="C174" s="1468"/>
      <c r="D174" s="1468"/>
      <c r="E174" s="1467"/>
      <c r="F174" s="1468"/>
      <c r="G174" s="1468"/>
      <c r="H174" s="1467"/>
      <c r="I174" s="1468"/>
      <c r="J174" s="1468"/>
      <c r="K174" s="1468"/>
    </row>
    <row r="175" spans="1:11">
      <c r="A175" s="1466" t="s">
        <v>751</v>
      </c>
      <c r="B175" s="1468"/>
      <c r="C175" s="1468"/>
      <c r="D175" s="1468"/>
      <c r="E175" s="1468"/>
      <c r="F175" s="1468"/>
      <c r="G175" s="1468"/>
      <c r="H175" s="1468"/>
      <c r="I175" s="1468"/>
      <c r="J175" s="1468"/>
      <c r="K175" s="1468"/>
    </row>
    <row r="176" spans="1:11">
      <c r="A176" s="1466" t="s">
        <v>752</v>
      </c>
      <c r="B176" s="1467"/>
      <c r="C176" s="1468"/>
      <c r="D176" s="1468"/>
      <c r="E176" s="1467"/>
      <c r="F176" s="1468"/>
      <c r="G176" s="1468"/>
      <c r="H176" s="1467"/>
      <c r="I176" s="1468"/>
      <c r="J176" s="1468"/>
      <c r="K176" s="1468"/>
    </row>
    <row r="177" spans="1:11">
      <c r="A177" s="1466" t="s">
        <v>753</v>
      </c>
      <c r="B177" s="1468"/>
      <c r="C177" s="1468"/>
      <c r="D177" s="1468"/>
      <c r="E177" s="1468"/>
      <c r="F177" s="1468"/>
      <c r="G177" s="1468"/>
      <c r="H177" s="1468"/>
      <c r="I177" s="1468"/>
      <c r="J177" s="1468"/>
      <c r="K177" s="1468"/>
    </row>
    <row r="178" spans="1:11" ht="13" thickBot="1">
      <c r="A178" s="1469" t="s">
        <v>754</v>
      </c>
      <c r="B178" s="1470"/>
      <c r="C178" s="1471"/>
      <c r="D178" s="1471"/>
      <c r="E178" s="1470"/>
      <c r="F178" s="1470"/>
      <c r="G178" s="1471"/>
      <c r="H178" s="1470"/>
      <c r="I178" s="1471"/>
      <c r="J178" s="1471"/>
      <c r="K178" s="1471"/>
    </row>
    <row r="179" spans="1:11">
      <c r="A179" s="1465" t="s">
        <v>773</v>
      </c>
      <c r="B179" s="1476"/>
      <c r="C179" s="1476"/>
      <c r="D179" s="1476"/>
      <c r="E179" s="1476"/>
      <c r="F179" s="1476"/>
      <c r="G179" s="1476"/>
      <c r="H179" s="1476"/>
      <c r="I179" s="1476"/>
      <c r="J179" s="1476"/>
      <c r="K179" s="1476"/>
    </row>
    <row r="180" spans="1:11">
      <c r="A180" s="1466" t="s">
        <v>749</v>
      </c>
      <c r="B180" s="1467"/>
      <c r="C180" s="1467"/>
      <c r="D180" s="1467"/>
      <c r="E180" s="1467"/>
      <c r="F180" s="1467"/>
      <c r="G180" s="1467"/>
      <c r="H180" s="1467"/>
      <c r="I180" s="1467"/>
      <c r="J180" s="1467"/>
      <c r="K180" s="1467"/>
    </row>
    <row r="181" spans="1:11">
      <c r="A181" s="1466" t="s">
        <v>750</v>
      </c>
      <c r="B181" s="1467"/>
      <c r="C181" s="1467"/>
      <c r="D181" s="1467"/>
      <c r="E181" s="1467"/>
      <c r="F181" s="1467"/>
      <c r="G181" s="1467"/>
      <c r="H181" s="1467"/>
      <c r="I181" s="1467"/>
      <c r="J181" s="1467"/>
      <c r="K181" s="1467"/>
    </row>
    <row r="182" spans="1:11">
      <c r="A182" s="1466" t="s">
        <v>751</v>
      </c>
      <c r="B182" s="1468"/>
      <c r="C182" s="1468"/>
      <c r="D182" s="1468"/>
      <c r="E182" s="1468"/>
      <c r="F182" s="1468"/>
      <c r="G182" s="1468"/>
      <c r="H182" s="1468"/>
      <c r="I182" s="1468"/>
      <c r="J182" s="1468"/>
      <c r="K182" s="1468"/>
    </row>
    <row r="183" spans="1:11">
      <c r="A183" s="1466" t="s">
        <v>752</v>
      </c>
      <c r="B183" s="1467"/>
      <c r="C183" s="1467"/>
      <c r="D183" s="1467"/>
      <c r="E183" s="1467"/>
      <c r="F183" s="1467"/>
      <c r="G183" s="1467"/>
      <c r="H183" s="1467"/>
      <c r="I183" s="1468"/>
      <c r="J183" s="1468"/>
      <c r="K183" s="1468"/>
    </row>
    <row r="184" spans="1:11">
      <c r="A184" s="1466" t="s">
        <v>753</v>
      </c>
      <c r="B184" s="1468"/>
      <c r="C184" s="1468"/>
      <c r="D184" s="1468"/>
      <c r="E184" s="1468"/>
      <c r="F184" s="1468"/>
      <c r="G184" s="1468"/>
      <c r="H184" s="1468"/>
      <c r="I184" s="1468"/>
      <c r="J184" s="1468"/>
      <c r="K184" s="1468"/>
    </row>
    <row r="185" spans="1:11" ht="13" thickBot="1">
      <c r="A185" s="1469" t="s">
        <v>754</v>
      </c>
      <c r="B185" s="1470"/>
      <c r="C185" s="1470"/>
      <c r="D185" s="1470"/>
      <c r="E185" s="1470"/>
      <c r="F185" s="1470"/>
      <c r="G185" s="1470"/>
      <c r="H185" s="1471"/>
      <c r="I185" s="1471"/>
      <c r="J185" s="1471"/>
      <c r="K185" s="1471"/>
    </row>
    <row r="186" spans="1:11">
      <c r="A186" s="1465" t="s">
        <v>773</v>
      </c>
      <c r="B186" s="1476"/>
      <c r="C186" s="1476"/>
      <c r="D186" s="1476"/>
      <c r="E186" s="1476"/>
      <c r="F186" s="1476"/>
      <c r="G186" s="1476"/>
      <c r="H186" s="1476"/>
      <c r="I186" s="1476"/>
      <c r="J186" s="1476"/>
      <c r="K186" s="1476"/>
    </row>
    <row r="187" spans="1:11">
      <c r="A187" s="1466" t="s">
        <v>749</v>
      </c>
      <c r="B187" s="1467"/>
      <c r="C187" s="1467"/>
      <c r="D187" s="1467"/>
      <c r="E187" s="1467"/>
      <c r="F187" s="1467"/>
      <c r="G187" s="1467"/>
      <c r="H187" s="1467"/>
      <c r="I187" s="1468"/>
      <c r="J187" s="1468"/>
      <c r="K187" s="1468"/>
    </row>
    <row r="188" spans="1:11">
      <c r="A188" s="1466" t="s">
        <v>750</v>
      </c>
      <c r="B188" s="1467"/>
      <c r="C188" s="1467"/>
      <c r="D188" s="1467"/>
      <c r="E188" s="1467"/>
      <c r="F188" s="1467"/>
      <c r="G188" s="1467"/>
      <c r="H188" s="1467"/>
      <c r="I188" s="1468"/>
      <c r="J188" s="1468"/>
      <c r="K188" s="1468"/>
    </row>
    <row r="189" spans="1:11">
      <c r="A189" s="1466" t="s">
        <v>751</v>
      </c>
      <c r="B189" s="1468"/>
      <c r="C189" s="1468"/>
      <c r="D189" s="1468"/>
      <c r="E189" s="1468"/>
      <c r="F189" s="1468"/>
      <c r="G189" s="1468"/>
      <c r="H189" s="1468"/>
      <c r="I189" s="1468"/>
      <c r="J189" s="1468"/>
      <c r="K189" s="1468"/>
    </row>
    <row r="190" spans="1:11">
      <c r="A190" s="1466" t="s">
        <v>752</v>
      </c>
      <c r="B190" s="1467"/>
      <c r="C190" s="1468"/>
      <c r="D190" s="1468"/>
      <c r="E190" s="1467"/>
      <c r="F190" s="1468"/>
      <c r="G190" s="1468"/>
      <c r="H190" s="1467"/>
      <c r="I190" s="1468"/>
      <c r="J190" s="1468"/>
      <c r="K190" s="1468"/>
    </row>
    <row r="191" spans="1:11">
      <c r="A191" s="1466" t="s">
        <v>753</v>
      </c>
      <c r="B191" s="1468"/>
      <c r="C191" s="1468"/>
      <c r="D191" s="1468"/>
      <c r="E191" s="1468"/>
      <c r="F191" s="1468"/>
      <c r="G191" s="1468"/>
      <c r="H191" s="1468"/>
      <c r="I191" s="1468"/>
      <c r="J191" s="1468"/>
      <c r="K191" s="1468"/>
    </row>
    <row r="192" spans="1:11" ht="13" thickBot="1">
      <c r="A192" s="1469" t="s">
        <v>754</v>
      </c>
      <c r="B192" s="1470"/>
      <c r="C192" s="1471"/>
      <c r="D192" s="1471"/>
      <c r="E192" s="1470"/>
      <c r="F192" s="1471"/>
      <c r="G192" s="1471"/>
      <c r="H192" s="1470"/>
      <c r="I192" s="1471"/>
      <c r="J192" s="1471"/>
      <c r="K192" s="1471"/>
    </row>
    <row r="193" spans="1:11">
      <c r="A193" s="1465" t="s">
        <v>773</v>
      </c>
      <c r="B193" s="1476"/>
      <c r="C193" s="1476"/>
      <c r="D193" s="1476"/>
      <c r="E193" s="1476"/>
      <c r="F193" s="1476"/>
      <c r="G193" s="1476"/>
      <c r="H193" s="1476"/>
      <c r="I193" s="1476"/>
      <c r="J193" s="1476"/>
      <c r="K193" s="1476"/>
    </row>
    <row r="194" spans="1:11">
      <c r="A194" s="1466" t="s">
        <v>749</v>
      </c>
      <c r="B194" s="1467"/>
      <c r="C194" s="1467"/>
      <c r="D194" s="1467"/>
      <c r="E194" s="1467"/>
      <c r="F194" s="1467"/>
      <c r="G194" s="1467"/>
      <c r="H194" s="1467"/>
      <c r="I194" s="1468"/>
      <c r="J194" s="1468"/>
      <c r="K194" s="1468"/>
    </row>
    <row r="195" spans="1:11">
      <c r="A195" s="1466" t="s">
        <v>750</v>
      </c>
      <c r="B195" s="1467"/>
      <c r="C195" s="1467"/>
      <c r="D195" s="1467"/>
      <c r="E195" s="1467"/>
      <c r="F195" s="1467"/>
      <c r="G195" s="1467"/>
      <c r="H195" s="1467"/>
      <c r="I195" s="1468"/>
      <c r="J195" s="1468"/>
      <c r="K195" s="1468"/>
    </row>
    <row r="196" spans="1:11">
      <c r="A196" s="1466" t="s">
        <v>751</v>
      </c>
      <c r="B196" s="1468"/>
      <c r="C196" s="1468"/>
      <c r="D196" s="1468"/>
      <c r="E196" s="1468"/>
      <c r="F196" s="1468"/>
      <c r="G196" s="1468"/>
      <c r="H196" s="1468"/>
      <c r="I196" s="1468"/>
      <c r="J196" s="1468"/>
      <c r="K196" s="1468"/>
    </row>
    <row r="197" spans="1:11">
      <c r="A197" s="1466" t="s">
        <v>752</v>
      </c>
      <c r="B197" s="1467"/>
      <c r="C197" s="1467"/>
      <c r="D197" s="1467"/>
      <c r="E197" s="1467"/>
      <c r="F197" s="1467"/>
      <c r="G197" s="1467"/>
      <c r="H197" s="1467"/>
      <c r="I197" s="1468"/>
      <c r="J197" s="1468"/>
      <c r="K197" s="1468"/>
    </row>
    <row r="198" spans="1:11">
      <c r="A198" s="1466" t="s">
        <v>753</v>
      </c>
      <c r="B198" s="1468"/>
      <c r="C198" s="1468"/>
      <c r="D198" s="1468"/>
      <c r="E198" s="1468"/>
      <c r="F198" s="1468"/>
      <c r="G198" s="1468"/>
      <c r="H198" s="1468"/>
      <c r="I198" s="1468"/>
      <c r="J198" s="1468"/>
      <c r="K198" s="1468"/>
    </row>
    <row r="199" spans="1:11" ht="13" thickBot="1">
      <c r="A199" s="1469" t="s">
        <v>754</v>
      </c>
      <c r="B199" s="1470"/>
      <c r="C199" s="1470"/>
      <c r="D199" s="1470"/>
      <c r="E199" s="1470"/>
      <c r="F199" s="1470"/>
      <c r="G199" s="1470"/>
      <c r="H199" s="1470"/>
      <c r="I199" s="1471"/>
      <c r="J199" s="1471"/>
      <c r="K199" s="1471"/>
    </row>
    <row r="200" spans="1:11">
      <c r="A200" s="1465" t="s">
        <v>773</v>
      </c>
      <c r="B200" s="1476"/>
      <c r="C200" s="1476"/>
      <c r="D200" s="1476"/>
      <c r="E200" s="1476"/>
      <c r="F200" s="1476"/>
      <c r="G200" s="1476"/>
      <c r="H200" s="1476"/>
      <c r="I200" s="1476"/>
      <c r="J200" s="1476"/>
      <c r="K200" s="1476"/>
    </row>
    <row r="201" spans="1:11">
      <c r="A201" s="1466" t="s">
        <v>749</v>
      </c>
      <c r="B201" s="1468"/>
      <c r="C201" s="1468"/>
      <c r="D201" s="1468"/>
      <c r="E201" s="1467"/>
      <c r="F201" s="1468"/>
      <c r="G201" s="1467"/>
      <c r="H201" s="1467"/>
      <c r="I201" s="1468"/>
      <c r="J201" s="1468"/>
      <c r="K201" s="1468"/>
    </row>
    <row r="202" spans="1:11">
      <c r="A202" s="1466" t="s">
        <v>750</v>
      </c>
      <c r="B202" s="1468"/>
      <c r="C202" s="1468"/>
      <c r="D202" s="1468"/>
      <c r="E202" s="1467"/>
      <c r="F202" s="1468"/>
      <c r="G202" s="1467"/>
      <c r="H202" s="1467"/>
      <c r="I202" s="1468"/>
      <c r="J202" s="1468"/>
      <c r="K202" s="1468"/>
    </row>
    <row r="203" spans="1:11">
      <c r="A203" s="1466" t="s">
        <v>751</v>
      </c>
      <c r="B203" s="1468"/>
      <c r="C203" s="1468"/>
      <c r="D203" s="1468"/>
      <c r="E203" s="1468"/>
      <c r="F203" s="1468"/>
      <c r="G203" s="1468"/>
      <c r="H203" s="1468"/>
      <c r="I203" s="1468"/>
      <c r="J203" s="1468"/>
      <c r="K203" s="1468"/>
    </row>
    <row r="204" spans="1:11">
      <c r="A204" s="1466" t="s">
        <v>752</v>
      </c>
      <c r="B204" s="1468"/>
      <c r="C204" s="1468"/>
      <c r="D204" s="1468"/>
      <c r="E204" s="1467"/>
      <c r="F204" s="1468"/>
      <c r="G204" s="1467"/>
      <c r="H204" s="1467"/>
      <c r="I204" s="1468"/>
      <c r="J204" s="1468"/>
      <c r="K204" s="1468"/>
    </row>
    <row r="205" spans="1:11">
      <c r="A205" s="1466" t="s">
        <v>753</v>
      </c>
      <c r="B205" s="1468"/>
      <c r="C205" s="1468"/>
      <c r="D205" s="1468"/>
      <c r="E205" s="1468"/>
      <c r="F205" s="1468"/>
      <c r="G205" s="1468"/>
      <c r="H205" s="1468"/>
      <c r="I205" s="1468"/>
      <c r="J205" s="1468"/>
      <c r="K205" s="1468"/>
    </row>
    <row r="206" spans="1:11" ht="13" thickBot="1">
      <c r="A206" s="1469" t="s">
        <v>754</v>
      </c>
      <c r="B206" s="1471"/>
      <c r="C206" s="1471"/>
      <c r="D206" s="1471"/>
      <c r="E206" s="1470"/>
      <c r="F206" s="1471"/>
      <c r="G206" s="1470"/>
      <c r="H206" s="1470"/>
      <c r="I206" s="1471"/>
      <c r="J206" s="1471"/>
      <c r="K206" s="1471"/>
    </row>
    <row r="207" spans="1:11">
      <c r="A207" s="1465" t="s">
        <v>773</v>
      </c>
      <c r="B207" s="1476"/>
      <c r="C207" s="1476"/>
      <c r="D207" s="1476"/>
      <c r="E207" s="1476"/>
      <c r="F207" s="1476"/>
      <c r="G207" s="1476"/>
      <c r="H207" s="1477"/>
      <c r="I207" s="1476"/>
      <c r="J207" s="1476"/>
      <c r="K207" s="1476"/>
    </row>
    <row r="208" spans="1:11">
      <c r="A208" s="1466" t="s">
        <v>749</v>
      </c>
      <c r="B208" s="1468"/>
      <c r="C208" s="1468"/>
      <c r="D208" s="1468"/>
      <c r="E208" s="1467"/>
      <c r="F208" s="1468"/>
      <c r="G208" s="1467"/>
      <c r="H208" s="1467"/>
      <c r="I208" s="1467"/>
      <c r="J208" s="1467"/>
      <c r="K208" s="1467"/>
    </row>
    <row r="209" spans="1:11">
      <c r="A209" s="1466" t="s">
        <v>750</v>
      </c>
      <c r="B209" s="1468"/>
      <c r="C209" s="1468"/>
      <c r="D209" s="1468"/>
      <c r="E209" s="1467"/>
      <c r="F209" s="1468"/>
      <c r="G209" s="1467"/>
      <c r="H209" s="1467"/>
      <c r="I209" s="1467"/>
      <c r="J209" s="1467"/>
      <c r="K209" s="1467"/>
    </row>
    <row r="210" spans="1:11">
      <c r="A210" s="1466" t="s">
        <v>751</v>
      </c>
      <c r="B210" s="1468"/>
      <c r="C210" s="1468"/>
      <c r="D210" s="1468"/>
      <c r="E210" s="1468"/>
      <c r="F210" s="1468"/>
      <c r="G210" s="1468"/>
      <c r="H210" s="1468"/>
      <c r="I210" s="1468"/>
      <c r="J210" s="1468"/>
      <c r="K210" s="1468"/>
    </row>
    <row r="211" spans="1:11">
      <c r="A211" s="1466" t="s">
        <v>752</v>
      </c>
      <c r="B211" s="1468"/>
      <c r="C211" s="1468"/>
      <c r="D211" s="1468"/>
      <c r="E211" s="1467"/>
      <c r="F211" s="1468"/>
      <c r="G211" s="1467"/>
      <c r="H211" s="1467"/>
      <c r="I211" s="1467"/>
      <c r="J211" s="1467"/>
      <c r="K211" s="1467"/>
    </row>
    <row r="212" spans="1:11">
      <c r="A212" s="1466" t="s">
        <v>753</v>
      </c>
      <c r="B212" s="1468"/>
      <c r="C212" s="1468"/>
      <c r="D212" s="1468"/>
      <c r="E212" s="1468"/>
      <c r="F212" s="1468"/>
      <c r="G212" s="1468"/>
      <c r="H212" s="1468"/>
      <c r="I212" s="1468"/>
      <c r="J212" s="1468"/>
      <c r="K212" s="1468"/>
    </row>
    <row r="213" spans="1:11" ht="13" thickBot="1">
      <c r="A213" s="1469" t="s">
        <v>754</v>
      </c>
      <c r="B213" s="1471"/>
      <c r="C213" s="1471"/>
      <c r="D213" s="1471"/>
      <c r="E213" s="1470"/>
      <c r="F213" s="1471"/>
      <c r="G213" s="1470"/>
      <c r="H213" s="1470"/>
      <c r="I213" s="1470"/>
      <c r="J213" s="1470"/>
      <c r="K213" s="1470"/>
    </row>
    <row r="214" spans="1:11">
      <c r="A214" s="1465" t="s">
        <v>773</v>
      </c>
      <c r="B214" s="1476"/>
      <c r="C214" s="1476"/>
      <c r="D214" s="1476"/>
      <c r="E214" s="1476"/>
      <c r="F214" s="1476"/>
      <c r="G214" s="1476"/>
      <c r="H214" s="1476"/>
      <c r="I214" s="1476"/>
      <c r="J214" s="1476"/>
      <c r="K214" s="1476"/>
    </row>
    <row r="215" spans="1:11">
      <c r="A215" s="1466" t="s">
        <v>749</v>
      </c>
      <c r="B215" s="1468"/>
      <c r="C215" s="1468"/>
      <c r="D215" s="1468"/>
      <c r="E215" s="1467"/>
      <c r="F215" s="1468"/>
      <c r="G215" s="1468"/>
      <c r="H215" s="1468"/>
      <c r="I215" s="1467"/>
      <c r="J215" s="1467"/>
      <c r="K215" s="1467"/>
    </row>
    <row r="216" spans="1:11">
      <c r="A216" s="1466" t="s">
        <v>750</v>
      </c>
      <c r="B216" s="1468"/>
      <c r="C216" s="1468"/>
      <c r="D216" s="1468"/>
      <c r="E216" s="1467"/>
      <c r="F216" s="1468"/>
      <c r="G216" s="1468"/>
      <c r="H216" s="1468"/>
      <c r="I216" s="1467"/>
      <c r="J216" s="1467"/>
      <c r="K216" s="1467"/>
    </row>
    <row r="217" spans="1:11">
      <c r="A217" s="1466" t="s">
        <v>751</v>
      </c>
      <c r="B217" s="1468"/>
      <c r="C217" s="1468"/>
      <c r="D217" s="1468"/>
      <c r="E217" s="1468"/>
      <c r="F217" s="1468"/>
      <c r="G217" s="1468"/>
      <c r="H217" s="1468"/>
      <c r="I217" s="1468"/>
      <c r="J217" s="1468"/>
      <c r="K217" s="1468"/>
    </row>
    <row r="218" spans="1:11">
      <c r="A218" s="1466" t="s">
        <v>752</v>
      </c>
      <c r="B218" s="1468"/>
      <c r="C218" s="1468"/>
      <c r="D218" s="1468"/>
      <c r="E218" s="1467"/>
      <c r="F218" s="1468"/>
      <c r="G218" s="1468"/>
      <c r="H218" s="1468"/>
      <c r="I218" s="1467"/>
      <c r="J218" s="1467"/>
      <c r="K218" s="1467"/>
    </row>
    <row r="219" spans="1:11">
      <c r="A219" s="1466" t="s">
        <v>753</v>
      </c>
      <c r="B219" s="1468"/>
      <c r="C219" s="1468"/>
      <c r="D219" s="1468"/>
      <c r="E219" s="1468"/>
      <c r="F219" s="1468"/>
      <c r="G219" s="1468"/>
      <c r="H219" s="1468"/>
      <c r="I219" s="1468"/>
      <c r="J219" s="1468"/>
      <c r="K219" s="1468"/>
    </row>
    <row r="220" spans="1:11" ht="13" thickBot="1">
      <c r="A220" s="1469" t="s">
        <v>754</v>
      </c>
      <c r="B220" s="1471"/>
      <c r="C220" s="1471"/>
      <c r="D220" s="1471"/>
      <c r="E220" s="1470"/>
      <c r="F220" s="1471"/>
      <c r="G220" s="1471"/>
      <c r="H220" s="1471"/>
      <c r="I220" s="1470"/>
      <c r="J220" s="1470"/>
      <c r="K220" s="1470"/>
    </row>
    <row r="221" spans="1:11">
      <c r="A221" s="1465" t="s">
        <v>773</v>
      </c>
      <c r="B221" s="1476"/>
      <c r="C221" s="1476"/>
      <c r="D221" s="1476"/>
      <c r="E221" s="1476"/>
      <c r="F221" s="1476"/>
      <c r="G221" s="1476"/>
      <c r="H221" s="1476"/>
      <c r="I221" s="1476"/>
      <c r="J221" s="1476"/>
      <c r="K221" s="1476"/>
    </row>
    <row r="222" spans="1:11">
      <c r="A222" s="1466" t="s">
        <v>749</v>
      </c>
      <c r="B222" s="1468"/>
      <c r="C222" s="1468"/>
      <c r="D222" s="1468"/>
      <c r="E222" s="1468"/>
      <c r="F222" s="1468"/>
      <c r="G222" s="1467"/>
      <c r="H222" s="1468"/>
      <c r="I222" s="1467"/>
      <c r="J222" s="1467"/>
      <c r="K222" s="1467"/>
    </row>
    <row r="223" spans="1:11">
      <c r="A223" s="1466" t="s">
        <v>750</v>
      </c>
      <c r="B223" s="1468"/>
      <c r="C223" s="1468"/>
      <c r="D223" s="1468"/>
      <c r="E223" s="1468"/>
      <c r="F223" s="1468"/>
      <c r="G223" s="1467"/>
      <c r="H223" s="1468"/>
      <c r="I223" s="1467"/>
      <c r="J223" s="1467"/>
      <c r="K223" s="1467"/>
    </row>
    <row r="224" spans="1:11">
      <c r="A224" s="1466" t="s">
        <v>751</v>
      </c>
      <c r="B224" s="1468"/>
      <c r="C224" s="1468"/>
      <c r="D224" s="1468"/>
      <c r="E224" s="1468"/>
      <c r="F224" s="1468"/>
      <c r="G224" s="1468"/>
      <c r="H224" s="1468"/>
      <c r="I224" s="1468"/>
      <c r="J224" s="1468"/>
      <c r="K224" s="1468"/>
    </row>
    <row r="225" spans="1:11">
      <c r="A225" s="1466" t="s">
        <v>752</v>
      </c>
      <c r="B225" s="1468"/>
      <c r="C225" s="1468"/>
      <c r="D225" s="1468"/>
      <c r="E225" s="1468"/>
      <c r="F225" s="1468"/>
      <c r="G225" s="1467"/>
      <c r="H225" s="1468"/>
      <c r="I225" s="1467"/>
      <c r="J225" s="1467"/>
      <c r="K225" s="1467"/>
    </row>
    <row r="226" spans="1:11">
      <c r="A226" s="1466" t="s">
        <v>753</v>
      </c>
      <c r="B226" s="1468"/>
      <c r="C226" s="1468"/>
      <c r="D226" s="1468"/>
      <c r="E226" s="1468"/>
      <c r="F226" s="1468"/>
      <c r="G226" s="1468"/>
      <c r="H226" s="1468"/>
      <c r="I226" s="1468"/>
      <c r="J226" s="1468"/>
      <c r="K226" s="1468"/>
    </row>
    <row r="227" spans="1:11" ht="13" thickBot="1">
      <c r="A227" s="1469" t="s">
        <v>754</v>
      </c>
      <c r="B227" s="1471"/>
      <c r="C227" s="1471"/>
      <c r="D227" s="1471"/>
      <c r="E227" s="1471"/>
      <c r="F227" s="1471"/>
      <c r="G227" s="1470"/>
      <c r="H227" s="1471"/>
      <c r="I227" s="1470"/>
      <c r="J227" s="1470"/>
      <c r="K227" s="1470"/>
    </row>
    <row r="228" spans="1:11">
      <c r="A228" s="1465" t="s">
        <v>773</v>
      </c>
      <c r="B228" s="1476"/>
      <c r="C228" s="1476"/>
      <c r="D228" s="1476"/>
      <c r="E228" s="1476"/>
      <c r="F228" s="1476"/>
      <c r="G228" s="1476"/>
      <c r="H228" s="1476"/>
      <c r="I228" s="1476"/>
      <c r="J228" s="1476"/>
      <c r="K228" s="1476"/>
    </row>
    <row r="229" spans="1:11">
      <c r="A229" s="1466" t="s">
        <v>749</v>
      </c>
      <c r="B229" s="1468"/>
      <c r="C229" s="1468"/>
      <c r="D229" s="1468"/>
      <c r="E229" s="1468"/>
      <c r="F229" s="1468"/>
      <c r="G229" s="1467"/>
      <c r="H229" s="1468"/>
      <c r="I229" s="1468"/>
      <c r="J229" s="1468"/>
      <c r="K229" s="1468"/>
    </row>
    <row r="230" spans="1:11">
      <c r="A230" s="1466" t="s">
        <v>750</v>
      </c>
      <c r="B230" s="1468"/>
      <c r="C230" s="1468"/>
      <c r="D230" s="1468"/>
      <c r="E230" s="1468"/>
      <c r="F230" s="1468"/>
      <c r="G230" s="1467"/>
      <c r="H230" s="1468"/>
      <c r="I230" s="1468"/>
      <c r="J230" s="1468"/>
      <c r="K230" s="1468"/>
    </row>
    <row r="231" spans="1:11">
      <c r="A231" s="1466" t="s">
        <v>751</v>
      </c>
      <c r="B231" s="1468"/>
      <c r="C231" s="1468"/>
      <c r="D231" s="1468"/>
      <c r="E231" s="1468"/>
      <c r="F231" s="1468"/>
      <c r="G231" s="1468"/>
      <c r="H231" s="1468"/>
      <c r="I231" s="1468"/>
      <c r="J231" s="1468"/>
      <c r="K231" s="1468"/>
    </row>
    <row r="232" spans="1:11">
      <c r="A232" s="1466" t="s">
        <v>752</v>
      </c>
      <c r="B232" s="1468"/>
      <c r="C232" s="1468"/>
      <c r="D232" s="1468"/>
      <c r="E232" s="1468"/>
      <c r="F232" s="1468"/>
      <c r="G232" s="1467"/>
      <c r="H232" s="1468"/>
      <c r="I232" s="1468"/>
      <c r="J232" s="1468"/>
      <c r="K232" s="1468"/>
    </row>
    <row r="233" spans="1:11">
      <c r="A233" s="1466" t="s">
        <v>753</v>
      </c>
      <c r="B233" s="1468"/>
      <c r="C233" s="1468"/>
      <c r="D233" s="1468"/>
      <c r="E233" s="1468"/>
      <c r="F233" s="1468"/>
      <c r="G233" s="1468"/>
      <c r="H233" s="1468"/>
      <c r="I233" s="1468"/>
      <c r="J233" s="1468"/>
      <c r="K233" s="1468"/>
    </row>
    <row r="234" spans="1:11" ht="13" thickBot="1">
      <c r="A234" s="1469" t="s">
        <v>754</v>
      </c>
      <c r="B234" s="1471"/>
      <c r="C234" s="1471"/>
      <c r="D234" s="1471"/>
      <c r="E234" s="1471"/>
      <c r="F234" s="1471"/>
      <c r="G234" s="1470"/>
      <c r="H234" s="1471"/>
      <c r="I234" s="1471"/>
      <c r="J234" s="1471"/>
      <c r="K234" s="1471"/>
    </row>
    <row r="235" spans="1:11">
      <c r="A235" s="1465" t="s">
        <v>773</v>
      </c>
      <c r="B235" s="1476"/>
      <c r="C235" s="1476"/>
      <c r="D235" s="1476"/>
      <c r="E235" s="1476"/>
      <c r="F235" s="1476"/>
      <c r="G235" s="1476"/>
      <c r="H235" s="1476"/>
      <c r="I235" s="1476"/>
      <c r="J235" s="1476"/>
      <c r="K235" s="1476"/>
    </row>
    <row r="236" spans="1:11">
      <c r="A236" s="1466" t="s">
        <v>749</v>
      </c>
      <c r="B236" s="1468"/>
      <c r="C236" s="1468"/>
      <c r="D236" s="1468"/>
      <c r="E236" s="1468"/>
      <c r="F236" s="1468"/>
      <c r="G236" s="1467"/>
      <c r="H236" s="1468"/>
      <c r="I236" s="1468"/>
      <c r="J236" s="1468"/>
      <c r="K236" s="1468"/>
    </row>
    <row r="237" spans="1:11">
      <c r="A237" s="1466" t="s">
        <v>750</v>
      </c>
      <c r="B237" s="1468"/>
      <c r="C237" s="1468"/>
      <c r="D237" s="1468"/>
      <c r="E237" s="1468"/>
      <c r="F237" s="1468"/>
      <c r="G237" s="1467"/>
      <c r="H237" s="1468"/>
      <c r="I237" s="1468"/>
      <c r="J237" s="1468"/>
      <c r="K237" s="1468"/>
    </row>
    <row r="238" spans="1:11">
      <c r="A238" s="1466" t="s">
        <v>751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</row>
    <row r="239" spans="1:11">
      <c r="A239" s="1466" t="s">
        <v>752</v>
      </c>
      <c r="B239" s="1468"/>
      <c r="C239" s="1468"/>
      <c r="D239" s="1468"/>
      <c r="E239" s="1468"/>
      <c r="F239" s="1468"/>
      <c r="G239" s="1467"/>
      <c r="H239" s="1468"/>
      <c r="I239" s="1468"/>
      <c r="J239" s="1468"/>
      <c r="K239" s="1468"/>
    </row>
    <row r="240" spans="1:11">
      <c r="A240" s="1466" t="s">
        <v>753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</row>
    <row r="241" spans="1:11" ht="13" thickBot="1">
      <c r="A241" s="1469" t="s">
        <v>754</v>
      </c>
      <c r="B241" s="1471"/>
      <c r="C241" s="1471"/>
      <c r="D241" s="1471"/>
      <c r="E241" s="1471"/>
      <c r="F241" s="1471"/>
      <c r="G241" s="1470"/>
      <c r="H241" s="1471"/>
      <c r="I241" s="1471"/>
      <c r="J241" s="1471"/>
      <c r="K241" s="1471"/>
    </row>
    <row r="242" spans="1:11">
      <c r="A242" s="1465" t="s">
        <v>773</v>
      </c>
      <c r="B242" s="1476"/>
      <c r="C242" s="1476"/>
      <c r="D242" s="1476"/>
      <c r="E242" s="1476"/>
      <c r="F242" s="1476"/>
      <c r="G242" s="1476"/>
      <c r="H242" s="1476"/>
      <c r="I242" s="1476"/>
      <c r="J242" s="1476"/>
      <c r="K242" s="1476"/>
    </row>
    <row r="243" spans="1:11">
      <c r="A243" s="1466" t="s">
        <v>749</v>
      </c>
      <c r="B243" s="1468"/>
      <c r="C243" s="1468"/>
      <c r="D243" s="1468"/>
      <c r="E243" s="1468"/>
      <c r="F243" s="1468"/>
      <c r="G243" s="1467"/>
      <c r="H243" s="1468"/>
      <c r="I243" s="1467"/>
      <c r="J243" s="1467"/>
      <c r="K243" s="1467"/>
    </row>
    <row r="244" spans="1:11">
      <c r="A244" s="1466" t="s">
        <v>750</v>
      </c>
      <c r="B244" s="1468"/>
      <c r="C244" s="1468"/>
      <c r="D244" s="1468"/>
      <c r="E244" s="1468"/>
      <c r="F244" s="1468"/>
      <c r="G244" s="1467"/>
      <c r="H244" s="1468"/>
      <c r="I244" s="1467"/>
      <c r="J244" s="1467"/>
      <c r="K244" s="1467"/>
    </row>
    <row r="245" spans="1:11">
      <c r="A245" s="1466" t="s">
        <v>751</v>
      </c>
      <c r="B245" s="1468"/>
      <c r="C245" s="1468"/>
      <c r="D245" s="1468"/>
      <c r="E245" s="1468"/>
      <c r="F245" s="1468"/>
      <c r="G245" s="1468"/>
      <c r="H245" s="1468"/>
      <c r="I245" s="1468"/>
      <c r="J245" s="1468"/>
      <c r="K245" s="1468"/>
    </row>
    <row r="246" spans="1:11">
      <c r="A246" s="1466" t="s">
        <v>752</v>
      </c>
      <c r="B246" s="1468"/>
      <c r="C246" s="1468"/>
      <c r="D246" s="1468"/>
      <c r="E246" s="1468"/>
      <c r="F246" s="1468"/>
      <c r="G246" s="1468"/>
      <c r="H246" s="1468"/>
      <c r="I246" s="1467"/>
      <c r="J246" s="1467"/>
      <c r="K246" s="1467"/>
    </row>
    <row r="247" spans="1:11">
      <c r="A247" s="1466" t="s">
        <v>753</v>
      </c>
      <c r="B247" s="1468"/>
      <c r="C247" s="1468"/>
      <c r="D247" s="1468"/>
      <c r="E247" s="1468"/>
      <c r="F247" s="1468"/>
      <c r="G247" s="1468"/>
      <c r="H247" s="1468"/>
      <c r="I247" s="1468"/>
      <c r="J247" s="1468"/>
      <c r="K247" s="1468"/>
    </row>
    <row r="248" spans="1:11" ht="13" thickBot="1">
      <c r="A248" s="1469" t="s">
        <v>754</v>
      </c>
      <c r="B248" s="1471"/>
      <c r="C248" s="1471"/>
      <c r="D248" s="1471"/>
      <c r="E248" s="1471"/>
      <c r="F248" s="1471"/>
      <c r="G248" s="1471"/>
      <c r="H248" s="1471"/>
      <c r="I248" s="1470"/>
      <c r="J248" s="1470"/>
      <c r="K248" s="1470"/>
    </row>
    <row r="249" spans="1:11" ht="24">
      <c r="A249" s="1479" t="s">
        <v>774</v>
      </c>
      <c r="B249" s="1478"/>
      <c r="C249" s="1478"/>
      <c r="D249" s="1478"/>
      <c r="E249" s="1478"/>
      <c r="F249" s="1478"/>
      <c r="G249" s="1478"/>
      <c r="H249" s="1478"/>
      <c r="I249" s="1478"/>
      <c r="J249" s="1478"/>
      <c r="K249" s="1478"/>
    </row>
    <row r="250" spans="1:11">
      <c r="A250" s="1473" t="s">
        <v>775</v>
      </c>
      <c r="B250" s="1474"/>
      <c r="C250" s="1474"/>
      <c r="D250" s="1474"/>
      <c r="E250" s="1467"/>
      <c r="F250" s="1467" t="s">
        <v>924</v>
      </c>
      <c r="G250" s="1467" t="s">
        <v>931</v>
      </c>
      <c r="H250" s="1467" t="s">
        <v>946</v>
      </c>
      <c r="I250" s="1467" t="s">
        <v>946</v>
      </c>
      <c r="J250" s="1467" t="s">
        <v>952</v>
      </c>
      <c r="K250" s="1467"/>
    </row>
    <row r="251" spans="1:11">
      <c r="A251" s="1473" t="s">
        <v>776</v>
      </c>
      <c r="B251" s="1467"/>
      <c r="C251" s="1467"/>
      <c r="D251" s="1468"/>
      <c r="E251" s="1467"/>
      <c r="F251" s="1468" t="s">
        <v>888</v>
      </c>
      <c r="G251" s="1467" t="s">
        <v>924</v>
      </c>
      <c r="H251" s="1467" t="s">
        <v>924</v>
      </c>
      <c r="I251" s="1467" t="s">
        <v>924</v>
      </c>
      <c r="J251" s="1467" t="s">
        <v>924</v>
      </c>
      <c r="K251" s="1467"/>
    </row>
    <row r="252" spans="1:11">
      <c r="A252" s="1473" t="s">
        <v>777</v>
      </c>
      <c r="B252" s="1468"/>
      <c r="C252" s="1468"/>
      <c r="D252" s="1468"/>
      <c r="E252" s="1467"/>
      <c r="F252" s="1468" t="s">
        <v>829</v>
      </c>
      <c r="G252" s="1467" t="s">
        <v>888</v>
      </c>
      <c r="H252" s="1467" t="s">
        <v>829</v>
      </c>
      <c r="I252" s="1467" t="s">
        <v>829</v>
      </c>
      <c r="J252" s="1467" t="s">
        <v>946</v>
      </c>
      <c r="K252" s="1467"/>
    </row>
    <row r="253" spans="1:11" ht="13" thickBot="1">
      <c r="A253" s="1475" t="s">
        <v>778</v>
      </c>
      <c r="B253" s="1471"/>
      <c r="C253" s="1471"/>
      <c r="D253" s="1471"/>
      <c r="E253" s="1470"/>
      <c r="F253" s="1471">
        <v>0</v>
      </c>
      <c r="G253" s="1470" t="s">
        <v>932</v>
      </c>
      <c r="H253" s="1470" t="s">
        <v>932</v>
      </c>
      <c r="I253" s="1471" t="s">
        <v>932</v>
      </c>
      <c r="J253" s="1471">
        <v>0</v>
      </c>
      <c r="K253" s="147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customWidth="1"/>
    <col min="9" max="9" width="16.5" style="1461" customWidth="1"/>
    <col min="10" max="10" width="16.5" customWidth="1"/>
  </cols>
  <sheetData>
    <row r="1" spans="1:11" ht="15">
      <c r="A1" s="1480" t="s">
        <v>780</v>
      </c>
    </row>
    <row r="2" spans="1:11" ht="15">
      <c r="A2" s="1480"/>
    </row>
    <row r="3" spans="1:11" ht="13" thickBot="1">
      <c r="A3" s="1481"/>
      <c r="B3" s="1460" t="s">
        <v>782</v>
      </c>
      <c r="C3" s="1460"/>
      <c r="D3" s="1460"/>
      <c r="E3" s="1460"/>
      <c r="F3" s="1460"/>
      <c r="G3" s="1460"/>
    </row>
    <row r="4" spans="1:11" ht="13" thickBot="1">
      <c r="A4" s="1482" t="s">
        <v>783</v>
      </c>
      <c r="B4" s="1464" t="s">
        <v>799</v>
      </c>
      <c r="C4" s="1464" t="s">
        <v>797</v>
      </c>
      <c r="D4" s="1464" t="s">
        <v>798</v>
      </c>
      <c r="E4" s="1464" t="s">
        <v>800</v>
      </c>
      <c r="F4" s="1464" t="s">
        <v>801</v>
      </c>
      <c r="G4" s="1464" t="s">
        <v>802</v>
      </c>
      <c r="H4" s="1464" t="s">
        <v>933</v>
      </c>
      <c r="I4" s="1464" t="s">
        <v>804</v>
      </c>
      <c r="J4" s="1464" t="s">
        <v>805</v>
      </c>
      <c r="K4" s="1464"/>
    </row>
    <row r="5" spans="1:11">
      <c r="A5" s="1484" t="s">
        <v>784</v>
      </c>
      <c r="B5" s="1485" t="s">
        <v>953</v>
      </c>
      <c r="C5" s="1485" t="s">
        <v>953</v>
      </c>
      <c r="D5" s="1485" t="s">
        <v>953</v>
      </c>
      <c r="E5" s="1485" t="s">
        <v>953</v>
      </c>
      <c r="F5" s="1485" t="s">
        <v>953</v>
      </c>
      <c r="G5" s="1485" t="s">
        <v>953</v>
      </c>
      <c r="H5" s="1485" t="s">
        <v>953</v>
      </c>
      <c r="I5" s="1485" t="s">
        <v>953</v>
      </c>
      <c r="J5" s="1485" t="s">
        <v>953</v>
      </c>
      <c r="K5" s="1485"/>
    </row>
    <row r="6" spans="1:11">
      <c r="A6" s="1502" t="s">
        <v>785</v>
      </c>
      <c r="B6" s="1486" t="s">
        <v>954</v>
      </c>
      <c r="C6" s="1485" t="s">
        <v>953</v>
      </c>
      <c r="D6" s="1485" t="s">
        <v>953</v>
      </c>
      <c r="E6" s="1485" t="s">
        <v>953</v>
      </c>
      <c r="F6" s="1486" t="s">
        <v>954</v>
      </c>
      <c r="G6" s="1486" t="s">
        <v>953</v>
      </c>
      <c r="H6" s="1485" t="s">
        <v>953</v>
      </c>
      <c r="I6" s="1485" t="s">
        <v>953</v>
      </c>
      <c r="J6" s="1486" t="s">
        <v>954</v>
      </c>
      <c r="K6" s="1486"/>
    </row>
    <row r="7" spans="1:11">
      <c r="A7" s="1502" t="s">
        <v>786</v>
      </c>
      <c r="B7" s="1486" t="s">
        <v>953</v>
      </c>
      <c r="C7" s="1485" t="s">
        <v>953</v>
      </c>
      <c r="D7" s="1486" t="s">
        <v>956</v>
      </c>
      <c r="E7" s="1485" t="s">
        <v>953</v>
      </c>
      <c r="F7" s="1486" t="s">
        <v>954</v>
      </c>
      <c r="G7" s="1486" t="s">
        <v>954</v>
      </c>
      <c r="H7" s="1485" t="s">
        <v>953</v>
      </c>
      <c r="I7" s="1485" t="s">
        <v>953</v>
      </c>
      <c r="J7" s="1486" t="s">
        <v>954</v>
      </c>
      <c r="K7" s="1486"/>
    </row>
    <row r="8" spans="1:11">
      <c r="A8" s="1502" t="s">
        <v>787</v>
      </c>
      <c r="B8" s="1486" t="s">
        <v>956</v>
      </c>
      <c r="C8" s="1486" t="s">
        <v>962</v>
      </c>
      <c r="D8" s="1486" t="s">
        <v>956</v>
      </c>
      <c r="E8" s="1486" t="s">
        <v>956</v>
      </c>
      <c r="F8" s="1486" t="s">
        <v>956</v>
      </c>
      <c r="G8" s="1486" t="s">
        <v>956</v>
      </c>
      <c r="H8" s="1486" t="s">
        <v>956</v>
      </c>
      <c r="I8" s="1486" t="s">
        <v>956</v>
      </c>
      <c r="J8" s="1486" t="s">
        <v>956</v>
      </c>
      <c r="K8" s="1486"/>
    </row>
    <row r="9" spans="1:11">
      <c r="A9" s="1503" t="s">
        <v>788</v>
      </c>
      <c r="B9" s="1486" t="s">
        <v>956</v>
      </c>
      <c r="C9" s="1487" t="s">
        <v>956</v>
      </c>
      <c r="D9" s="1486" t="s">
        <v>956</v>
      </c>
      <c r="E9" s="1486" t="s">
        <v>956</v>
      </c>
      <c r="F9" s="1486" t="s">
        <v>956</v>
      </c>
      <c r="G9" s="1487" t="s">
        <v>956</v>
      </c>
      <c r="H9" s="1487" t="s">
        <v>956</v>
      </c>
      <c r="I9" s="1486" t="s">
        <v>956</v>
      </c>
      <c r="J9" s="1486" t="s">
        <v>956</v>
      </c>
      <c r="K9" s="1487"/>
    </row>
    <row r="10" spans="1:11" ht="13" thickBot="1">
      <c r="A10" s="1504" t="s">
        <v>789</v>
      </c>
      <c r="B10" s="1486" t="s">
        <v>956</v>
      </c>
      <c r="C10" s="1488" t="s">
        <v>957</v>
      </c>
      <c r="D10" s="1488" t="s">
        <v>957</v>
      </c>
      <c r="E10" s="1486" t="s">
        <v>956</v>
      </c>
      <c r="F10" s="1488" t="s">
        <v>957</v>
      </c>
      <c r="G10" s="1488" t="s">
        <v>957</v>
      </c>
      <c r="H10" s="1488" t="s">
        <v>957</v>
      </c>
      <c r="I10" s="1488" t="s">
        <v>957</v>
      </c>
      <c r="J10" s="1488" t="s">
        <v>957</v>
      </c>
      <c r="K10" s="1488"/>
    </row>
    <row r="11" spans="1:11"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</row>
    <row r="12" spans="1:11" ht="13" thickBot="1">
      <c r="J12" s="1461"/>
      <c r="K12" s="1461"/>
    </row>
    <row r="13" spans="1:11" ht="13" thickBot="1">
      <c r="A13" s="1490" t="s">
        <v>781</v>
      </c>
      <c r="B13" s="1491"/>
      <c r="C13" s="1491"/>
      <c r="D13" s="1491"/>
      <c r="E13" s="1491"/>
      <c r="F13" s="1491"/>
      <c r="G13" s="1491"/>
      <c r="H13" s="1492"/>
      <c r="I13" s="1491"/>
      <c r="J13" s="1492"/>
      <c r="K13" s="1491"/>
    </row>
    <row r="14" spans="1:11">
      <c r="A14" s="1493">
        <v>1</v>
      </c>
      <c r="B14" s="1494" t="s">
        <v>953</v>
      </c>
      <c r="C14" s="1494" t="s">
        <v>953</v>
      </c>
      <c r="D14" s="1494" t="s">
        <v>953</v>
      </c>
      <c r="E14" s="1494" t="s">
        <v>953</v>
      </c>
      <c r="F14" s="1494" t="s">
        <v>953</v>
      </c>
      <c r="G14" s="1494" t="s">
        <v>953</v>
      </c>
      <c r="H14" s="1495" t="s">
        <v>953</v>
      </c>
      <c r="I14" s="1494" t="s">
        <v>953</v>
      </c>
      <c r="J14" s="1495" t="s">
        <v>953</v>
      </c>
      <c r="K14" s="1494"/>
    </row>
    <row r="15" spans="1:11">
      <c r="A15" s="1496">
        <v>2</v>
      </c>
      <c r="B15" s="1497" t="s">
        <v>963</v>
      </c>
      <c r="C15" s="1497" t="s">
        <v>959</v>
      </c>
      <c r="D15" s="1497" t="s">
        <v>960</v>
      </c>
      <c r="E15" s="1497"/>
      <c r="F15" s="1497"/>
      <c r="G15" s="1497"/>
      <c r="H15" s="1497" t="s">
        <v>959</v>
      </c>
      <c r="I15" s="1497" t="s">
        <v>958</v>
      </c>
      <c r="J15" s="1497" t="s">
        <v>955</v>
      </c>
      <c r="K15" s="1497"/>
    </row>
    <row r="16" spans="1:11" ht="13" thickBot="1">
      <c r="A16" s="1498">
        <v>3</v>
      </c>
      <c r="B16" s="1499" t="s">
        <v>961</v>
      </c>
      <c r="C16" s="1488"/>
      <c r="D16" s="1488" t="s">
        <v>961</v>
      </c>
      <c r="E16" s="1499"/>
      <c r="F16" s="1488"/>
      <c r="G16" s="1499"/>
      <c r="H16" s="1488"/>
      <c r="I16" s="1499"/>
      <c r="J16" s="1488"/>
      <c r="K16" s="1499"/>
    </row>
    <row r="18" spans="1:9">
      <c r="A18" s="1460"/>
      <c r="B18" s="1489"/>
      <c r="C18" s="1500"/>
      <c r="D18" s="1489"/>
      <c r="E18" s="1489"/>
      <c r="F18" s="1489"/>
      <c r="G18" s="1489"/>
      <c r="I18" s="1489"/>
    </row>
    <row r="19" spans="1:9">
      <c r="A1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5" t="s">
        <v>790</v>
      </c>
    </row>
    <row r="2" spans="1:11" ht="13" thickBot="1"/>
    <row r="3" spans="1:11" ht="13" thickBot="1">
      <c r="A3" s="1463" t="s">
        <v>794</v>
      </c>
      <c r="B3" s="1464" t="s">
        <v>799</v>
      </c>
      <c r="C3" s="1464" t="s">
        <v>863</v>
      </c>
      <c r="D3" s="1464" t="s">
        <v>798</v>
      </c>
      <c r="E3" s="1464" t="s">
        <v>800</v>
      </c>
      <c r="F3" s="1464" t="s">
        <v>801</v>
      </c>
      <c r="G3" s="1464" t="s">
        <v>802</v>
      </c>
      <c r="H3" s="1464" t="s">
        <v>933</v>
      </c>
      <c r="I3" s="1464" t="s">
        <v>804</v>
      </c>
      <c r="J3" s="1464" t="s">
        <v>805</v>
      </c>
      <c r="K3" s="1464"/>
    </row>
    <row r="4" spans="1:11" ht="13" thickBot="1">
      <c r="A4" s="1506" t="s">
        <v>791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466"/>
      <c r="B6" s="1474"/>
      <c r="C6" s="1474"/>
      <c r="D6" s="1467"/>
      <c r="E6" s="1467"/>
      <c r="F6" s="1467"/>
      <c r="G6" s="1468"/>
      <c r="H6" s="1468"/>
      <c r="I6" s="1467"/>
      <c r="J6" s="1468"/>
      <c r="K6" s="1467"/>
    </row>
    <row r="7" spans="1:11">
      <c r="A7" s="1466"/>
      <c r="B7" s="1467"/>
      <c r="C7" s="1467"/>
      <c r="D7" s="1467"/>
      <c r="E7" s="1467"/>
      <c r="F7" s="1467"/>
      <c r="G7" s="1468"/>
      <c r="H7" s="1468"/>
      <c r="I7" s="1467"/>
      <c r="J7" s="1468"/>
      <c r="K7" s="1467"/>
    </row>
    <row r="8" spans="1:11">
      <c r="A8" s="1466"/>
      <c r="B8" s="1467"/>
      <c r="C8" s="1468"/>
      <c r="D8" s="1467"/>
      <c r="E8" s="1467"/>
      <c r="F8" s="1467"/>
      <c r="G8" s="1468"/>
      <c r="H8" s="1468"/>
      <c r="I8" s="1468"/>
      <c r="J8" s="1468"/>
      <c r="K8" s="1468"/>
    </row>
    <row r="9" spans="1:11">
      <c r="A9" s="1466"/>
      <c r="B9" s="1467"/>
      <c r="C9" s="1468"/>
      <c r="D9" s="1467"/>
      <c r="E9" s="1467"/>
      <c r="F9" s="1468"/>
      <c r="G9" s="1468"/>
      <c r="H9" s="1467"/>
      <c r="I9" s="1468"/>
      <c r="J9" s="1467"/>
      <c r="K9" s="1468"/>
    </row>
    <row r="10" spans="1:11">
      <c r="A10" s="1509"/>
      <c r="B10" s="1510"/>
      <c r="C10" s="1511"/>
      <c r="D10" s="1510"/>
      <c r="E10" s="1510"/>
      <c r="F10" s="1511"/>
      <c r="G10" s="1511"/>
      <c r="H10" s="1511"/>
      <c r="I10" s="1511"/>
      <c r="J10" s="1511"/>
      <c r="K10" s="1511"/>
    </row>
    <row r="11" spans="1:11" ht="13" thickBot="1">
      <c r="A11" s="1469"/>
      <c r="B11" s="1471"/>
      <c r="C11" s="1471"/>
      <c r="D11" s="1470"/>
      <c r="E11" s="1470"/>
      <c r="F11" s="1471"/>
      <c r="G11" s="1471"/>
      <c r="H11" s="1471"/>
      <c r="I11" s="1471"/>
      <c r="J11" s="1471"/>
      <c r="K11" s="1471"/>
    </row>
    <row r="12" spans="1:11">
      <c r="A12" s="1506" t="s">
        <v>792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6"/>
      <c r="B13" s="1468"/>
      <c r="C13" s="1467"/>
      <c r="D13" s="1467"/>
      <c r="E13" s="1467"/>
      <c r="F13" s="1467"/>
      <c r="G13" s="1467"/>
      <c r="H13" s="1467"/>
      <c r="I13" s="1467"/>
      <c r="J13" s="1467"/>
      <c r="K13" s="1467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68"/>
      <c r="J14" s="1494"/>
      <c r="K14" s="1468"/>
    </row>
    <row r="15" spans="1:11">
      <c r="A15" s="1466"/>
      <c r="B15" s="1474"/>
      <c r="C15" s="1474"/>
      <c r="D15" s="1467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7"/>
      <c r="E16" s="1467"/>
      <c r="F16" s="1467"/>
      <c r="G16" s="1467"/>
      <c r="H16" s="1468"/>
      <c r="I16" s="1467"/>
      <c r="J16" s="1468"/>
      <c r="K16" s="1467"/>
    </row>
    <row r="17" spans="1:11">
      <c r="A17" s="1466"/>
      <c r="B17" s="1468"/>
      <c r="C17" s="1468"/>
      <c r="D17" s="1467"/>
      <c r="E17" s="1467"/>
      <c r="F17" s="1467"/>
      <c r="G17" s="1467"/>
      <c r="H17" s="1468"/>
      <c r="I17" s="1467"/>
      <c r="J17" s="1468"/>
      <c r="K17" s="1467"/>
    </row>
    <row r="18" spans="1:11">
      <c r="A18" s="1466"/>
      <c r="B18" s="1468"/>
      <c r="C18" s="1468"/>
      <c r="D18" s="1467"/>
      <c r="E18" s="1467"/>
      <c r="F18" s="1467"/>
      <c r="G18" s="1468"/>
      <c r="H18" s="1468"/>
      <c r="I18" s="1467"/>
      <c r="J18" s="1468"/>
      <c r="K18" s="1467"/>
    </row>
    <row r="19" spans="1:11" ht="13" thickBot="1">
      <c r="A19" s="1469"/>
      <c r="B19" s="1471"/>
      <c r="C19" s="1471"/>
      <c r="D19" s="1471"/>
      <c r="E19" s="1471"/>
      <c r="F19" s="1470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465"/>
      <c r="B21" s="1507"/>
      <c r="C21" s="1507"/>
      <c r="D21" s="1508"/>
      <c r="E21" s="1507"/>
      <c r="F21" s="1508"/>
      <c r="G21" s="1508"/>
      <c r="H21" s="1508"/>
      <c r="I21" s="1508"/>
      <c r="J21" s="1508"/>
      <c r="K21" s="1508"/>
    </row>
    <row r="22" spans="1:11">
      <c r="A22" s="1512"/>
      <c r="B22" s="1494"/>
      <c r="C22" s="1494"/>
      <c r="D22" s="1467"/>
      <c r="E22" s="1494"/>
      <c r="F22" s="1467"/>
      <c r="G22" s="1467"/>
      <c r="H22" s="1467"/>
      <c r="I22" s="1467"/>
      <c r="J22" s="1467"/>
      <c r="K22" s="1467"/>
    </row>
    <row r="23" spans="1:11">
      <c r="A23" s="1466"/>
      <c r="B23" s="1474"/>
      <c r="C23" s="1474"/>
      <c r="D23" s="1467"/>
      <c r="E23" s="1467"/>
      <c r="F23" s="1467"/>
      <c r="G23" s="1467"/>
      <c r="H23" s="1467"/>
      <c r="I23" s="1467"/>
      <c r="J23" s="1467"/>
      <c r="K23" s="1467"/>
    </row>
    <row r="24" spans="1:11">
      <c r="A24" s="1466"/>
      <c r="B24" s="1468"/>
      <c r="C24" s="1467"/>
      <c r="D24" s="1468"/>
      <c r="E24" s="1467"/>
      <c r="F24" s="1467"/>
      <c r="G24" s="1467"/>
      <c r="H24" s="1467"/>
      <c r="I24" s="1468"/>
      <c r="J24" s="1467"/>
      <c r="K24" s="1468"/>
    </row>
    <row r="25" spans="1:11">
      <c r="A25" s="1466"/>
      <c r="B25" s="1468"/>
      <c r="C25" s="1468"/>
      <c r="D25" s="1468"/>
      <c r="E25" s="1467"/>
      <c r="F25" s="1467"/>
      <c r="G25" s="1467"/>
      <c r="H25" s="1467"/>
      <c r="I25" s="1467"/>
      <c r="J25" s="1467"/>
      <c r="K25" s="1467"/>
    </row>
    <row r="26" spans="1:11">
      <c r="A26" s="1466"/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466"/>
      <c r="B30" s="1474"/>
      <c r="C30" s="1474"/>
      <c r="D30" s="1467"/>
      <c r="E30" s="1467"/>
      <c r="F30" s="1467"/>
      <c r="G30" s="1467"/>
      <c r="H30" s="1467"/>
      <c r="I30" s="1467"/>
      <c r="J30" s="1467"/>
      <c r="K30" s="1467"/>
    </row>
    <row r="31" spans="1:11">
      <c r="A31" s="1466"/>
      <c r="B31" s="1474"/>
      <c r="C31" s="1474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6"/>
      <c r="B32" s="1467"/>
      <c r="C32" s="1467"/>
      <c r="D32" s="1467"/>
      <c r="E32" s="1467"/>
      <c r="F32" s="1467"/>
      <c r="G32" s="1468"/>
      <c r="H32" s="1467"/>
      <c r="I32" s="1467"/>
      <c r="J32" s="1467"/>
      <c r="K32" s="1467"/>
    </row>
    <row r="33" spans="1:11">
      <c r="A33" s="1466"/>
      <c r="B33" s="1467"/>
      <c r="C33" s="1467"/>
      <c r="D33" s="1468"/>
      <c r="E33" s="1467"/>
      <c r="F33" s="1467"/>
      <c r="G33" s="1468"/>
      <c r="H33" s="1467"/>
      <c r="I33" s="1467"/>
      <c r="J33" s="1467"/>
      <c r="K33" s="1467"/>
    </row>
    <row r="34" spans="1:11">
      <c r="A34" s="1466"/>
      <c r="B34" s="1468"/>
      <c r="C34" s="1467"/>
      <c r="D34" s="1468"/>
      <c r="E34" s="1467"/>
      <c r="F34" s="1468"/>
      <c r="G34" s="1468"/>
      <c r="H34" s="1468"/>
      <c r="I34" s="1467"/>
      <c r="J34" s="1468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793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466"/>
      <c r="B38" s="1474"/>
      <c r="C38" s="1474"/>
      <c r="D38" s="1474"/>
      <c r="E38" s="1467"/>
      <c r="F38" s="1467"/>
      <c r="G38" s="1467"/>
      <c r="H38" s="1467"/>
      <c r="I38" s="1467"/>
      <c r="J38" s="1467"/>
      <c r="K38" s="1467"/>
    </row>
    <row r="39" spans="1:11">
      <c r="A39" s="1466"/>
      <c r="B39" s="1468"/>
      <c r="C39" s="1474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66"/>
      <c r="B40" s="1468"/>
      <c r="C40" s="1474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/>
      <c r="B41" s="1468"/>
      <c r="C41" s="1474"/>
      <c r="D41" s="1468"/>
      <c r="E41" s="1467"/>
      <c r="F41" s="1468"/>
      <c r="G41" s="1468"/>
      <c r="H41" s="1467"/>
      <c r="I41" s="1467"/>
      <c r="J41" s="1467"/>
      <c r="K41" s="1467"/>
    </row>
    <row r="42" spans="1:11">
      <c r="A42" s="1509"/>
      <c r="B42" s="1511"/>
      <c r="C42" s="1510"/>
      <c r="D42" s="1511"/>
      <c r="E42" s="1510"/>
      <c r="F42" s="1511"/>
      <c r="G42" s="1511"/>
      <c r="H42" s="1510"/>
      <c r="I42" s="1510"/>
      <c r="J42" s="1510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0"/>
      <c r="I43" s="1470"/>
      <c r="J43" s="1470"/>
      <c r="K43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5" t="s">
        <v>795</v>
      </c>
    </row>
    <row r="2" spans="1:11" ht="13" thickBot="1"/>
    <row r="3" spans="1:11" ht="13" thickBot="1">
      <c r="A3" s="1463" t="s">
        <v>794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506" t="s">
        <v>791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512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66"/>
      <c r="B7" s="1467"/>
      <c r="C7" s="1467"/>
      <c r="D7" s="1467"/>
      <c r="E7" s="1467"/>
      <c r="F7" s="1468"/>
      <c r="G7" s="1494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1"/>
      <c r="G8" s="1467"/>
      <c r="H8" s="1511"/>
      <c r="I8" s="1510"/>
      <c r="J8" s="1511"/>
      <c r="K8" s="1510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0"/>
      <c r="J9" s="1467"/>
      <c r="K9" s="1510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1"/>
      <c r="C11" s="1471"/>
      <c r="D11" s="1470"/>
      <c r="E11" s="1471"/>
      <c r="F11" s="1470"/>
      <c r="G11" s="1471"/>
      <c r="H11" s="1471"/>
      <c r="I11" s="1471"/>
      <c r="J11" s="1471"/>
      <c r="K11" s="1471"/>
    </row>
    <row r="12" spans="1:11" ht="13" thickBot="1">
      <c r="A12" s="1506" t="s">
        <v>792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5"/>
      <c r="B13" s="1508"/>
      <c r="C13" s="1508"/>
      <c r="D13" s="1508"/>
      <c r="E13" s="1508"/>
      <c r="F13" s="1508"/>
      <c r="G13" s="1508"/>
      <c r="H13" s="1508"/>
      <c r="I13" s="1508"/>
      <c r="J13" s="1508"/>
      <c r="K13" s="1508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66"/>
      <c r="B15" s="1474"/>
      <c r="C15" s="1474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508"/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3"/>
      <c r="B25" s="1497"/>
      <c r="C25" s="1497"/>
      <c r="D25" s="1497"/>
      <c r="E25" s="1497"/>
      <c r="F25" s="1497"/>
      <c r="G25" s="1467"/>
      <c r="H25" s="1497"/>
      <c r="I25" s="1497"/>
      <c r="J25" s="1497"/>
      <c r="K25" s="1497"/>
    </row>
    <row r="26" spans="1:11">
      <c r="A26" s="1466"/>
      <c r="B26" s="1474"/>
      <c r="C26" s="1474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512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1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12"/>
      <c r="B32" s="1494"/>
      <c r="C32" s="1494"/>
      <c r="D32" s="1467"/>
      <c r="E32" s="1494"/>
      <c r="F32" s="1494"/>
      <c r="G32" s="1494"/>
      <c r="H32" s="1494"/>
      <c r="I32" s="1494"/>
      <c r="J32" s="1494"/>
      <c r="K32" s="1494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793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512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1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66"/>
      <c r="B40" s="1467"/>
      <c r="C40" s="1467"/>
      <c r="D40" s="1467"/>
      <c r="E40" s="1467"/>
      <c r="F40" s="1468"/>
      <c r="G40" s="1494"/>
      <c r="H40" s="1468"/>
      <c r="I40" s="1467"/>
      <c r="J40" s="1468"/>
      <c r="K40" s="1467"/>
    </row>
    <row r="41" spans="1:11">
      <c r="A41" s="1509"/>
      <c r="B41" s="1511"/>
      <c r="C41" s="1510"/>
      <c r="D41" s="1467"/>
      <c r="E41" s="1510"/>
      <c r="F41" s="1511"/>
      <c r="G41" s="1467"/>
      <c r="H41" s="1511"/>
      <c r="I41" s="1510"/>
      <c r="J41" s="1511"/>
      <c r="K41" s="1510"/>
    </row>
    <row r="42" spans="1:11">
      <c r="A42" s="1509"/>
      <c r="B42" s="1511"/>
      <c r="C42" s="1510"/>
      <c r="D42" s="1511"/>
      <c r="E42" s="1510"/>
      <c r="F42" s="1511"/>
      <c r="G42" s="1468"/>
      <c r="H42" s="1511"/>
      <c r="I42" s="1510"/>
      <c r="J42" s="1511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1"/>
      <c r="I43" s="1471"/>
      <c r="J43" s="1471"/>
      <c r="K43" s="1471"/>
    </row>
    <row r="46" spans="1:11">
      <c r="A46" s="871"/>
      <c r="B46" s="1483"/>
    </row>
    <row r="47" spans="1:11">
      <c r="B47" s="1483"/>
    </row>
    <row r="48" spans="1:11">
      <c r="B48" s="1483"/>
    </row>
    <row r="49" spans="1:2">
      <c r="B49" s="1483"/>
    </row>
    <row r="50" spans="1:2">
      <c r="B50" s="1483"/>
    </row>
    <row r="51" spans="1:2">
      <c r="B51" s="1483"/>
    </row>
    <row r="52" spans="1:2">
      <c r="B52" s="1483"/>
    </row>
    <row r="55" spans="1:2">
      <c r="A55" s="871"/>
      <c r="B55" s="1483"/>
    </row>
    <row r="56" spans="1:2">
      <c r="B56" s="1483"/>
    </row>
    <row r="57" spans="1:2">
      <c r="B57" s="1483"/>
    </row>
    <row r="58" spans="1:2">
      <c r="B58" s="1483"/>
    </row>
    <row r="59" spans="1:2">
      <c r="B59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2016-11-29T19:30:56Z</dcterms:modified>
</cp:coreProperties>
</file>