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4400" yWindow="0" windowWidth="14400" windowHeight="16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86" i="7" l="1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F988" i="7"/>
  <c r="F989" i="7"/>
  <c r="F990" i="7"/>
  <c r="F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C799" i="7"/>
  <c r="BV33" i="3"/>
  <c r="BW11" i="3"/>
  <c r="BX11" i="3"/>
  <c r="BY11" i="3"/>
  <c r="BW12" i="3"/>
  <c r="BX12" i="3"/>
  <c r="BY12" i="3"/>
  <c r="BV12" i="3"/>
  <c r="BV11" i="3"/>
  <c r="D11" i="7"/>
  <c r="E11" i="7"/>
  <c r="F11" i="7"/>
  <c r="D12" i="7"/>
  <c r="E12" i="7"/>
  <c r="F12" i="7"/>
  <c r="C12" i="7"/>
  <c r="C11" i="7"/>
  <c r="K1" i="3"/>
  <c r="BW453" i="3"/>
  <c r="D453" i="7"/>
  <c r="G1" i="3"/>
  <c r="P1" i="7"/>
  <c r="D454" i="7"/>
  <c r="D858" i="7"/>
  <c r="D463" i="7"/>
  <c r="D859" i="7"/>
  <c r="D16" i="7"/>
  <c r="E454" i="7"/>
  <c r="E858" i="7"/>
  <c r="BX462" i="3"/>
  <c r="E462" i="7"/>
  <c r="E463" i="7"/>
  <c r="E859" i="7"/>
  <c r="E16" i="7"/>
  <c r="F454" i="7"/>
  <c r="F858" i="7"/>
  <c r="F463" i="7"/>
  <c r="F859" i="7"/>
  <c r="F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BV453" i="3"/>
  <c r="C453" i="7"/>
  <c r="C454" i="7"/>
  <c r="C858" i="7"/>
  <c r="C463" i="7"/>
  <c r="C859" i="7"/>
  <c r="C16" i="7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6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Q622" i="7"/>
  <c r="B66" i="8"/>
  <c r="G66" i="8"/>
  <c r="H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K586" i="7"/>
  <c r="H60" i="8"/>
  <c r="K591" i="7"/>
  <c r="J586" i="7"/>
  <c r="J591" i="7"/>
  <c r="I586" i="7"/>
  <c r="I591" i="7"/>
  <c r="H586" i="7"/>
  <c r="H591" i="7"/>
  <c r="Q585" i="7"/>
  <c r="B60" i="8"/>
  <c r="G60" i="8"/>
  <c r="K580" i="7"/>
  <c r="H59" i="8"/>
  <c r="K585" i="7"/>
  <c r="J580" i="7"/>
  <c r="J585" i="7"/>
  <c r="I580" i="7"/>
  <c r="I585" i="7"/>
  <c r="H580" i="7"/>
  <c r="H585" i="7"/>
  <c r="Q579" i="7"/>
  <c r="B59" i="8"/>
  <c r="G59" i="8"/>
  <c r="K574" i="7"/>
  <c r="H58" i="8"/>
  <c r="K579" i="7"/>
  <c r="J574" i="7"/>
  <c r="J579" i="7"/>
  <c r="I574" i="7"/>
  <c r="I579" i="7"/>
  <c r="H574" i="7"/>
  <c r="H579" i="7"/>
  <c r="Q573" i="7"/>
  <c r="K569" i="7"/>
  <c r="H57" i="8"/>
  <c r="K573" i="7"/>
  <c r="J569" i="7"/>
  <c r="J573" i="7"/>
  <c r="I569" i="7"/>
  <c r="I573" i="7"/>
  <c r="H569" i="7"/>
  <c r="H573" i="7"/>
  <c r="Q567" i="7"/>
  <c r="K563" i="7"/>
  <c r="H56" i="8"/>
  <c r="K567" i="7"/>
  <c r="J563" i="7"/>
  <c r="J567" i="7"/>
  <c r="I563" i="7"/>
  <c r="I567" i="7"/>
  <c r="H563" i="7"/>
  <c r="H567" i="7"/>
  <c r="Q561" i="7"/>
  <c r="B56" i="8"/>
  <c r="G56" i="8"/>
  <c r="K557" i="7"/>
  <c r="K561" i="7"/>
  <c r="J557" i="7"/>
  <c r="J561" i="7"/>
  <c r="I557" i="7"/>
  <c r="I561" i="7"/>
  <c r="H557" i="7"/>
  <c r="H561" i="7"/>
  <c r="Q555" i="7"/>
  <c r="B55" i="8"/>
  <c r="G55" i="8"/>
  <c r="K551" i="7"/>
  <c r="H49" i="8"/>
  <c r="K555" i="7"/>
  <c r="J551" i="7"/>
  <c r="J555" i="7"/>
  <c r="I551" i="7"/>
  <c r="I555" i="7"/>
  <c r="H551" i="7"/>
  <c r="H555" i="7"/>
  <c r="Q549" i="7"/>
  <c r="K545" i="7"/>
  <c r="H48" i="8"/>
  <c r="K549" i="7"/>
  <c r="J545" i="7"/>
  <c r="J549" i="7"/>
  <c r="I545" i="7"/>
  <c r="I549" i="7"/>
  <c r="H545" i="7"/>
  <c r="H549" i="7"/>
  <c r="Q543" i="7"/>
  <c r="B53" i="8"/>
  <c r="G53" i="8"/>
  <c r="K538" i="7"/>
  <c r="K543" i="7"/>
  <c r="J538" i="7"/>
  <c r="J543" i="7"/>
  <c r="I538" i="7"/>
  <c r="I543" i="7"/>
  <c r="H538" i="7"/>
  <c r="H543" i="7"/>
  <c r="Q537" i="7"/>
  <c r="B52" i="8"/>
  <c r="G52" i="8"/>
  <c r="K533" i="7"/>
  <c r="H46" i="8"/>
  <c r="K537" i="7"/>
  <c r="J533" i="7"/>
  <c r="J537" i="7"/>
  <c r="I533" i="7"/>
  <c r="I537" i="7"/>
  <c r="H533" i="7"/>
  <c r="H537" i="7"/>
  <c r="Q531" i="7"/>
  <c r="B51" i="8"/>
  <c r="G51" i="8"/>
  <c r="K527" i="7"/>
  <c r="H45" i="8"/>
  <c r="K531" i="7"/>
  <c r="J527" i="7"/>
  <c r="J531" i="7"/>
  <c r="I527" i="7"/>
  <c r="I531" i="7"/>
  <c r="H527" i="7"/>
  <c r="H531" i="7"/>
  <c r="Q525" i="7"/>
  <c r="B50" i="8"/>
  <c r="G50" i="8"/>
  <c r="K520" i="7"/>
  <c r="H44" i="8"/>
  <c r="K525" i="7"/>
  <c r="J520" i="7"/>
  <c r="J525" i="7"/>
  <c r="I520" i="7"/>
  <c r="I525" i="7"/>
  <c r="H520" i="7"/>
  <c r="H525" i="7"/>
  <c r="Q519" i="7"/>
  <c r="B49" i="8"/>
  <c r="G49" i="8"/>
  <c r="K514" i="7"/>
  <c r="K519" i="7"/>
  <c r="J514" i="7"/>
  <c r="J519" i="7"/>
  <c r="I514" i="7"/>
  <c r="I519" i="7"/>
  <c r="H514" i="7"/>
  <c r="H519" i="7"/>
  <c r="Q513" i="7"/>
  <c r="B48" i="8"/>
  <c r="G48" i="8"/>
  <c r="K508" i="7"/>
  <c r="K513" i="7"/>
  <c r="J508" i="7"/>
  <c r="J513" i="7"/>
  <c r="I508" i="7"/>
  <c r="I513" i="7"/>
  <c r="H508" i="7"/>
  <c r="H513" i="7"/>
  <c r="Q507" i="7"/>
  <c r="B47" i="8"/>
  <c r="G47" i="8"/>
  <c r="K502" i="7"/>
  <c r="H61" i="8"/>
  <c r="K507" i="7"/>
  <c r="J502" i="7"/>
  <c r="J507" i="7"/>
  <c r="I502" i="7"/>
  <c r="I507" i="7"/>
  <c r="H502" i="7"/>
  <c r="H507" i="7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Q483" i="7"/>
  <c r="K488" i="7"/>
  <c r="H50" i="8"/>
  <c r="K492" i="7"/>
  <c r="J488" i="7"/>
  <c r="J492" i="7"/>
  <c r="I488" i="7"/>
  <c r="I492" i="7"/>
  <c r="Q492" i="7"/>
  <c r="H488" i="7"/>
  <c r="H492" i="7"/>
  <c r="Q474" i="7"/>
  <c r="B44" i="8"/>
  <c r="G44" i="8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B43" i="8"/>
  <c r="G43" i="8"/>
  <c r="K468" i="7"/>
  <c r="K470" i="7"/>
  <c r="K474" i="7"/>
  <c r="J468" i="7"/>
  <c r="J470" i="7"/>
  <c r="J474" i="7"/>
  <c r="I468" i="7"/>
  <c r="I470" i="7"/>
  <c r="I474" i="7"/>
  <c r="H468" i="7"/>
  <c r="H470" i="7"/>
  <c r="H474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J618" i="7"/>
  <c r="I618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K639" i="7"/>
  <c r="P639" i="7"/>
  <c r="P886" i="7"/>
  <c r="J639" i="7"/>
  <c r="O639" i="7"/>
  <c r="O886" i="7"/>
  <c r="I639" i="7"/>
  <c r="N639" i="7"/>
  <c r="N886" i="7"/>
  <c r="H639" i="7"/>
  <c r="M639" i="7"/>
  <c r="M886" i="7"/>
  <c r="BW631" i="3"/>
  <c r="D631" i="7"/>
  <c r="K632" i="7"/>
  <c r="P632" i="7"/>
  <c r="P885" i="7"/>
  <c r="J632" i="7"/>
  <c r="O632" i="7"/>
  <c r="O885" i="7"/>
  <c r="I632" i="7"/>
  <c r="N632" i="7"/>
  <c r="N885" i="7"/>
  <c r="H632" i="7"/>
  <c r="M632" i="7"/>
  <c r="M885" i="7"/>
  <c r="K626" i="7"/>
  <c r="P626" i="7"/>
  <c r="P884" i="7"/>
  <c r="J626" i="7"/>
  <c r="O626" i="7"/>
  <c r="O884" i="7"/>
  <c r="I626" i="7"/>
  <c r="N626" i="7"/>
  <c r="N884" i="7"/>
  <c r="H626" i="7"/>
  <c r="M626" i="7"/>
  <c r="M884" i="7"/>
  <c r="BW619" i="3"/>
  <c r="D619" i="7"/>
  <c r="K620" i="7"/>
  <c r="P620" i="7"/>
  <c r="P883" i="7"/>
  <c r="J620" i="7"/>
  <c r="O620" i="7"/>
  <c r="O883" i="7"/>
  <c r="I620" i="7"/>
  <c r="N620" i="7"/>
  <c r="N883" i="7"/>
  <c r="H620" i="7"/>
  <c r="M620" i="7"/>
  <c r="M883" i="7"/>
  <c r="K614" i="7"/>
  <c r="P614" i="7"/>
  <c r="P882" i="7"/>
  <c r="J614" i="7"/>
  <c r="O614" i="7"/>
  <c r="O882" i="7"/>
  <c r="I614" i="7"/>
  <c r="N614" i="7"/>
  <c r="N882" i="7"/>
  <c r="H614" i="7"/>
  <c r="M614" i="7"/>
  <c r="M882" i="7"/>
  <c r="K608" i="7"/>
  <c r="P608" i="7"/>
  <c r="P881" i="7"/>
  <c r="J608" i="7"/>
  <c r="O608" i="7"/>
  <c r="O881" i="7"/>
  <c r="I608" i="7"/>
  <c r="N608" i="7"/>
  <c r="N881" i="7"/>
  <c r="H608" i="7"/>
  <c r="M608" i="7"/>
  <c r="M881" i="7"/>
  <c r="K602" i="7"/>
  <c r="P602" i="7"/>
  <c r="P880" i="7"/>
  <c r="J602" i="7"/>
  <c r="O602" i="7"/>
  <c r="O880" i="7"/>
  <c r="I602" i="7"/>
  <c r="N602" i="7"/>
  <c r="N880" i="7"/>
  <c r="H602" i="7"/>
  <c r="M602" i="7"/>
  <c r="M880" i="7"/>
  <c r="K596" i="7"/>
  <c r="P596" i="7"/>
  <c r="P879" i="7"/>
  <c r="J596" i="7"/>
  <c r="O596" i="7"/>
  <c r="O879" i="7"/>
  <c r="I596" i="7"/>
  <c r="N596" i="7"/>
  <c r="N879" i="7"/>
  <c r="H596" i="7"/>
  <c r="M596" i="7"/>
  <c r="M879" i="7"/>
  <c r="BW588" i="3"/>
  <c r="D588" i="7"/>
  <c r="K589" i="7"/>
  <c r="P589" i="7"/>
  <c r="P878" i="7"/>
  <c r="J589" i="7"/>
  <c r="O589" i="7"/>
  <c r="O878" i="7"/>
  <c r="I589" i="7"/>
  <c r="N589" i="7"/>
  <c r="N878" i="7"/>
  <c r="H589" i="7"/>
  <c r="M589" i="7"/>
  <c r="M878" i="7"/>
  <c r="BW582" i="3"/>
  <c r="D582" i="7"/>
  <c r="K583" i="7"/>
  <c r="P583" i="7"/>
  <c r="P877" i="7"/>
  <c r="J583" i="7"/>
  <c r="O583" i="7"/>
  <c r="O877" i="7"/>
  <c r="I583" i="7"/>
  <c r="N583" i="7"/>
  <c r="N877" i="7"/>
  <c r="H583" i="7"/>
  <c r="M583" i="7"/>
  <c r="M877" i="7"/>
  <c r="D576" i="7"/>
  <c r="K577" i="7"/>
  <c r="P577" i="7"/>
  <c r="P876" i="7"/>
  <c r="J577" i="7"/>
  <c r="O577" i="7"/>
  <c r="O876" i="7"/>
  <c r="I577" i="7"/>
  <c r="N577" i="7"/>
  <c r="N876" i="7"/>
  <c r="H577" i="7"/>
  <c r="M577" i="7"/>
  <c r="M876" i="7"/>
  <c r="BW570" i="3"/>
  <c r="D570" i="7"/>
  <c r="K571" i="7"/>
  <c r="P571" i="7"/>
  <c r="P875" i="7"/>
  <c r="J571" i="7"/>
  <c r="O571" i="7"/>
  <c r="O875" i="7"/>
  <c r="I571" i="7"/>
  <c r="N571" i="7"/>
  <c r="N875" i="7"/>
  <c r="H571" i="7"/>
  <c r="M571" i="7"/>
  <c r="M875" i="7"/>
  <c r="BW564" i="3"/>
  <c r="D564" i="7"/>
  <c r="K565" i="7"/>
  <c r="P565" i="7"/>
  <c r="P874" i="7"/>
  <c r="J565" i="7"/>
  <c r="O565" i="7"/>
  <c r="O874" i="7"/>
  <c r="I565" i="7"/>
  <c r="N565" i="7"/>
  <c r="N874" i="7"/>
  <c r="H565" i="7"/>
  <c r="M565" i="7"/>
  <c r="M874" i="7"/>
  <c r="K559" i="7"/>
  <c r="P559" i="7"/>
  <c r="P873" i="7"/>
  <c r="J559" i="7"/>
  <c r="O559" i="7"/>
  <c r="O873" i="7"/>
  <c r="I559" i="7"/>
  <c r="N559" i="7"/>
  <c r="N873" i="7"/>
  <c r="H559" i="7"/>
  <c r="M559" i="7"/>
  <c r="M873" i="7"/>
  <c r="BW552" i="3"/>
  <c r="D552" i="7"/>
  <c r="K553" i="7"/>
  <c r="P553" i="7"/>
  <c r="P872" i="7"/>
  <c r="J553" i="7"/>
  <c r="O553" i="7"/>
  <c r="O872" i="7"/>
  <c r="I553" i="7"/>
  <c r="N553" i="7"/>
  <c r="N872" i="7"/>
  <c r="H553" i="7"/>
  <c r="M553" i="7"/>
  <c r="M872" i="7"/>
  <c r="BW546" i="3"/>
  <c r="D546" i="7"/>
  <c r="K547" i="7"/>
  <c r="P547" i="7"/>
  <c r="P871" i="7"/>
  <c r="J547" i="7"/>
  <c r="O547" i="7"/>
  <c r="O871" i="7"/>
  <c r="I547" i="7"/>
  <c r="N547" i="7"/>
  <c r="N871" i="7"/>
  <c r="H547" i="7"/>
  <c r="M547" i="7"/>
  <c r="M871" i="7"/>
  <c r="K541" i="7"/>
  <c r="P541" i="7"/>
  <c r="P870" i="7"/>
  <c r="J541" i="7"/>
  <c r="O541" i="7"/>
  <c r="O870" i="7"/>
  <c r="I541" i="7"/>
  <c r="N541" i="7"/>
  <c r="N870" i="7"/>
  <c r="H541" i="7"/>
  <c r="M541" i="7"/>
  <c r="M870" i="7"/>
  <c r="BW534" i="3"/>
  <c r="D534" i="7"/>
  <c r="K535" i="7"/>
  <c r="P535" i="7"/>
  <c r="P869" i="7"/>
  <c r="J535" i="7"/>
  <c r="O535" i="7"/>
  <c r="O869" i="7"/>
  <c r="I535" i="7"/>
  <c r="N535" i="7"/>
  <c r="N869" i="7"/>
  <c r="H535" i="7"/>
  <c r="M535" i="7"/>
  <c r="M869" i="7"/>
  <c r="BW528" i="3"/>
  <c r="D528" i="7"/>
  <c r="K529" i="7"/>
  <c r="P529" i="7"/>
  <c r="P868" i="7"/>
  <c r="J529" i="7"/>
  <c r="O529" i="7"/>
  <c r="O868" i="7"/>
  <c r="I529" i="7"/>
  <c r="N529" i="7"/>
  <c r="N868" i="7"/>
  <c r="H529" i="7"/>
  <c r="M529" i="7"/>
  <c r="M868" i="7"/>
  <c r="BW522" i="3"/>
  <c r="D522" i="7"/>
  <c r="K523" i="7"/>
  <c r="P523" i="7"/>
  <c r="P867" i="7"/>
  <c r="J523" i="7"/>
  <c r="O523" i="7"/>
  <c r="O867" i="7"/>
  <c r="I523" i="7"/>
  <c r="N523" i="7"/>
  <c r="N867" i="7"/>
  <c r="H523" i="7"/>
  <c r="M523" i="7"/>
  <c r="M867" i="7"/>
  <c r="K517" i="7"/>
  <c r="P517" i="7"/>
  <c r="P866" i="7"/>
  <c r="J517" i="7"/>
  <c r="O517" i="7"/>
  <c r="O866" i="7"/>
  <c r="I517" i="7"/>
  <c r="N517" i="7"/>
  <c r="N866" i="7"/>
  <c r="H517" i="7"/>
  <c r="M517" i="7"/>
  <c r="M866" i="7"/>
  <c r="K511" i="7"/>
  <c r="P511" i="7"/>
  <c r="P865" i="7"/>
  <c r="J511" i="7"/>
  <c r="O511" i="7"/>
  <c r="O865" i="7"/>
  <c r="I511" i="7"/>
  <c r="N511" i="7"/>
  <c r="N865" i="7"/>
  <c r="H511" i="7"/>
  <c r="M511" i="7"/>
  <c r="M865" i="7"/>
  <c r="BW504" i="3"/>
  <c r="D50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BW498" i="3"/>
  <c r="D498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BW489" i="3"/>
  <c r="D489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BW480" i="3"/>
  <c r="D480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K1064" i="7"/>
  <c r="J1064" i="7"/>
  <c r="I1064" i="7"/>
  <c r="H1064" i="7"/>
  <c r="F1064" i="7"/>
  <c r="E1064" i="7"/>
  <c r="D1064" i="7"/>
  <c r="C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P483" i="7"/>
  <c r="P492" i="7"/>
  <c r="P549" i="7"/>
  <c r="P567" i="7"/>
  <c r="M16" i="7"/>
  <c r="M17" i="7"/>
  <c r="C23" i="8"/>
  <c r="H238" i="7"/>
  <c r="BV237" i="3"/>
  <c r="C237" i="7"/>
  <c r="H242" i="7"/>
  <c r="C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O2" i="7"/>
  <c r="H648" i="7"/>
  <c r="C648" i="7"/>
  <c r="M648" i="7"/>
  <c r="M853" i="7"/>
  <c r="H650" i="7"/>
  <c r="H654" i="7"/>
  <c r="C654" i="7"/>
  <c r="M654" i="7"/>
  <c r="M854" i="7"/>
  <c r="H656" i="7"/>
  <c r="H660" i="7"/>
  <c r="C660" i="7"/>
  <c r="M660" i="7"/>
  <c r="M855" i="7"/>
  <c r="H661" i="7"/>
  <c r="H663" i="7"/>
  <c r="M663" i="7"/>
  <c r="M856" i="7"/>
  <c r="M15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K1" i="5"/>
  <c r="BV50" i="5"/>
  <c r="G1" i="5"/>
  <c r="BV55" i="5"/>
  <c r="BV62" i="5"/>
  <c r="BV69" i="5"/>
  <c r="BV76" i="5"/>
  <c r="BV83" i="5"/>
  <c r="BV85" i="5"/>
  <c r="BV436" i="3"/>
  <c r="C436" i="7"/>
  <c r="M436" i="7"/>
  <c r="M850" i="7"/>
  <c r="BV16" i="5"/>
  <c r="BV23" i="5"/>
  <c r="BV30" i="5"/>
  <c r="BV37" i="5"/>
  <c r="BV44" i="5"/>
  <c r="BV46" i="5"/>
  <c r="BV446" i="3"/>
  <c r="C446" i="7"/>
  <c r="M446" i="7"/>
  <c r="M851" i="7"/>
  <c r="M19" i="7"/>
  <c r="M10" i="7"/>
  <c r="N16" i="7"/>
  <c r="N17" i="7"/>
  <c r="D23" i="8"/>
  <c r="I238" i="7"/>
  <c r="BW237" i="3"/>
  <c r="D237" i="7"/>
  <c r="I242" i="7"/>
  <c r="D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D348" i="7"/>
  <c r="N348" i="7"/>
  <c r="N844" i="7"/>
  <c r="I354" i="7"/>
  <c r="I358" i="7"/>
  <c r="N358" i="7"/>
  <c r="N845" i="7"/>
  <c r="I365" i="7"/>
  <c r="BW364" i="3"/>
  <c r="D364" i="7"/>
  <c r="I369" i="7"/>
  <c r="D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D648" i="7"/>
  <c r="N648" i="7"/>
  <c r="N853" i="7"/>
  <c r="I650" i="7"/>
  <c r="I654" i="7"/>
  <c r="D654" i="7"/>
  <c r="N654" i="7"/>
  <c r="N854" i="7"/>
  <c r="I656" i="7"/>
  <c r="I660" i="7"/>
  <c r="D660" i="7"/>
  <c r="N660" i="7"/>
  <c r="N855" i="7"/>
  <c r="I661" i="7"/>
  <c r="I663" i="7"/>
  <c r="N663" i="7"/>
  <c r="N856" i="7"/>
  <c r="N15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BW50" i="5"/>
  <c r="BW55" i="5"/>
  <c r="BW62" i="5"/>
  <c r="BW69" i="5"/>
  <c r="BW76" i="5"/>
  <c r="BW83" i="5"/>
  <c r="BW85" i="5"/>
  <c r="BW436" i="3"/>
  <c r="D436" i="7"/>
  <c r="N436" i="7"/>
  <c r="N850" i="7"/>
  <c r="BW16" i="5"/>
  <c r="BW23" i="5"/>
  <c r="BW30" i="5"/>
  <c r="BW37" i="5"/>
  <c r="BW44" i="5"/>
  <c r="BW46" i="5"/>
  <c r="BW446" i="3"/>
  <c r="D446" i="7"/>
  <c r="N446" i="7"/>
  <c r="N851" i="7"/>
  <c r="N19" i="7"/>
  <c r="N10" i="7"/>
  <c r="O16" i="7"/>
  <c r="O17" i="7"/>
  <c r="E23" i="8"/>
  <c r="J238" i="7"/>
  <c r="BX237" i="3"/>
  <c r="E237" i="7"/>
  <c r="J242" i="7"/>
  <c r="E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E348" i="7"/>
  <c r="O348" i="7"/>
  <c r="O844" i="7"/>
  <c r="J354" i="7"/>
  <c r="J358" i="7"/>
  <c r="O358" i="7"/>
  <c r="O845" i="7"/>
  <c r="J365" i="7"/>
  <c r="BX364" i="3"/>
  <c r="E364" i="7"/>
  <c r="J369" i="7"/>
  <c r="E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E116" i="7"/>
  <c r="O116" i="7"/>
  <c r="O821" i="7"/>
  <c r="J117" i="7"/>
  <c r="E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E654" i="7"/>
  <c r="O654" i="7"/>
  <c r="O854" i="7"/>
  <c r="J660" i="7"/>
  <c r="O660" i="7"/>
  <c r="O855" i="7"/>
  <c r="J661" i="7"/>
  <c r="J663" i="7"/>
  <c r="O663" i="7"/>
  <c r="O856" i="7"/>
  <c r="O15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BX55" i="5"/>
  <c r="BX62" i="5"/>
  <c r="BX69" i="5"/>
  <c r="BX76" i="5"/>
  <c r="BX83" i="5"/>
  <c r="BX85" i="5"/>
  <c r="BX436" i="3"/>
  <c r="E436" i="7"/>
  <c r="O436" i="7"/>
  <c r="O850" i="7"/>
  <c r="BX16" i="5"/>
  <c r="BX23" i="5"/>
  <c r="BX30" i="5"/>
  <c r="BX37" i="5"/>
  <c r="BX44" i="5"/>
  <c r="BX46" i="5"/>
  <c r="BX446" i="3"/>
  <c r="E446" i="7"/>
  <c r="O446" i="7"/>
  <c r="O851" i="7"/>
  <c r="O19" i="7"/>
  <c r="O10" i="7"/>
  <c r="P16" i="7"/>
  <c r="P17" i="7"/>
  <c r="F23" i="8"/>
  <c r="K238" i="7"/>
  <c r="BY237" i="3"/>
  <c r="F237" i="7"/>
  <c r="K242" i="7"/>
  <c r="F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F348" i="7"/>
  <c r="P348" i="7"/>
  <c r="P844" i="7"/>
  <c r="K354" i="7"/>
  <c r="K358" i="7"/>
  <c r="P358" i="7"/>
  <c r="P845" i="7"/>
  <c r="K365" i="7"/>
  <c r="BY364" i="3"/>
  <c r="F364" i="7"/>
  <c r="K369" i="7"/>
  <c r="F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F116" i="7"/>
  <c r="P116" i="7"/>
  <c r="P821" i="7"/>
  <c r="K117" i="7"/>
  <c r="F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BY55" i="5"/>
  <c r="BY62" i="5"/>
  <c r="BY69" i="5"/>
  <c r="BY76" i="5"/>
  <c r="BY83" i="5"/>
  <c r="BY85" i="5"/>
  <c r="BY436" i="3"/>
  <c r="F436" i="7"/>
  <c r="P436" i="7"/>
  <c r="P850" i="7"/>
  <c r="BY16" i="5"/>
  <c r="BY23" i="5"/>
  <c r="BY30" i="5"/>
  <c r="BY37" i="5"/>
  <c r="BY44" i="5"/>
  <c r="BY46" i="5"/>
  <c r="BY446" i="3"/>
  <c r="F446" i="7"/>
  <c r="P446" i="7"/>
  <c r="P851" i="7"/>
  <c r="P19" i="7"/>
  <c r="P10" i="7"/>
  <c r="C987" i="7"/>
  <c r="C32" i="7"/>
  <c r="C994" i="7"/>
  <c r="C37" i="7"/>
  <c r="C31" i="7"/>
  <c r="D987" i="7"/>
  <c r="D32" i="7"/>
  <c r="D31" i="7"/>
  <c r="E987" i="7"/>
  <c r="E32" i="7"/>
  <c r="E31" i="7"/>
  <c r="F987" i="7"/>
  <c r="F32" i="7"/>
  <c r="F31" i="7"/>
  <c r="E1037" i="7"/>
  <c r="C1037" i="7"/>
  <c r="D41" i="8"/>
  <c r="E1039" i="7"/>
  <c r="C1039" i="7"/>
  <c r="H987" i="7"/>
  <c r="M987" i="7"/>
  <c r="M32" i="7"/>
  <c r="M483" i="7"/>
  <c r="M492" i="7"/>
  <c r="M549" i="7"/>
  <c r="M567" i="7"/>
  <c r="I987" i="7"/>
  <c r="N987" i="7"/>
  <c r="N32" i="7"/>
  <c r="N483" i="7"/>
  <c r="N492" i="7"/>
  <c r="N549" i="7"/>
  <c r="N567" i="7"/>
  <c r="H1037" i="7"/>
  <c r="H1039" i="7"/>
  <c r="J987" i="7"/>
  <c r="O987" i="7"/>
  <c r="O32" i="7"/>
  <c r="O483" i="7"/>
  <c r="O492" i="7"/>
  <c r="O549" i="7"/>
  <c r="O567" i="7"/>
  <c r="J1037" i="7"/>
  <c r="J1039" i="7"/>
  <c r="K987" i="7"/>
  <c r="P987" i="7"/>
  <c r="P32" i="7"/>
  <c r="C42" i="7"/>
  <c r="D42" i="7"/>
  <c r="E42" i="7"/>
  <c r="F220" i="7"/>
  <c r="F222" i="7"/>
  <c r="F916" i="7"/>
  <c r="F22" i="7"/>
  <c r="F20" i="7"/>
  <c r="F42" i="7"/>
  <c r="C43" i="7"/>
  <c r="D43" i="7"/>
  <c r="E43" i="7"/>
  <c r="F43" i="7"/>
  <c r="M474" i="7"/>
  <c r="N474" i="7"/>
  <c r="O474" i="7"/>
  <c r="P474" i="7"/>
  <c r="M501" i="7"/>
  <c r="N501" i="7"/>
  <c r="O501" i="7"/>
  <c r="P501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M525" i="7"/>
  <c r="N525" i="7"/>
  <c r="O525" i="7"/>
  <c r="P525" i="7"/>
  <c r="M531" i="7"/>
  <c r="N531" i="7"/>
  <c r="O531" i="7"/>
  <c r="P531" i="7"/>
  <c r="M537" i="7"/>
  <c r="N537" i="7"/>
  <c r="O537" i="7"/>
  <c r="P537" i="7"/>
  <c r="M543" i="7"/>
  <c r="N543" i="7"/>
  <c r="O543" i="7"/>
  <c r="P543" i="7"/>
  <c r="M555" i="7"/>
  <c r="N555" i="7"/>
  <c r="O555" i="7"/>
  <c r="P555" i="7"/>
  <c r="M561" i="7"/>
  <c r="N561" i="7"/>
  <c r="O561" i="7"/>
  <c r="P561" i="7"/>
  <c r="M573" i="7"/>
  <c r="N573" i="7"/>
  <c r="O573" i="7"/>
  <c r="P573" i="7"/>
  <c r="M579" i="7"/>
  <c r="N579" i="7"/>
  <c r="O579" i="7"/>
  <c r="P579" i="7"/>
  <c r="M585" i="7"/>
  <c r="N585" i="7"/>
  <c r="O585" i="7"/>
  <c r="P585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O990" i="7"/>
  <c r="O33" i="7"/>
  <c r="B71" i="8"/>
  <c r="G71" i="8"/>
  <c r="J771" i="7"/>
  <c r="O771" i="7"/>
  <c r="B72" i="8"/>
  <c r="G72" i="8"/>
  <c r="J772" i="7"/>
  <c r="O772" i="7"/>
  <c r="B73" i="8"/>
  <c r="G73" i="8"/>
  <c r="J773" i="7"/>
  <c r="O773" i="7"/>
  <c r="B74" i="8"/>
  <c r="G74" i="8"/>
  <c r="J774" i="7"/>
  <c r="O774" i="7"/>
  <c r="B75" i="8"/>
  <c r="E75" i="8"/>
  <c r="J775" i="7"/>
  <c r="O775" i="7"/>
  <c r="B76" i="8"/>
  <c r="G76" i="8"/>
  <c r="J781" i="7"/>
  <c r="O781" i="7"/>
  <c r="B77" i="8"/>
  <c r="E77" i="8"/>
  <c r="J782" i="7"/>
  <c r="O782" i="7"/>
  <c r="B82" i="8"/>
  <c r="G82" i="8"/>
  <c r="J805" i="7"/>
  <c r="O805" i="7"/>
  <c r="O991" i="7"/>
  <c r="O34" i="7"/>
  <c r="B90" i="8"/>
  <c r="J778" i="7"/>
  <c r="G90" i="8"/>
  <c r="J777" i="7"/>
  <c r="J780" i="7"/>
  <c r="O780" i="7"/>
  <c r="B87" i="8"/>
  <c r="J787" i="7"/>
  <c r="J789" i="7"/>
  <c r="O789" i="7"/>
  <c r="O992" i="7"/>
  <c r="O35" i="7"/>
  <c r="B96" i="8"/>
  <c r="E96" i="8"/>
  <c r="J783" i="7"/>
  <c r="O783" i="7"/>
  <c r="B97" i="8"/>
  <c r="E97" i="8"/>
  <c r="J784" i="7"/>
  <c r="O784" i="7"/>
  <c r="B98" i="8"/>
  <c r="E98" i="8"/>
  <c r="J790" i="7"/>
  <c r="O790" i="7"/>
  <c r="B99" i="8"/>
  <c r="E99" i="8"/>
  <c r="J791" i="7"/>
  <c r="O791" i="7"/>
  <c r="B100" i="8"/>
  <c r="E100" i="8"/>
  <c r="J792" i="7"/>
  <c r="O792" i="7"/>
  <c r="B101" i="8"/>
  <c r="E101" i="8"/>
  <c r="J793" i="7"/>
  <c r="O793" i="7"/>
  <c r="B102" i="8"/>
  <c r="E102" i="8"/>
  <c r="J794" i="7"/>
  <c r="O794" i="7"/>
  <c r="B103" i="8"/>
  <c r="E103" i="8"/>
  <c r="J795" i="7"/>
  <c r="O795" i="7"/>
  <c r="B104" i="8"/>
  <c r="E104" i="8"/>
  <c r="J796" i="7"/>
  <c r="O796" i="7"/>
  <c r="B105" i="8"/>
  <c r="E105" i="8"/>
  <c r="J797" i="7"/>
  <c r="O797" i="7"/>
  <c r="O993" i="7"/>
  <c r="O36" i="7"/>
  <c r="B93" i="8"/>
  <c r="G93" i="8"/>
  <c r="J798" i="7"/>
  <c r="O798" i="7"/>
  <c r="B94" i="8"/>
  <c r="G94" i="8"/>
  <c r="J799" i="7"/>
  <c r="O799" i="7"/>
  <c r="O994" i="7"/>
  <c r="O37" i="7"/>
  <c r="B78" i="8"/>
  <c r="G78" i="8"/>
  <c r="J800" i="7"/>
  <c r="O800" i="7"/>
  <c r="O995" i="7"/>
  <c r="O38" i="7"/>
  <c r="B80" i="8"/>
  <c r="G80" i="8"/>
  <c r="J801" i="7"/>
  <c r="O801" i="7"/>
  <c r="B81" i="8"/>
  <c r="E81" i="8"/>
  <c r="J803" i="7"/>
  <c r="O803" i="7"/>
  <c r="O996" i="7"/>
  <c r="O39" i="7"/>
  <c r="B79" i="8"/>
  <c r="G79" i="8"/>
  <c r="J802" i="7"/>
  <c r="O802" i="7"/>
  <c r="O997" i="7"/>
  <c r="O40" i="7"/>
  <c r="B88" i="8"/>
  <c r="G88" i="8"/>
  <c r="J804" i="7"/>
  <c r="O804" i="7"/>
  <c r="B84" i="8"/>
  <c r="G84" i="8"/>
  <c r="J806" i="7"/>
  <c r="O806" i="7"/>
  <c r="B85" i="8"/>
  <c r="G85" i="8"/>
  <c r="J807" i="7"/>
  <c r="O807" i="7"/>
  <c r="E87" i="8"/>
  <c r="J808" i="7"/>
  <c r="O808" i="7"/>
  <c r="J809" i="7"/>
  <c r="O809" i="7"/>
  <c r="O998" i="7"/>
  <c r="O41" i="7"/>
  <c r="O31" i="7"/>
  <c r="N990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M990" i="7"/>
  <c r="M33" i="7"/>
  <c r="H771" i="7"/>
  <c r="M771" i="7"/>
  <c r="H772" i="7"/>
  <c r="M772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M34" i="7"/>
  <c r="H778" i="7"/>
  <c r="H777" i="7"/>
  <c r="H780" i="7"/>
  <c r="M780" i="7"/>
  <c r="H787" i="7"/>
  <c r="H789" i="7"/>
  <c r="M789" i="7"/>
  <c r="M992" i="7"/>
  <c r="M35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C81" i="8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M41" i="7"/>
  <c r="M31" i="7"/>
  <c r="P990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K616" i="7"/>
  <c r="P616" i="7"/>
  <c r="K771" i="7"/>
  <c r="P771" i="7"/>
  <c r="K772" i="7"/>
  <c r="P772" i="7"/>
  <c r="P988" i="7"/>
  <c r="J616" i="7"/>
  <c r="O616" i="7"/>
  <c r="O988" i="7"/>
  <c r="I616" i="7"/>
  <c r="N616" i="7"/>
  <c r="N988" i="7"/>
  <c r="H616" i="7"/>
  <c r="M616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V987" i="3"/>
  <c r="H105" i="8"/>
  <c r="G105" i="8"/>
  <c r="F105" i="8"/>
  <c r="H104" i="8"/>
  <c r="G104" i="8"/>
  <c r="F104" i="8"/>
  <c r="H103" i="8"/>
  <c r="G103" i="8"/>
  <c r="F103" i="8"/>
  <c r="H102" i="8"/>
  <c r="G102" i="8"/>
  <c r="F102" i="8"/>
  <c r="H101" i="8"/>
  <c r="G101" i="8"/>
  <c r="F101" i="8"/>
  <c r="H100" i="8"/>
  <c r="G100" i="8"/>
  <c r="F100" i="8"/>
  <c r="H99" i="8"/>
  <c r="G99" i="8"/>
  <c r="F99" i="8"/>
  <c r="H98" i="8"/>
  <c r="G98" i="8"/>
  <c r="F98" i="8"/>
  <c r="H97" i="8"/>
  <c r="G97" i="8"/>
  <c r="F97" i="8"/>
  <c r="H96" i="8"/>
  <c r="G96" i="8"/>
  <c r="F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F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F77" i="8"/>
  <c r="A77" i="8"/>
  <c r="H76" i="8"/>
  <c r="F76" i="8"/>
  <c r="E76" i="8"/>
  <c r="D76" i="8"/>
  <c r="C76" i="8"/>
  <c r="A76" i="8"/>
  <c r="H75" i="8"/>
  <c r="G75" i="8"/>
  <c r="F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F25" i="8"/>
  <c r="E25" i="8"/>
  <c r="D25" i="8"/>
  <c r="C25" i="8"/>
  <c r="F24" i="8"/>
  <c r="E24" i="8"/>
  <c r="D24" i="8"/>
  <c r="C24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D8" i="8"/>
  <c r="C8" i="8"/>
  <c r="I111" i="7"/>
  <c r="I118" i="7"/>
  <c r="J111" i="7"/>
  <c r="J118" i="7"/>
  <c r="K111" i="7"/>
  <c r="K118" i="7"/>
  <c r="H111" i="7"/>
  <c r="H118" i="7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64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64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846" i="7"/>
  <c r="E236" i="7"/>
  <c r="E241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846" i="7"/>
  <c r="F236" i="7"/>
  <c r="F241" i="7"/>
  <c r="F46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846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236" i="7"/>
  <c r="C241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C850" i="7"/>
  <c r="C851" i="7"/>
  <c r="C14" i="7"/>
  <c r="C645" i="7"/>
  <c r="C646" i="7"/>
  <c r="C647" i="7"/>
  <c r="C853" i="7"/>
  <c r="C651" i="7"/>
  <c r="C652" i="7"/>
  <c r="C653" i="7"/>
  <c r="C854" i="7"/>
  <c r="C657" i="7"/>
  <c r="C658" i="7"/>
  <c r="C659" i="7"/>
  <c r="C656" i="7"/>
  <c r="C855" i="7"/>
  <c r="C661" i="7"/>
  <c r="C663" i="7"/>
  <c r="C856" i="7"/>
  <c r="C15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D850" i="7"/>
  <c r="D851" i="7"/>
  <c r="D14" i="7"/>
  <c r="D645" i="7"/>
  <c r="D646" i="7"/>
  <c r="D647" i="7"/>
  <c r="D853" i="7"/>
  <c r="D651" i="7"/>
  <c r="D652" i="7"/>
  <c r="D653" i="7"/>
  <c r="D650" i="7"/>
  <c r="D854" i="7"/>
  <c r="D657" i="7"/>
  <c r="D658" i="7"/>
  <c r="D659" i="7"/>
  <c r="D855" i="7"/>
  <c r="D661" i="7"/>
  <c r="D663" i="7"/>
  <c r="D856" i="7"/>
  <c r="D15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821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E850" i="7"/>
  <c r="E851" i="7"/>
  <c r="E14" i="7"/>
  <c r="E645" i="7"/>
  <c r="E648" i="7"/>
  <c r="E853" i="7"/>
  <c r="E651" i="7"/>
  <c r="E652" i="7"/>
  <c r="E653" i="7"/>
  <c r="E854" i="7"/>
  <c r="E657" i="7"/>
  <c r="E660" i="7"/>
  <c r="E855" i="7"/>
  <c r="E661" i="7"/>
  <c r="E663" i="7"/>
  <c r="E856" i="7"/>
  <c r="E15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821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C466" i="7"/>
  <c r="D466" i="7"/>
  <c r="E466" i="7"/>
  <c r="F466" i="7"/>
  <c r="C467" i="7"/>
  <c r="E467" i="7"/>
  <c r="F467" i="7"/>
  <c r="BV471" i="3"/>
  <c r="C471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E509" i="7"/>
  <c r="E515" i="7"/>
  <c r="F515" i="7"/>
  <c r="C521" i="7"/>
  <c r="E521" i="7"/>
  <c r="F521" i="7"/>
  <c r="BV522" i="3"/>
  <c r="C522" i="7"/>
  <c r="BY522" i="3"/>
  <c r="F522" i="7"/>
  <c r="C524" i="7"/>
  <c r="D524" i="7"/>
  <c r="F524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C548" i="7"/>
  <c r="D548" i="7"/>
  <c r="E548" i="7"/>
  <c r="F548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BV564" i="3"/>
  <c r="C564" i="7"/>
  <c r="BX564" i="3"/>
  <c r="E564" i="7"/>
  <c r="BY564" i="3"/>
  <c r="F564" i="7"/>
  <c r="C566" i="7"/>
  <c r="D566" i="7"/>
  <c r="E566" i="7"/>
  <c r="F566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D575" i="7"/>
  <c r="C575" i="7"/>
  <c r="E575" i="7"/>
  <c r="F575" i="7"/>
  <c r="C576" i="7"/>
  <c r="E576" i="7"/>
  <c r="F576" i="7"/>
  <c r="C578" i="7"/>
  <c r="D578" i="7"/>
  <c r="E578" i="7"/>
  <c r="F578" i="7"/>
  <c r="D581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D587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BV613" i="3"/>
  <c r="C613" i="7"/>
  <c r="BW613" i="3"/>
  <c r="D613" i="7"/>
  <c r="BX613" i="3"/>
  <c r="E613" i="7"/>
  <c r="BY613" i="3"/>
  <c r="F613" i="7"/>
  <c r="C615" i="7"/>
  <c r="D615" i="7"/>
  <c r="E615" i="7"/>
  <c r="F615" i="7"/>
  <c r="BV619" i="3"/>
  <c r="C619" i="7"/>
  <c r="BX619" i="3"/>
  <c r="E619" i="7"/>
  <c r="BY619" i="3"/>
  <c r="F619" i="7"/>
  <c r="C621" i="7"/>
  <c r="D621" i="7"/>
  <c r="E621" i="7"/>
  <c r="F621" i="7"/>
  <c r="C627" i="7"/>
  <c r="D627" i="7"/>
  <c r="E627" i="7"/>
  <c r="F627" i="7"/>
  <c r="BV631" i="3"/>
  <c r="C631" i="7"/>
  <c r="BX631" i="3"/>
  <c r="E631" i="7"/>
  <c r="BY631" i="3"/>
  <c r="F631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33" i="7"/>
  <c r="P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<sst xmlns="http://schemas.openxmlformats.org/spreadsheetml/2006/main" count="4191" uniqueCount="985">
  <si>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</si>
  <si>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</si>
  <si>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</si>
  <si>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</si>
  <si>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</si>
  <si>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</si>
  <si>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</si>
  <si>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</si>
  <si>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</si>
  <si>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</si>
  <si>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</si>
  <si>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</si>
  <si>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</si>
  <si>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</si>
  <si>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</si>
  <si>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</si>
  <si>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</si>
  <si>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</si>
  <si>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</si>
  <si>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</si>
  <si>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</si>
  <si>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</si>
  <si>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</si>
  <si>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</si>
  <si>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</si>
  <si>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</si>
  <si>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</si>
  <si>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</si>
  <si>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</si>
  <si>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</si>
  <si>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</si>
  <si>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</si>
  <si>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</si>
  <si>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</si>
  <si>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</si>
  <si>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</si>
  <si>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</si>
  <si>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</si>
  <si>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</si>
  <si>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</si>
  <si>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</si>
  <si>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</si>
  <si>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</si>
  <si>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</si>
  <si>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</si>
  <si>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</si>
  <si>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</si>
  <si>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</si>
  <si>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</si>
  <si>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</si>
  <si>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</si>
  <si>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</si>
  <si>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</si>
  <si>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</si>
  <si>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</si>
  <si>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</si>
  <si>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</si>
  <si>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</si>
  <si>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</si>
  <si>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</si>
  <si>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</si>
  <si>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</si>
  <si>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</si>
  <si>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</si>
  <si>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</si>
  <si>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</si>
  <si>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</si>
  <si>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</si>
  <si>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</si>
  <si>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</si>
  <si>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</si>
  <si>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</si>
  <si>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</si>
  <si>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</si>
  <si>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</si>
  <si>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</si>
  <si>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</si>
  <si>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</si>
  <si>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</si>
  <si>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</si>
  <si>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</si>
  <si>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</si>
  <si>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</si>
  <si>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</si>
  <si>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</si>
  <si>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</si>
  <si>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</si>
  <si>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</si>
  <si>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</si>
  <si>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</si>
  <si>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</si>
  <si>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</si>
  <si>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</si>
  <si>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</si>
  <si>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</si>
  <si>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</si>
  <si>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</si>
  <si>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</si>
  <si>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</si>
  <si>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</si>
  <si>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</si>
  <si>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</si>
  <si>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</si>
  <si>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</si>
  <si>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</si>
  <si>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</si>
  <si>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</si>
  <si>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</si>
  <si>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</si>
  <si>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</si>
  <si>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</si>
  <si>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</si>
  <si>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</si>
  <si>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</si>
  <si>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</si>
  <si>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</si>
  <si>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</si>
  <si>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</si>
  <si>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</si>
  <si>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</si>
  <si>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</si>
  <si>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</si>
  <si>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</si>
  <si>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</si>
  <si>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</si>
  <si>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</si>
  <si>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</si>
  <si>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</si>
  <si>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</si>
  <si>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</si>
  <si>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</si>
  <si>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</si>
  <si>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</si>
  <si>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</si>
  <si>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</si>
  <si>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</si>
  <si>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</si>
  <si>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</si>
  <si>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</si>
  <si>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</si>
  <si>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</si>
  <si>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</si>
  <si>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</si>
  <si>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</si>
  <si>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</si>
  <si>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</si>
  <si>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</si>
  <si>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</si>
  <si>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</si>
  <si>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</si>
  <si>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</si>
  <si>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</si>
  <si>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</si>
  <si>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</si>
  <si>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</si>
  <si>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</si>
  <si>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</si>
  <si>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</si>
  <si>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</si>
  <si>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</si>
  <si>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</si>
  <si>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</si>
  <si>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</si>
  <si>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</si>
  <si>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</si>
  <si>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</si>
  <si>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</si>
  <si>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</si>
  <si>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</si>
  <si>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</si>
  <si>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</si>
  <si>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</si>
  <si>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</si>
  <si>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</si>
  <si>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</si>
  <si>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</si>
  <si>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</si>
  <si>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</si>
  <si>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</si>
  <si>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</si>
  <si>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</si>
  <si>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</si>
  <si>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</si>
  <si>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</si>
  <si>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</si>
  <si>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</si>
  <si>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</si>
  <si>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</si>
  <si>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</si>
  <si>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</si>
  <si>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</si>
  <si>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</si>
  <si>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</si>
  <si>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</si>
  <si>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</si>
  <si>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</si>
  <si>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</si>
  <si>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</si>
  <si>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</si>
  <si>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</si>
  <si>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</si>
  <si>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</si>
  <si>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</si>
  <si>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</si>
  <si>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</si>
  <si>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</si>
  <si>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</si>
  <si>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</si>
  <si>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</si>
  <si>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</si>
  <si>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</si>
  <si>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</si>
  <si>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</si>
  <si>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</si>
  <si>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</si>
  <si>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</si>
  <si>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</si>
  <si>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</si>
  <si>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</si>
  <si>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</si>
  <si>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</si>
  <si>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</si>
  <si>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</si>
  <si>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</si>
  <si>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</si>
  <si>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</si>
  <si>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</si>
  <si>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</si>
  <si>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</si>
  <si>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</si>
  <si>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</si>
  <si>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</si>
  <si>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</si>
  <si>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</si>
  <si>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</si>
  <si>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</si>
  <si>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</si>
  <si>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</si>
  <si>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</si>
  <si>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</si>
  <si>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</si>
  <si>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</si>
  <si>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</si>
  <si>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</si>
  <si>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</si>
  <si>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</si>
  <si>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</si>
  <si>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</si>
  <si>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</si>
  <si>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</si>
  <si>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</si>
  <si>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</si>
  <si>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</si>
  <si>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</si>
  <si>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</si>
  <si>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</si>
  <si>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</si>
  <si>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</si>
  <si>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</si>
  <si>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</si>
  <si>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</si>
  <si>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</si>
  <si>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</si>
  <si>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</si>
  <si>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</si>
  <si>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</si>
  <si>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</si>
  <si>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</si>
  <si>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</si>
  <si>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</si>
  <si>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</si>
  <si>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</si>
  <si>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</si>
  <si>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</si>
  <si>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</si>
  <si>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</si>
  <si>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</si>
  <si>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</si>
  <si>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</si>
  <si>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</si>
  <si>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</si>
  <si>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</si>
  <si>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</si>
  <si>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</si>
  <si>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</si>
  <si>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</si>
  <si>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</si>
  <si>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</si>
  <si>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</si>
  <si>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</si>
  <si>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</si>
  <si>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</si>
  <si>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</si>
  <si>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</si>
  <si>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</si>
  <si>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</si>
  <si>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</si>
  <si>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</si>
  <si>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</si>
  <si>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</si>
  <si>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</si>
  <si>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</si>
  <si>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</si>
  <si>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</si>
  <si>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</si>
  <si>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</si>
  <si>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</si>
  <si>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</si>
  <si>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</si>
  <si>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</si>
  <si>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</si>
  <si>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</si>
  <si>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</si>
  <si>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</si>
  <si>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</si>
  <si>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</si>
  <si>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</si>
  <si>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</si>
  <si>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</si>
  <si>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</si>
  <si>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</si>
  <si>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</si>
  <si>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</si>
  <si>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</si>
  <si>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</si>
  <si>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</si>
  <si>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</si>
  <si>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</si>
  <si>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</si>
  <si>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</si>
  <si>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</si>
  <si>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</si>
  <si>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</si>
  <si>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</si>
  <si>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</si>
  <si>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</si>
  <si>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</si>
  <si>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</si>
  <si>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</si>
  <si>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</si>
  <si>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</si>
  <si>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</si>
  <si>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</si>
  <si>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</si>
  <si>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</si>
  <si>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</si>
  <si>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</si>
  <si>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</si>
  <si>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</si>
  <si>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</si>
  <si>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</si>
  <si>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</si>
  <si>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</si>
  <si>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</si>
  <si>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</si>
  <si>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</si>
  <si>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</si>
  <si>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</si>
  <si>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</si>
  <si>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</si>
  <si>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</si>
  <si>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</si>
  <si>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</si>
  <si>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</si>
  <si>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</si>
  <si>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</si>
  <si>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</si>
  <si>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</si>
  <si>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</si>
  <si>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</si>
  <si>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</si>
  <si>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</si>
  <si>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</si>
  <si>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</si>
  <si>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</si>
  <si>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</si>
  <si>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</si>
  <si>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</si>
  <si>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</si>
  <si>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</si>
  <si>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</si>
  <si>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</si>
  <si>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</si>
  <si>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</si>
  <si>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</si>
  <si>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</si>
  <si>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</si>
  <si>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</si>
  <si>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</si>
  <si>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</si>
  <si>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</si>
  <si>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</si>
  <si>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</si>
  <si>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</si>
  <si>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</si>
  <si>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</si>
  <si>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</si>
  <si>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</si>
  <si>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</si>
  <si>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</si>
  <si>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</si>
  <si>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</si>
  <si>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</si>
  <si>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</si>
  <si>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</si>
  <si>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</si>
  <si>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</si>
  <si>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</si>
  <si>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</si>
  <si>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</si>
  <si>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</si>
  <si>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</si>
  <si>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</si>
  <si>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</si>
  <si>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</si>
  <si>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</si>
  <si>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</si>
  <si>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</si>
  <si>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</si>
  <si>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</si>
  <si>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</si>
  <si>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</si>
  <si>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</si>
  <si>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</si>
  <si>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</si>
  <si>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</si>
  <si>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</si>
  <si>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</si>
  <si>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</si>
  <si>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</si>
  <si>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</si>
  <si>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</si>
  <si>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</si>
  <si>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</si>
  <si>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</si>
  <si>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</si>
  <si>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</si>
  <si>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</si>
  <si>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</si>
  <si>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</si>
  <si>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</si>
  <si>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</si>
  <si>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</si>
  <si>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</si>
  <si>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</si>
  <si>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</si>
  <si>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</si>
  <si>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</si>
  <si>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</si>
  <si>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</si>
  <si>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</si>
  <si>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</si>
  <si>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</si>
  <si>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</si>
  <si>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</si>
  <si>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</si>
  <si>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</si>
  <si>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</si>
  <si>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</si>
  <si>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</si>
  <si>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</si>
  <si>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</si>
  <si>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</si>
  <si>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</si>
  <si>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</si>
  <si>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</si>
  <si>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</si>
  <si>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</si>
  <si>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</si>
  <si>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</si>
  <si>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</si>
  <si>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</si>
  <si>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</si>
  <si>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</si>
  <si>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</si>
  <si>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</si>
  <si>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</si>
  <si>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</si>
  <si>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</si>
  <si>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</si>
  <si>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</si>
  <si>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</si>
  <si>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</si>
  <si>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</si>
  <si>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</si>
  <si>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</si>
  <si>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</si>
  <si>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</si>
  <si>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</si>
  <si>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</si>
  <si>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</si>
  <si>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</si>
  <si>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</si>
  <si>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</si>
  <si>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</si>
  <si>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</si>
  <si>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</si>
  <si>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</si>
  <si>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</si>
  <si>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</si>
  <si>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</si>
  <si>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</si>
  <si>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</si>
  <si>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</si>
  <si>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</si>
  <si>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</si>
  <si>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</si>
  <si>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</si>
  <si>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</si>
  <si>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</si>
  <si>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</si>
  <si>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</si>
  <si>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</si>
  <si>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</si>
  <si>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</si>
  <si>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</si>
  <si>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</si>
  <si>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</si>
  <si>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</si>
  <si>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</si>
  <si>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</si>
  <si>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</si>
  <si>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</si>
  <si>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</si>
  <si>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</si>
  <si>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</si>
  <si>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</si>
  <si>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</si>
  <si>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</si>
  <si>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</si>
  <si>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</si>
  <si>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</si>
  <si>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</si>
  <si>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</si>
  <si>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</si>
  <si>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</si>
  <si>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</si>
  <si>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</si>
  <si>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</si>
  <si>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</si>
  <si>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</si>
  <si>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</si>
  <si>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</si>
  <si>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</si>
  <si>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</si>
  <si>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</si>
  <si>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</si>
  <si>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</si>
  <si>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</si>
  <si>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</si>
  <si>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</si>
  <si>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</si>
  <si>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</si>
  <si>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</si>
  <si>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</si>
  <si>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</si>
  <si>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</si>
  <si>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</si>
  <si>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</si>
  <si>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</si>
  <si>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</si>
  <si>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</si>
  <si>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</si>
  <si>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</si>
  <si>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</si>
  <si>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</si>
  <si>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</si>
  <si>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</si>
  <si>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</si>
  <si>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</si>
  <si>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</si>
  <si>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</si>
  <si>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</si>
  <si>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</si>
  <si>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</si>
  <si>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</si>
  <si>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</si>
  <si>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</si>
  <si>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</si>
  <si>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</si>
  <si>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</si>
  <si>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</si>
  <si>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</si>
  <si>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</si>
  <si>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</si>
  <si>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</si>
  <si>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</si>
  <si>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</si>
  <si>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</si>
  <si>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</si>
  <si>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</si>
  <si>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</si>
  <si>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</si>
  <si>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</si>
  <si>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</si>
  <si>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</si>
  <si>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</si>
  <si>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</si>
  <si>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</si>
  <si>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</si>
  <si>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</si>
  <si>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</si>
  <si>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</si>
  <si>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</si>
  <si>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</si>
  <si>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</si>
  <si>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</si>
  <si>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</si>
  <si>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</si>
  <si>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</si>
  <si>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</si>
  <si>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</si>
  <si>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</si>
  <si>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</si>
  <si>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</si>
  <si>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</si>
  <si>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</si>
  <si>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</si>
  <si>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</si>
  <si>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</si>
  <si>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</si>
  <si>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</si>
  <si>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</si>
  <si>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</si>
  <si>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</si>
  <si>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</si>
  <si>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</si>
  <si>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</si>
  <si>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</si>
  <si>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</si>
  <si>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</si>
  <si>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</si>
  <si>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</si>
  <si>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</si>
  <si>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</si>
  <si>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</si>
  <si>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</si>
  <si>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</si>
  <si>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</si>
  <si>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</si>
  <si>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</si>
  <si>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</si>
  <si>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</si>
  <si>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</si>
  <si>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</si>
  <si>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</si>
  <si>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</si>
  <si>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</si>
  <si>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</si>
  <si>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</si>
  <si>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</si>
  <si>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</si>
  <si>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</si>
  <si>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</si>
  <si>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</si>
  <si>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</si>
  <si>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</si>
  <si>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</si>
  <si>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</si>
  <si>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</si>
  <si>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</si>
  <si>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</si>
  <si>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</si>
  <si>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</si>
  <si>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</si>
  <si>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</si>
  <si>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</si>
  <si>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</si>
  <si>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</si>
  <si>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</si>
  <si>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</si>
  <si>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</si>
  <si>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</si>
  <si>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</si>
  <si>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</si>
  <si>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</si>
  <si>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</si>
  <si>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</si>
  <si>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</si>
  <si>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</si>
  <si>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</si>
  <si>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</si>
  <si>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</si>
  <si>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</si>
  <si>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</si>
  <si>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</si>
  <si>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</si>
  <si>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</si>
  <si>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</si>
  <si>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</si>
  <si>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</si>
  <si>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</si>
  <si>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</si>
  <si>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</si>
  <si>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</si>
  <si>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</si>
  <si>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</si>
  <si>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</si>
  <si>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</si>
  <si>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</si>
  <si>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</si>
  <si>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</si>
  <si>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</si>
  <si>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</si>
  <si>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</si>
  <si>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</si>
  <si>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</si>
  <si>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</si>
  <si>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</si>
  <si>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</si>
  <si>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</si>
  <si>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</si>
  <si>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</si>
  <si>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</si>
  <si>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</si>
  <si>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</si>
  <si>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</si>
  <si>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</si>
  <si>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</si>
  <si>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</si>
  <si>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</si>
  <si>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</si>
  <si>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</si>
  <si>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</si>
  <si>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</si>
  <si>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</si>
  <si>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</si>
  <si>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</si>
  <si>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</si>
  <si>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</si>
  <si>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</si>
  <si>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</si>
  <si>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</si>
  <si>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</si>
  <si>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</si>
  <si>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</si>
  <si>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</si>
  <si>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</si>
  <si>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</si>
  <si>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</si>
  <si>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</si>
  <si>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</si>
  <si>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</si>
  <si>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</si>
  <si>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</si>
  <si>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</si>
  <si>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</si>
  <si>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</si>
  <si>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</si>
  <si>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</si>
  <si>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</si>
  <si>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</si>
  <si>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</si>
  <si>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</si>
  <si>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</si>
  <si>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</si>
  <si>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</si>
  <si>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</si>
  <si>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</si>
  <si>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</si>
  <si>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</si>
  <si>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</si>
  <si>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</si>
  <si>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</si>
  <si>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</si>
  <si>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</si>
  <si>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</si>
  <si>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</si>
  <si>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</si>
  <si>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</si>
  <si>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</si>
  <si>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</si>
  <si>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</si>
  <si>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</si>
  <si>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</si>
  <si>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</si>
  <si>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</si>
  <si>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</si>
  <si>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</si>
  <si>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</si>
  <si>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</si>
  <si>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</si>
  <si>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</si>
  <si>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</si>
  <si>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</si>
  <si>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</si>
  <si>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</si>
  <si>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</si>
  <si>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</si>
  <si>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</si>
  <si>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</si>
  <si>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</si>
  <si>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</si>
  <si>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</si>
  <si>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</si>
  <si>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</si>
  <si>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</si>
  <si>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</si>
  <si>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</si>
  <si>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</si>
  <si>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</si>
  <si>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</si>
  <si>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</si>
  <si>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</si>
  <si>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</si>
  <si>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</si>
  <si>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</si>
  <si>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</si>
  <si>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</si>
  <si>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</si>
  <si>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</si>
  <si>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</si>
  <si>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</si>
  <si>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</si>
  <si>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</si>
  <si>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</si>
  <si>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</si>
  <si>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</si>
  <si>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</si>
  <si>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</si>
  <si>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</si>
  <si>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</si>
  <si>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</si>
  <si>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</si>
  <si>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</si>
  <si>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</si>
  <si>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</si>
  <si>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</si>
  <si>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</si>
  <si>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</si>
  <si>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</si>
  <si>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</si>
  <si>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</si>
  <si>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</si>
  <si>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</si>
  <si>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</si>
  <si>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</si>
  <si>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</si>
  <si>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</si>
  <si>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</si>
  <si>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</si>
  <si>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</si>
  <si>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</si>
  <si>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</si>
  <si>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</si>
  <si>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</si>
  <si>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</si>
  <si>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</si>
  <si>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</si>
  <si>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</si>
  <si>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</si>
  <si>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</si>
  <si>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</si>
  <si>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</si>
  <si>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</si>
  <si>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</si>
  <si>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</si>
  <si>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</si>
  <si>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</si>
  <si>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</si>
  <si>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</si>
  <si>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</si>
  <si>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</si>
  <si>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</si>
  <si>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</si>
  <si>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</si>
  <si>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</si>
  <si>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</si>
  <si>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</si>
  <si>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</si>
  <si>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</si>
  <si>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</si>
  <si>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</si>
  <si>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</si>
  <si>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</si>
  <si>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</si>
  <si>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</si>
  <si>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</si>
  <si>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</si>
  <si>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</si>
  <si>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</si>
  <si>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</si>
  <si>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</si>
  <si>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</si>
  <si>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</si>
  <si>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</si>
  <si>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</si>
  <si>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</si>
  <si>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</si>
  <si>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</si>
  <si>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</si>
  <si>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</si>
  <si>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</si>
  <si>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</si>
  <si>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</si>
  <si>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</si>
  <si>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</si>
  <si>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</si>
  <si>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</si>
  <si>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</si>
  <si>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</si>
  <si>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</si>
  <si>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</si>
  <si>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</si>
  <si>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</si>
  <si>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</si>
  <si>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</si>
  <si>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</si>
  <si>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</si>
  <si>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</si>
  <si>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</si>
  <si>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</si>
  <si>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</si>
  <si>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</si>
  <si>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</si>
  <si>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</si>
  <si>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</si>
  <si>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</si>
  <si>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</si>
  <si>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</si>
  <si>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</si>
  <si>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</si>
  <si>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</si>
  <si>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</si>
  <si>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</si>
  <si>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</si>
  <si>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</si>
  <si>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</si>
  <si>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</si>
  <si>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</si>
  <si>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</si>
  <si>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</si>
  <si>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</si>
  <si>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</si>
  <si>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</si>
  <si>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</si>
  <si>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</si>
  <si>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</si>
  <si>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</si>
  <si>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</si>
  <si>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</si>
  <si>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</si>
  <si>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</si>
  <si>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</si>
  <si>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</si>
  <si>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</si>
  <si>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</si>
  <si>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</si>
  <si>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</si>
  <si>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</si>
  <si>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</si>
  <si>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</si>
  <si>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</si>
  <si>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</si>
  <si>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</si>
  <si>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</si>
  <si>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</si>
  <si>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</si>
  <si>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</si>
  <si>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</si>
  <si>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</si>
  <si>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</si>
  <si>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</si>
  <si>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</si>
  <si>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</si>
  <si>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</si>
  <si>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</si>
  <si>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</si>
  <si>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</si>
  <si>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</si>
  <si>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</si>
  <si>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</si>
  <si>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</si>
  <si>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</si>
  <si>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</si>
  <si>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</si>
  <si>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</si>
  <si>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</si>
  <si>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</si>
  <si>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</si>
  <si>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</si>
  <si>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</si>
  <si>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t>Pig sales</t>
  </si>
  <si>
    <r>
      <t xml:space="preserve">Beef sales: </t>
    </r>
    <r>
      <rPr>
        <sz val="11"/>
        <rFont val="Arial"/>
        <family val="2"/>
        <charset val="204"/>
      </rPr>
      <t>no sold</t>
    </r>
  </si>
  <si>
    <t>Other livestock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</si>
</sst>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965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970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O611" activePane="bottomRight" state="frozen"/>
      <selection pane="topRight" activeCell="AU1" sqref="AU1"/>
      <selection pane="bottomLeft" activeCell="A419" sqref="A419"/>
      <selection pane="bottomRight" activeCell="A629" sqref="A62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969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43460</v>
      </c>
      <c r="BI20" s="540">
        <f t="shared" si="84"/>
        <v>14665</v>
      </c>
      <c r="BJ20" s="540">
        <f t="shared" si="84"/>
        <v>572050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11333</v>
      </c>
      <c r="U31" s="1614">
        <f t="shared" si="136"/>
        <v>3462</v>
      </c>
      <c r="V31" s="1614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3462</v>
      </c>
      <c r="CM31" s="1395">
        <f t="shared" si="121"/>
        <v>3612.15</v>
      </c>
      <c r="CN31" s="1394">
        <f t="shared" si="121"/>
        <v>5245.5</v>
      </c>
      <c r="CO31" s="1394">
        <f t="shared" si="121"/>
        <v>5502</v>
      </c>
      <c r="CP31" s="1394">
        <f t="shared" si="121"/>
        <v>9007</v>
      </c>
      <c r="CQ31" s="1394">
        <f t="shared" si="121"/>
        <v>11333</v>
      </c>
      <c r="CR31" s="1394">
        <f t="shared" si="121"/>
        <v>14549</v>
      </c>
      <c r="CS31" s="1393">
        <f t="shared" si="121"/>
        <v>18378.309999999998</v>
      </c>
      <c r="CT31" s="1396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20</v>
      </c>
      <c r="U32" s="1616">
        <f t="shared" si="140"/>
        <v>0</v>
      </c>
      <c r="V32" s="1616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20</v>
      </c>
      <c r="CP32" s="1394">
        <f t="shared" si="121"/>
        <v>252</v>
      </c>
      <c r="CQ32" s="1394">
        <f t="shared" si="121"/>
        <v>285</v>
      </c>
      <c r="CR32" s="1394">
        <f t="shared" si="121"/>
        <v>320</v>
      </c>
      <c r="CS32" s="1393">
        <f t="shared" si="121"/>
        <v>580</v>
      </c>
      <c r="CT32" s="1396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1291</v>
      </c>
      <c r="U33" s="1616">
        <f t="shared" ref="U33:AJ33" si="144">SUM(U988:U990)</f>
        <v>724</v>
      </c>
      <c r="V33" s="1616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208</v>
      </c>
      <c r="CM33" s="1395">
        <f t="shared" si="121"/>
        <v>388.5</v>
      </c>
      <c r="CN33" s="1394">
        <f t="shared" si="121"/>
        <v>724</v>
      </c>
      <c r="CO33" s="1394">
        <f t="shared" si="121"/>
        <v>1013.15</v>
      </c>
      <c r="CP33" s="1394">
        <f t="shared" si="121"/>
        <v>1143</v>
      </c>
      <c r="CQ33" s="1394">
        <f t="shared" si="121"/>
        <v>1291</v>
      </c>
      <c r="CR33" s="1394">
        <f t="shared" si="121"/>
        <v>1503.31</v>
      </c>
      <c r="CS33" s="1393">
        <f t="shared" si="121"/>
        <v>1949</v>
      </c>
      <c r="CT33" s="1396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2832</v>
      </c>
      <c r="U34" s="1616">
        <f t="shared" si="148"/>
        <v>558</v>
      </c>
      <c r="V34" s="1616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462</v>
      </c>
      <c r="CM34" s="1395">
        <f t="shared" si="121"/>
        <v>552</v>
      </c>
      <c r="CN34" s="1394">
        <f t="shared" si="121"/>
        <v>554</v>
      </c>
      <c r="CO34" s="1394">
        <f t="shared" si="121"/>
        <v>558</v>
      </c>
      <c r="CP34" s="1394">
        <f t="shared" si="121"/>
        <v>639</v>
      </c>
      <c r="CQ34" s="1394">
        <f t="shared" si="121"/>
        <v>672</v>
      </c>
      <c r="CR34" s="1394">
        <f t="shared" si="121"/>
        <v>720</v>
      </c>
      <c r="CS34" s="1393">
        <f t="shared" si="121"/>
        <v>978</v>
      </c>
      <c r="CT34" s="1396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11110</v>
      </c>
      <c r="CT36" s="1396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966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967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1.4684287812041115E-3</v>
      </c>
      <c r="U42" s="1613">
        <f t="shared" si="181"/>
        <v>0</v>
      </c>
      <c r="V42" s="1613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7.6111545698640563E-3</v>
      </c>
      <c r="BH42" s="538">
        <f t="shared" si="183"/>
        <v>8.628624022089278E-3</v>
      </c>
      <c r="BI42" s="538">
        <f t="shared" si="183"/>
        <v>1.9638595294919878E-2</v>
      </c>
      <c r="BJ42" s="538">
        <f t="shared" si="183"/>
        <v>3.3563499694082683E-3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7.7931489668083094E-3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1.4684287812041115E-3</v>
      </c>
      <c r="CL42" s="1395">
        <f t="shared" si="121"/>
        <v>1.4998828216545582E-2</v>
      </c>
      <c r="CM42" s="1395">
        <f t="shared" si="121"/>
        <v>1.8298555377207062E-2</v>
      </c>
      <c r="CN42" s="1394">
        <f t="shared" si="121"/>
        <v>3.051667894349153E-2</v>
      </c>
      <c r="CO42" s="1394">
        <f t="shared" si="121"/>
        <v>6.1165048543689322E-2</v>
      </c>
      <c r="CP42" s="1394">
        <f t="shared" si="121"/>
        <v>0.22784810126582278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2287</v>
      </c>
      <c r="U43" s="1618">
        <f t="shared" si="185"/>
        <v>-16</v>
      </c>
      <c r="V43" s="1618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44810</v>
      </c>
      <c r="BH43" s="558">
        <f t="shared" si="187"/>
        <v>6607.8000000000029</v>
      </c>
      <c r="BI43" s="558">
        <f t="shared" si="187"/>
        <v>-81.700000000000728</v>
      </c>
      <c r="BJ43" s="558">
        <f t="shared" si="187"/>
        <v>209048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6497.8866666666663</v>
      </c>
      <c r="CD43" s="1392">
        <f t="shared" si="121"/>
        <v>-16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28</v>
      </c>
      <c r="CN43" s="1394">
        <f t="shared" si="121"/>
        <v>507.84999999999991</v>
      </c>
      <c r="CO43" s="1394">
        <f t="shared" si="121"/>
        <v>627.69000000000233</v>
      </c>
      <c r="CP43" s="1394">
        <f t="shared" si="121"/>
        <v>919.5</v>
      </c>
      <c r="CQ43" s="1394">
        <f t="shared" si="121"/>
        <v>921</v>
      </c>
      <c r="CR43" s="1394">
        <f t="shared" si="121"/>
        <v>1026</v>
      </c>
      <c r="CS43" s="1393">
        <f t="shared" si="121"/>
        <v>1060.5</v>
      </c>
      <c r="CT43" s="1396">
        <f t="shared" si="122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984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983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981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980</v>
      </c>
      <c r="BW448" s="637" t="s">
        <v>980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972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973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974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7"/>
        <v>0</v>
      </c>
      <c r="CA759" s="592">
        <f t="shared" si="2208"/>
        <v>48</v>
      </c>
      <c r="CB759" s="592">
        <f t="shared" si="2209"/>
        <v>2245.3333333333335</v>
      </c>
      <c r="CC759" s="686">
        <f t="shared" si="221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0</v>
      </c>
      <c r="DF759" s="545">
        <f t="shared" si="2224"/>
        <v>1475</v>
      </c>
      <c r="DG759" s="545">
        <f t="shared" si="2224"/>
        <v>2400</v>
      </c>
      <c r="DH759" s="545">
        <f t="shared" si="2224"/>
        <v>7200</v>
      </c>
      <c r="DI759" s="545">
        <f t="shared" si="2224"/>
        <v>10416</v>
      </c>
      <c r="DJ759" s="544">
        <f t="shared" si="2224"/>
        <v>12000</v>
      </c>
      <c r="DK759" s="543">
        <f t="shared" si="222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8550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0</v>
      </c>
      <c r="BI974" s="800">
        <f t="shared" si="3103"/>
        <v>0</v>
      </c>
      <c r="BJ974" s="800">
        <f t="shared" si="3103"/>
        <v>7200</v>
      </c>
      <c r="BK974" s="800">
        <f t="shared" si="3103"/>
        <v>10416</v>
      </c>
      <c r="BL974" s="800">
        <f t="shared" si="3103"/>
        <v>26000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0</v>
      </c>
      <c r="DF974" s="545">
        <f t="shared" si="3105"/>
        <v>1475</v>
      </c>
      <c r="DG974" s="545">
        <f t="shared" si="3105"/>
        <v>2400</v>
      </c>
      <c r="DH974" s="545">
        <f t="shared" si="3105"/>
        <v>7200</v>
      </c>
      <c r="DI974" s="545">
        <f t="shared" si="3105"/>
        <v>10416</v>
      </c>
      <c r="DJ974" s="544">
        <f t="shared" si="3105"/>
        <v>12000</v>
      </c>
      <c r="DK974" s="543">
        <f t="shared" si="310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15575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18092.5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43460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129116</v>
      </c>
      <c r="BL984" s="800">
        <f t="shared" si="3137"/>
        <v>427000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15575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43460</v>
      </c>
      <c r="DE984" s="545">
        <f t="shared" si="3139"/>
        <v>43615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129116</v>
      </c>
      <c r="DI984" s="545">
        <f t="shared" si="3139"/>
        <v>427000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40">SUM(C456,C465,C474,C483,C492,C501,C507,C585,C591)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18</v>
      </c>
      <c r="H987" s="800">
        <f t="shared" si="3140"/>
        <v>140</v>
      </c>
      <c r="I987" s="800">
        <f t="shared" si="3140"/>
        <v>600</v>
      </c>
      <c r="J987" s="800">
        <f t="shared" si="3140"/>
        <v>234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SUM(T456,T465,T474,T483,T492,T501,T507,T585,T591)</f>
        <v>20</v>
      </c>
      <c r="U987" s="800">
        <f t="shared" ref="U987:AJ987" si="3141">SUM(U456,U465,U474,U483,U492,U501,U507,U585,U591)</f>
        <v>0</v>
      </c>
      <c r="V987" s="800">
        <f t="shared" si="3141"/>
        <v>285</v>
      </c>
      <c r="W987" s="800">
        <f t="shared" si="3141"/>
        <v>0</v>
      </c>
      <c r="X987" s="800">
        <f t="shared" si="3141"/>
        <v>252</v>
      </c>
      <c r="Y987" s="800">
        <f t="shared" si="3141"/>
        <v>580</v>
      </c>
      <c r="Z987" s="800">
        <f t="shared" si="3141"/>
        <v>1260</v>
      </c>
      <c r="AA987" s="800">
        <f t="shared" si="3141"/>
        <v>320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SUM(AL456,AL465,AL474,AL483,AL492,AL501,AL507,AL585,AL591)</f>
        <v>360</v>
      </c>
      <c r="AM987" s="800">
        <f t="shared" ref="AM987:BB987" si="3142">SUM(AM456,AM465,AM474,AM483,AM492,AM501,AM507,AM585,AM591)</f>
        <v>552</v>
      </c>
      <c r="AN987" s="800">
        <f t="shared" si="3142"/>
        <v>100</v>
      </c>
      <c r="AO987" s="800">
        <f t="shared" si="3142"/>
        <v>150</v>
      </c>
      <c r="AP987" s="800">
        <f t="shared" si="3142"/>
        <v>117</v>
      </c>
      <c r="AQ987" s="800">
        <f t="shared" si="3142"/>
        <v>54</v>
      </c>
      <c r="AR987" s="800">
        <f t="shared" si="3142"/>
        <v>760</v>
      </c>
      <c r="AS987" s="800">
        <f t="shared" si="3142"/>
        <v>0</v>
      </c>
      <c r="AT987" s="800">
        <f t="shared" si="3142"/>
        <v>332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SUM(BD456,BD465,BD474,BD483,BD492,BD501,BD507,BD585,BD591)</f>
        <v>120</v>
      </c>
      <c r="BE987" s="800">
        <f t="shared" ref="BE987:BT987" si="3143">SUM(BE456,BE465,BE474,BE483,BE492,BE501,BE507,BE585,BE591)</f>
        <v>360</v>
      </c>
      <c r="BF987" s="800">
        <f t="shared" si="3143"/>
        <v>750</v>
      </c>
      <c r="BG987" s="800">
        <f t="shared" si="3143"/>
        <v>3600</v>
      </c>
      <c r="BH987" s="800">
        <f t="shared" si="3143"/>
        <v>375</v>
      </c>
      <c r="BI987" s="800">
        <f t="shared" si="3143"/>
        <v>288</v>
      </c>
      <c r="BJ987" s="800">
        <f t="shared" si="3143"/>
        <v>1920</v>
      </c>
      <c r="BK987" s="800">
        <f t="shared" si="3143"/>
        <v>1225</v>
      </c>
      <c r="BL987" s="800">
        <f t="shared" si="3143"/>
        <v>1080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52.8</v>
      </c>
      <c r="CA987" s="592">
        <f t="shared" ref="CA987:CA1001" si="3146">IF(DM987&lt;3,"",(SUM(T987:AJ987)-MIN(T987:AJ987)-MAX(T987:AJ987))/(DM987-2))</f>
        <v>97.13333333333334</v>
      </c>
      <c r="CB987" s="592">
        <f t="shared" ref="CB987:CB1001" si="3147">IF(DN987&lt;3,"",(SUM(AL987:BB987)-MIN(AL987:BB987)-MAX(AL987:BB987))/(DN987-2))</f>
        <v>111</v>
      </c>
      <c r="CC987" s="592">
        <f t="shared" ref="CC987:CC1001" si="3148">IF(DO987&lt;3,"",(SUM(BD987:BT987)-MIN(BD987:BT987)-MAX(BD987:BT987))/(DO987-2))</f>
        <v>407.86666666666667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54</v>
      </c>
      <c r="CN987" s="1345">
        <f t="shared" si="3149"/>
        <v>100</v>
      </c>
      <c r="CO987" s="1345">
        <f t="shared" si="3149"/>
        <v>117</v>
      </c>
      <c r="CP987" s="1345">
        <f t="shared" si="3149"/>
        <v>150</v>
      </c>
      <c r="CQ987" s="1345">
        <f t="shared" si="3149"/>
        <v>332</v>
      </c>
      <c r="CR987" s="1345">
        <f t="shared" si="3149"/>
        <v>360</v>
      </c>
      <c r="CS987" s="1344">
        <f t="shared" si="3149"/>
        <v>552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120</v>
      </c>
      <c r="DD987" s="1377">
        <f t="shared" si="3151"/>
        <v>288</v>
      </c>
      <c r="DE987" s="1376">
        <f t="shared" si="3151"/>
        <v>360</v>
      </c>
      <c r="DF987" s="1376">
        <f t="shared" si="3151"/>
        <v>375</v>
      </c>
      <c r="DG987" s="1376">
        <f t="shared" si="3151"/>
        <v>750</v>
      </c>
      <c r="DH987" s="1376">
        <f t="shared" si="3151"/>
        <v>1080</v>
      </c>
      <c r="DI987" s="1376">
        <f t="shared" si="3151"/>
        <v>1225</v>
      </c>
      <c r="DJ987" s="1375">
        <f t="shared" si="3151"/>
        <v>1920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7">SUM(C513,C519,C525,C531,C537,C543,C549,C555,C561,C567,C573,C579,C604,C610,C622,C771,C772)</f>
        <v>446</v>
      </c>
      <c r="D988" s="800">
        <f t="shared" si="3157"/>
        <v>220</v>
      </c>
      <c r="E988" s="800">
        <f t="shared" si="3157"/>
        <v>332</v>
      </c>
      <c r="F988" s="800">
        <f t="shared" si="3157"/>
        <v>1132</v>
      </c>
      <c r="G988" s="800">
        <f t="shared" si="3157"/>
        <v>916.375</v>
      </c>
      <c r="H988" s="800">
        <f t="shared" si="3157"/>
        <v>174.5</v>
      </c>
      <c r="I988" s="800">
        <f t="shared" si="3157"/>
        <v>256.5</v>
      </c>
      <c r="J988" s="800">
        <f t="shared" si="3157"/>
        <v>971.34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8">SUM(U513,U519,U525,U531,U537,U543,U549,U555,U561,U567,U573,U579,U604,U610,U622,U771,U772)</f>
        <v>724</v>
      </c>
      <c r="V988" s="800">
        <f t="shared" si="3158"/>
        <v>178</v>
      </c>
      <c r="W988" s="800">
        <f t="shared" si="3158"/>
        <v>268.5</v>
      </c>
      <c r="X988" s="800">
        <f t="shared" si="3158"/>
        <v>825.15</v>
      </c>
      <c r="Y988" s="800">
        <f t="shared" si="3158"/>
        <v>1383.31</v>
      </c>
      <c r="Z988" s="800">
        <f t="shared" si="3158"/>
        <v>1954</v>
      </c>
      <c r="AA988" s="800">
        <f t="shared" si="3158"/>
        <v>903</v>
      </c>
      <c r="AB988" s="800">
        <f t="shared" si="3158"/>
        <v>489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9">SUM(AM513,AM519,AM525,AM531,AM537,AM543,AM549,AM555,AM561,AM567,AM573,AM579,AM604,AM610,AM622,AM771,AM772)</f>
        <v>1101</v>
      </c>
      <c r="AN988" s="800">
        <f t="shared" si="3159"/>
        <v>1801</v>
      </c>
      <c r="AO988" s="800">
        <f t="shared" si="3159"/>
        <v>2037</v>
      </c>
      <c r="AP988" s="800">
        <f t="shared" si="3159"/>
        <v>3736</v>
      </c>
      <c r="AQ988" s="800">
        <f t="shared" si="3159"/>
        <v>1002</v>
      </c>
      <c r="AR988" s="800">
        <f t="shared" si="3159"/>
        <v>3616</v>
      </c>
      <c r="AS988" s="800">
        <f t="shared" si="3159"/>
        <v>7821.6</v>
      </c>
      <c r="AT988" s="800">
        <f t="shared" si="3159"/>
        <v>548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60">SUM(BE513,BE519,BE525,BE531,BE537,BE543,BE549,BE555,BE561,BE567,BE573,BE579,BE604,BE610,BE622,BE771,BE772)</f>
        <v>4263.3</v>
      </c>
      <c r="BF988" s="800">
        <f t="shared" si="3160"/>
        <v>2742</v>
      </c>
      <c r="BG988" s="800">
        <f t="shared" si="3160"/>
        <v>26801</v>
      </c>
      <c r="BH988" s="800">
        <f t="shared" si="3160"/>
        <v>1986.2</v>
      </c>
      <c r="BI988" s="800">
        <f t="shared" si="3160"/>
        <v>1943.6999999999998</v>
      </c>
      <c r="BJ988" s="800">
        <f t="shared" si="3160"/>
        <v>18696</v>
      </c>
      <c r="BK988" s="800">
        <f t="shared" si="3160"/>
        <v>11536</v>
      </c>
      <c r="BL988" s="800">
        <f t="shared" si="3160"/>
        <v>6864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227.64766666666668</v>
      </c>
      <c r="CA988" s="592">
        <f t="shared" si="3146"/>
        <v>387.73066666666665</v>
      </c>
      <c r="CB988" s="592">
        <f t="shared" si="3147"/>
        <v>1000.1999999999999</v>
      </c>
      <c r="CC988" s="592">
        <f t="shared" si="3148"/>
        <v>3278.8799999999997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548</v>
      </c>
      <c r="CM988" s="1346">
        <f t="shared" si="3149"/>
        <v>1002</v>
      </c>
      <c r="CN988" s="1345">
        <f t="shared" si="3149"/>
        <v>1101</v>
      </c>
      <c r="CO988" s="1345">
        <f t="shared" si="3149"/>
        <v>1162</v>
      </c>
      <c r="CP988" s="1345">
        <f t="shared" si="3149"/>
        <v>1801</v>
      </c>
      <c r="CQ988" s="1345">
        <f t="shared" si="3149"/>
        <v>2037</v>
      </c>
      <c r="CR988" s="1345">
        <f t="shared" si="3149"/>
        <v>3616</v>
      </c>
      <c r="CS988" s="1344">
        <f t="shared" si="3149"/>
        <v>3736</v>
      </c>
      <c r="CT988" s="1347">
        <f t="shared" si="3150"/>
        <v>7821.6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1152</v>
      </c>
      <c r="DD988" s="1377">
        <f t="shared" si="3151"/>
        <v>1943.6999999999998</v>
      </c>
      <c r="DE988" s="1376">
        <f t="shared" si="3151"/>
        <v>1986.2</v>
      </c>
      <c r="DF988" s="1376">
        <f t="shared" si="3151"/>
        <v>2742</v>
      </c>
      <c r="DG988" s="1376">
        <f t="shared" si="3151"/>
        <v>4263.3</v>
      </c>
      <c r="DH988" s="1376">
        <f t="shared" si="3151"/>
        <v>6864</v>
      </c>
      <c r="DI988" s="1376">
        <f t="shared" si="3151"/>
        <v>11536</v>
      </c>
      <c r="DJ988" s="1375">
        <f t="shared" si="3151"/>
        <v>18696</v>
      </c>
      <c r="DK988" s="1432">
        <f t="shared" si="3152"/>
        <v>26801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2">SUM(C598,C616,C628,C634)</f>
        <v>0</v>
      </c>
      <c r="D989" s="800">
        <f t="shared" si="3162"/>
        <v>30</v>
      </c>
      <c r="E989" s="800">
        <f t="shared" si="3162"/>
        <v>80</v>
      </c>
      <c r="F989" s="800">
        <f t="shared" si="3162"/>
        <v>591.82000000000005</v>
      </c>
      <c r="G989" s="800">
        <f t="shared" si="3162"/>
        <v>566.79999999999995</v>
      </c>
      <c r="H989" s="800">
        <f t="shared" si="3162"/>
        <v>198.00000000000003</v>
      </c>
      <c r="I989" s="800">
        <f t="shared" si="3162"/>
        <v>102</v>
      </c>
      <c r="J989" s="800">
        <f t="shared" si="3162"/>
        <v>142.19999999999999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SUM(T598,T616,T628,T634)</f>
        <v>246</v>
      </c>
      <c r="U989" s="800">
        <f t="shared" ref="U989:AJ989" si="3163">SUM(U598,U616,U628,U634)</f>
        <v>0</v>
      </c>
      <c r="V989" s="800">
        <f t="shared" si="3163"/>
        <v>30</v>
      </c>
      <c r="W989" s="800">
        <f t="shared" si="3163"/>
        <v>120</v>
      </c>
      <c r="X989" s="800">
        <f t="shared" si="3163"/>
        <v>188</v>
      </c>
      <c r="Y989" s="800">
        <f t="shared" si="3163"/>
        <v>120</v>
      </c>
      <c r="Z989" s="800">
        <f t="shared" si="3163"/>
        <v>328</v>
      </c>
      <c r="AA989" s="800">
        <f t="shared" si="3163"/>
        <v>240</v>
      </c>
      <c r="AB989" s="800">
        <f t="shared" si="3163"/>
        <v>1280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SUM(AL598,AL616,AL628,AL634)</f>
        <v>120</v>
      </c>
      <c r="AM989" s="800">
        <f t="shared" ref="AM989:BB989" si="3164">SUM(AM598,AM616,AM628,AM634)</f>
        <v>254.5</v>
      </c>
      <c r="AN989" s="800">
        <f t="shared" si="3164"/>
        <v>0</v>
      </c>
      <c r="AO989" s="800">
        <f t="shared" si="3164"/>
        <v>0</v>
      </c>
      <c r="AP989" s="800">
        <f t="shared" si="3164"/>
        <v>360</v>
      </c>
      <c r="AQ989" s="800">
        <f t="shared" si="3164"/>
        <v>120</v>
      </c>
      <c r="AR989" s="800">
        <f t="shared" si="3164"/>
        <v>1320</v>
      </c>
      <c r="AS989" s="800">
        <f t="shared" si="3164"/>
        <v>144</v>
      </c>
      <c r="AT989" s="800">
        <f t="shared" si="3164"/>
        <v>36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SUM(BD598,BD616,BD628,BD634)</f>
        <v>0</v>
      </c>
      <c r="BE989" s="800">
        <f t="shared" ref="BE989:BT989" si="3165">SUM(BE598,BE616,BE628,BE634)</f>
        <v>365</v>
      </c>
      <c r="BF989" s="800">
        <f t="shared" si="3165"/>
        <v>360</v>
      </c>
      <c r="BG989" s="800">
        <f t="shared" si="3165"/>
        <v>1116</v>
      </c>
      <c r="BH989" s="800">
        <f t="shared" si="3165"/>
        <v>180</v>
      </c>
      <c r="BI989" s="800">
        <f t="shared" si="3165"/>
        <v>720</v>
      </c>
      <c r="BJ989" s="800">
        <f t="shared" si="3165"/>
        <v>2160</v>
      </c>
      <c r="BK989" s="800">
        <f t="shared" si="3165"/>
        <v>1760</v>
      </c>
      <c r="BL989" s="800">
        <f t="shared" si="3165"/>
        <v>80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77.8</v>
      </c>
      <c r="CA989" s="592">
        <f t="shared" si="3146"/>
        <v>84.8</v>
      </c>
      <c r="CB989" s="592">
        <f t="shared" si="3147"/>
        <v>68.966666666666669</v>
      </c>
      <c r="CC989" s="592">
        <f t="shared" si="3148"/>
        <v>305.39999999999998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0</v>
      </c>
      <c r="CM989" s="1346">
        <f t="shared" si="3149"/>
        <v>0</v>
      </c>
      <c r="CN989" s="1345">
        <f t="shared" si="3149"/>
        <v>36</v>
      </c>
      <c r="CO989" s="1345">
        <f t="shared" si="3149"/>
        <v>120</v>
      </c>
      <c r="CP989" s="1345">
        <f t="shared" si="3149"/>
        <v>120</v>
      </c>
      <c r="CQ989" s="1345">
        <f t="shared" si="3149"/>
        <v>144</v>
      </c>
      <c r="CR989" s="1345">
        <f t="shared" si="3149"/>
        <v>254.5</v>
      </c>
      <c r="CS989" s="1344">
        <f t="shared" si="3149"/>
        <v>360</v>
      </c>
      <c r="CT989" s="1347">
        <f t="shared" si="3150"/>
        <v>1320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0</v>
      </c>
      <c r="DD989" s="1377">
        <f t="shared" si="3151"/>
        <v>80</v>
      </c>
      <c r="DE989" s="1376">
        <f t="shared" si="3151"/>
        <v>180</v>
      </c>
      <c r="DF989" s="1376">
        <f t="shared" si="3151"/>
        <v>360</v>
      </c>
      <c r="DG989" s="1376">
        <f t="shared" si="3151"/>
        <v>365</v>
      </c>
      <c r="DH989" s="1376">
        <f t="shared" si="3151"/>
        <v>720</v>
      </c>
      <c r="DI989" s="1376">
        <f t="shared" si="3151"/>
        <v>1116</v>
      </c>
      <c r="DJ989" s="1375">
        <f t="shared" si="3151"/>
        <v>1760</v>
      </c>
      <c r="DK989" s="1432">
        <f t="shared" si="3152"/>
        <v>2160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7">SUM(C641)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SUM(T641)</f>
        <v>0</v>
      </c>
      <c r="U990" s="800">
        <f t="shared" ref="U990:AJ990" si="3168">SUM(U641)</f>
        <v>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SUM(AL641)</f>
        <v>0</v>
      </c>
      <c r="AM990" s="800">
        <f t="shared" ref="AM990:BB990" si="3169">SUM(AM641)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160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SUM(BD641)</f>
        <v>300</v>
      </c>
      <c r="BE990" s="800">
        <f t="shared" ref="BE990:BT990" si="3170">SUM(BE641)</f>
        <v>432</v>
      </c>
      <c r="BF990" s="800">
        <f t="shared" si="3170"/>
        <v>1440</v>
      </c>
      <c r="BG990" s="800">
        <f t="shared" si="3170"/>
        <v>459</v>
      </c>
      <c r="BH990" s="800">
        <f t="shared" si="3170"/>
        <v>200</v>
      </c>
      <c r="BI990" s="800">
        <f t="shared" si="3170"/>
        <v>120</v>
      </c>
      <c r="BJ990" s="800">
        <f t="shared" si="3170"/>
        <v>2340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0</v>
      </c>
      <c r="CB990" s="592">
        <f t="shared" si="3147"/>
        <v>50.866666666666667</v>
      </c>
      <c r="CC990" s="592">
        <f t="shared" si="3148"/>
        <v>230.06666666666666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160</v>
      </c>
      <c r="CR990" s="1345">
        <f t="shared" si="3149"/>
        <v>180</v>
      </c>
      <c r="CS990" s="1344">
        <f t="shared" si="3149"/>
        <v>318</v>
      </c>
      <c r="CT990" s="1347">
        <f t="shared" si="3150"/>
        <v>324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432</v>
      </c>
      <c r="DH990" s="1376">
        <f t="shared" si="3151"/>
        <v>459</v>
      </c>
      <c r="DI990" s="1376">
        <f t="shared" si="3151"/>
        <v>500</v>
      </c>
      <c r="DJ990" s="1375">
        <f t="shared" si="3151"/>
        <v>1440</v>
      </c>
      <c r="DK990" s="1432">
        <f t="shared" si="3152"/>
        <v>2340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2">SUM(B771,B772,B773,B774,B775,B781:B782)</f>
        <v>232</v>
      </c>
      <c r="C991" s="800">
        <f t="shared" si="3172"/>
        <v>332</v>
      </c>
      <c r="D991" s="800">
        <f t="shared" si="3172"/>
        <v>1568</v>
      </c>
      <c r="E991" s="800">
        <f t="shared" si="3172"/>
        <v>492</v>
      </c>
      <c r="F991" s="800">
        <f t="shared" si="3172"/>
        <v>318</v>
      </c>
      <c r="G991" s="800">
        <f t="shared" si="3172"/>
        <v>228</v>
      </c>
      <c r="H991" s="800">
        <f t="shared" si="3172"/>
        <v>193</v>
      </c>
      <c r="I991" s="800">
        <f t="shared" si="3172"/>
        <v>762</v>
      </c>
      <c r="J991" s="800">
        <f t="shared" si="3172"/>
        <v>246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1671">
        <f t="shared" ref="T991:AJ991" si="3173">SUM(T771,T772,T773,T774,T775,T781:T782)</f>
        <v>2832</v>
      </c>
      <c r="U991" s="1671">
        <f t="shared" si="3173"/>
        <v>558</v>
      </c>
      <c r="V991" s="1671">
        <f t="shared" si="3173"/>
        <v>978</v>
      </c>
      <c r="W991" s="800">
        <f t="shared" si="3173"/>
        <v>552</v>
      </c>
      <c r="X991" s="800">
        <f t="shared" si="3173"/>
        <v>462</v>
      </c>
      <c r="Y991" s="800">
        <f t="shared" si="3173"/>
        <v>639</v>
      </c>
      <c r="Z991" s="800">
        <f t="shared" si="3173"/>
        <v>720</v>
      </c>
      <c r="AA991" s="800">
        <f t="shared" si="3173"/>
        <v>554</v>
      </c>
      <c r="AB991" s="800">
        <f t="shared" si="3173"/>
        <v>672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 t="shared" ref="AL991:BB991" si="3174">SUM(AL771,AL772,AL773,AL774,AL775,AL781:AL782)</f>
        <v>1106</v>
      </c>
      <c r="AM991" s="800">
        <f t="shared" si="3174"/>
        <v>825</v>
      </c>
      <c r="AN991" s="800">
        <f t="shared" si="3174"/>
        <v>1083</v>
      </c>
      <c r="AO991" s="800">
        <f t="shared" si="3174"/>
        <v>1431</v>
      </c>
      <c r="AP991" s="800">
        <f t="shared" si="3174"/>
        <v>1386</v>
      </c>
      <c r="AQ991" s="800">
        <f t="shared" si="3174"/>
        <v>324</v>
      </c>
      <c r="AR991" s="800">
        <f t="shared" si="3174"/>
        <v>1908</v>
      </c>
      <c r="AS991" s="800">
        <f t="shared" si="3174"/>
        <v>1200</v>
      </c>
      <c r="AT991" s="800">
        <f t="shared" si="3174"/>
        <v>402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 t="shared" ref="BD991:BT991" si="3175">SUM(BD771,BD772,BD773,BD774,BD775,BD781:BD782)</f>
        <v>1284</v>
      </c>
      <c r="BE991" s="800">
        <f t="shared" si="3175"/>
        <v>1080</v>
      </c>
      <c r="BF991" s="800">
        <f t="shared" si="3175"/>
        <v>1242</v>
      </c>
      <c r="BG991" s="800">
        <f t="shared" si="3175"/>
        <v>8424</v>
      </c>
      <c r="BH991" s="800">
        <f t="shared" si="3175"/>
        <v>2441</v>
      </c>
      <c r="BI991" s="800">
        <f t="shared" si="3175"/>
        <v>480</v>
      </c>
      <c r="BJ991" s="800">
        <f t="shared" si="3175"/>
        <v>4636</v>
      </c>
      <c r="BK991" s="800">
        <f t="shared" si="3175"/>
        <v>2620</v>
      </c>
      <c r="BL991" s="800">
        <f t="shared" si="3175"/>
        <v>2760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5"/>
        <v>186.86666666666667</v>
      </c>
      <c r="CA991" s="592">
        <f t="shared" si="3146"/>
        <v>342.33333333333331</v>
      </c>
      <c r="CB991" s="592">
        <f t="shared" si="3147"/>
        <v>517.13333333333333</v>
      </c>
      <c r="CC991" s="592">
        <f t="shared" si="3148"/>
        <v>1102.8666666666666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324</v>
      </c>
      <c r="CM991" s="1346">
        <f t="shared" si="3149"/>
        <v>402</v>
      </c>
      <c r="CN991" s="1345">
        <f t="shared" si="3149"/>
        <v>825</v>
      </c>
      <c r="CO991" s="1345">
        <f t="shared" si="3149"/>
        <v>1083</v>
      </c>
      <c r="CP991" s="1345">
        <f t="shared" si="3149"/>
        <v>1106</v>
      </c>
      <c r="CQ991" s="1345">
        <f t="shared" si="3149"/>
        <v>1200</v>
      </c>
      <c r="CR991" s="1345">
        <f t="shared" si="3149"/>
        <v>1386</v>
      </c>
      <c r="CS991" s="1344">
        <f t="shared" si="3149"/>
        <v>1431</v>
      </c>
      <c r="CT991" s="1347">
        <f t="shared" si="3150"/>
        <v>1908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480</v>
      </c>
      <c r="DD991" s="1377">
        <f t="shared" si="3151"/>
        <v>1080</v>
      </c>
      <c r="DE991" s="1376">
        <f t="shared" si="3151"/>
        <v>1242</v>
      </c>
      <c r="DF991" s="1376">
        <f t="shared" si="3151"/>
        <v>1284</v>
      </c>
      <c r="DG991" s="1376">
        <f t="shared" si="3151"/>
        <v>2441</v>
      </c>
      <c r="DH991" s="1376">
        <f t="shared" si="3151"/>
        <v>2620</v>
      </c>
      <c r="DI991" s="1376">
        <f t="shared" si="3151"/>
        <v>2760</v>
      </c>
      <c r="DJ991" s="1375">
        <f t="shared" si="3151"/>
        <v>4636</v>
      </c>
      <c r="DK991" s="1432">
        <f t="shared" si="3152"/>
        <v>8424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6">SUM(B780,B789)</f>
        <v>0</v>
      </c>
      <c r="C992" s="800">
        <f t="shared" si="3176"/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1671">
        <f t="shared" ref="T992:AJ992" si="3177">SUM(T780,T789)</f>
        <v>0</v>
      </c>
      <c r="U992" s="1671">
        <f t="shared" si="3177"/>
        <v>0</v>
      </c>
      <c r="V992" s="1671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 t="shared" ref="AL992:BB992" si="3178">SUM(AL780,AL789)</f>
        <v>0</v>
      </c>
      <c r="AM992" s="800">
        <f t="shared" si="3178"/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 t="shared" ref="BD992:BT992" si="3179">SUM(BD780,BD789)</f>
        <v>0</v>
      </c>
      <c r="BE992" s="800">
        <f t="shared" si="3179"/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80">SUM(B783:B784,B790:B797)</f>
        <v>0</v>
      </c>
      <c r="C993" s="800">
        <f t="shared" si="3180"/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1671">
        <f t="shared" ref="T993:AJ993" si="3181">SUM(T783:T784,T790:T797)</f>
        <v>1910</v>
      </c>
      <c r="U993" s="1671">
        <f t="shared" si="3181"/>
        <v>560</v>
      </c>
      <c r="V993" s="1671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11110</v>
      </c>
      <c r="Z993" s="800">
        <f t="shared" si="3181"/>
        <v>420</v>
      </c>
      <c r="AA993" s="800">
        <f t="shared" si="3181"/>
        <v>13395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 t="shared" ref="AL993:BB993" si="3182">SUM(AL783:AL784,AL790:AL797)</f>
        <v>4060</v>
      </c>
      <c r="AM993" s="800">
        <f t="shared" si="3182"/>
        <v>6685</v>
      </c>
      <c r="AN993" s="800">
        <f t="shared" si="3182"/>
        <v>5054</v>
      </c>
      <c r="AO993" s="800">
        <f t="shared" si="3182"/>
        <v>48945</v>
      </c>
      <c r="AP993" s="800">
        <f t="shared" si="3182"/>
        <v>3125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5776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 t="shared" ref="BD993:BT993" si="3183">SUM(BD783:BD784,BD790:BD797)</f>
        <v>40550</v>
      </c>
      <c r="BE993" s="800">
        <f t="shared" si="3183"/>
        <v>18600</v>
      </c>
      <c r="BF993" s="800">
        <f t="shared" si="3183"/>
        <v>29135</v>
      </c>
      <c r="BG993" s="800">
        <f t="shared" si="3183"/>
        <v>26380</v>
      </c>
      <c r="BH993" s="800">
        <f t="shared" si="3183"/>
        <v>27890</v>
      </c>
      <c r="BI993" s="800">
        <f t="shared" si="3183"/>
        <v>8005</v>
      </c>
      <c r="BJ993" s="800">
        <f t="shared" si="3183"/>
        <v>76150</v>
      </c>
      <c r="BK993" s="800">
        <f t="shared" si="3183"/>
        <v>37150</v>
      </c>
      <c r="BL993" s="800">
        <f t="shared" si="3183"/>
        <v>160075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5"/>
        <v>255.66666666666666</v>
      </c>
      <c r="CA993" s="592">
        <f t="shared" si="3146"/>
        <v>1824.2</v>
      </c>
      <c r="CB993" s="592">
        <f t="shared" si="3147"/>
        <v>2914.4666666666667</v>
      </c>
      <c r="CC993" s="592">
        <f t="shared" si="3148"/>
        <v>17590.666666666668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3051</v>
      </c>
      <c r="CM993" s="1346">
        <f t="shared" si="3149"/>
        <v>3125</v>
      </c>
      <c r="CN993" s="1345">
        <f t="shared" si="3149"/>
        <v>4060</v>
      </c>
      <c r="CO993" s="1345">
        <f t="shared" si="3149"/>
        <v>5054</v>
      </c>
      <c r="CP993" s="1345">
        <f t="shared" si="3149"/>
        <v>5776</v>
      </c>
      <c r="CQ993" s="1345">
        <f t="shared" si="3149"/>
        <v>6685</v>
      </c>
      <c r="CR993" s="1345">
        <f t="shared" si="3149"/>
        <v>6890</v>
      </c>
      <c r="CS993" s="1344">
        <f t="shared" si="3149"/>
        <v>9076</v>
      </c>
      <c r="CT993" s="1347">
        <f t="shared" si="3150"/>
        <v>48945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8005</v>
      </c>
      <c r="DD993" s="1377">
        <f t="shared" si="3151"/>
        <v>18600</v>
      </c>
      <c r="DE993" s="1376">
        <f t="shared" si="3151"/>
        <v>26380</v>
      </c>
      <c r="DF993" s="1376">
        <f t="shared" si="3151"/>
        <v>27890</v>
      </c>
      <c r="DG993" s="1376">
        <f t="shared" si="3151"/>
        <v>29135</v>
      </c>
      <c r="DH993" s="1376">
        <f t="shared" si="3151"/>
        <v>37150</v>
      </c>
      <c r="DI993" s="1376">
        <f t="shared" si="3151"/>
        <v>40550</v>
      </c>
      <c r="DJ993" s="1375">
        <f t="shared" si="3151"/>
        <v>76150</v>
      </c>
      <c r="DK993" s="1432">
        <f t="shared" si="3152"/>
        <v>160075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4">SUM(B798,B799)</f>
        <v>730</v>
      </c>
      <c r="C994" s="800">
        <f t="shared" si="3184"/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1671">
        <f t="shared" ref="T994:AJ994" si="3185">SUM(T798,T799)</f>
        <v>2500</v>
      </c>
      <c r="U994" s="1671">
        <f t="shared" si="3185"/>
        <v>1350</v>
      </c>
      <c r="V994" s="1671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 t="shared" ref="AL994:BB994" si="3186">SUM(AL798,AL799)</f>
        <v>720</v>
      </c>
      <c r="AM994" s="800">
        <f t="shared" si="3186"/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 t="shared" ref="BD994:BT994" si="3187">SUM(BD798,BD799)</f>
        <v>2725</v>
      </c>
      <c r="BE994" s="800">
        <f t="shared" si="3187"/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8">SUM(B800)</f>
        <v>240</v>
      </c>
      <c r="C995" s="800">
        <f t="shared" si="3188"/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1671">
        <f t="shared" ref="T995:AJ995" si="3189">SUM(T800)</f>
        <v>700</v>
      </c>
      <c r="U995" s="1671">
        <f t="shared" si="3189"/>
        <v>0</v>
      </c>
      <c r="V995" s="1671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 t="shared" ref="AL995:BB995" si="3190">SUM(AL800)</f>
        <v>2500</v>
      </c>
      <c r="AM995" s="800">
        <f t="shared" si="3190"/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 t="shared" ref="BD995:BT995" si="3191">SUM(BD800)</f>
        <v>5000</v>
      </c>
      <c r="BE995" s="800">
        <f t="shared" si="3191"/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2">SUM(B801,B803)</f>
        <v>0</v>
      </c>
      <c r="C996" s="800">
        <f t="shared" si="3192"/>
        <v>0</v>
      </c>
      <c r="D996" s="800">
        <f t="shared" si="3192"/>
        <v>900</v>
      </c>
      <c r="E996" s="800">
        <f t="shared" si="3192"/>
        <v>700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1671">
        <f t="shared" ref="T996:AJ996" si="3193">SUM(T801,T803)</f>
        <v>560</v>
      </c>
      <c r="U996" s="1671">
        <f t="shared" si="3193"/>
        <v>0</v>
      </c>
      <c r="V996" s="1671">
        <f t="shared" si="3193"/>
        <v>360</v>
      </c>
      <c r="W996" s="800">
        <f t="shared" si="3193"/>
        <v>360</v>
      </c>
      <c r="X996" s="800">
        <f t="shared" si="3193"/>
        <v>215</v>
      </c>
      <c r="Y996" s="800">
        <f t="shared" si="3193"/>
        <v>0</v>
      </c>
      <c r="Z996" s="800">
        <f t="shared" si="3193"/>
        <v>240</v>
      </c>
      <c r="AA996" s="800">
        <f t="shared" si="3193"/>
        <v>312</v>
      </c>
      <c r="AB996" s="800">
        <f t="shared" si="3193"/>
        <v>36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 t="shared" ref="AL996:BB996" si="3194">SUM(AL801,AL803)</f>
        <v>1820</v>
      </c>
      <c r="AM996" s="800">
        <f t="shared" si="3194"/>
        <v>240</v>
      </c>
      <c r="AN996" s="800">
        <f t="shared" si="3194"/>
        <v>440</v>
      </c>
      <c r="AO996" s="800">
        <f t="shared" si="3194"/>
        <v>2400</v>
      </c>
      <c r="AP996" s="800">
        <f t="shared" si="3194"/>
        <v>120</v>
      </c>
      <c r="AQ996" s="800">
        <f t="shared" si="3194"/>
        <v>720</v>
      </c>
      <c r="AR996" s="800">
        <f t="shared" si="3194"/>
        <v>1640</v>
      </c>
      <c r="AS996" s="800">
        <f t="shared" si="3194"/>
        <v>2740</v>
      </c>
      <c r="AT996" s="800">
        <f t="shared" si="3194"/>
        <v>260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 t="shared" ref="BD996:BT996" si="3195">SUM(BD801,BD803)</f>
        <v>1300</v>
      </c>
      <c r="BE996" s="800">
        <f t="shared" si="3195"/>
        <v>860</v>
      </c>
      <c r="BF996" s="800">
        <f t="shared" si="3195"/>
        <v>1500</v>
      </c>
      <c r="BG996" s="800">
        <f t="shared" si="3195"/>
        <v>52500</v>
      </c>
      <c r="BH996" s="800">
        <f t="shared" si="3195"/>
        <v>300</v>
      </c>
      <c r="BI996" s="800">
        <f t="shared" si="3195"/>
        <v>630</v>
      </c>
      <c r="BJ996" s="800">
        <f t="shared" si="3195"/>
        <v>1100</v>
      </c>
      <c r="BK996" s="800">
        <f t="shared" si="3195"/>
        <v>3100</v>
      </c>
      <c r="BL996" s="800">
        <f t="shared" si="3195"/>
        <v>5600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5"/>
        <v>47</v>
      </c>
      <c r="CA996" s="592">
        <f t="shared" si="3146"/>
        <v>101.53333333333333</v>
      </c>
      <c r="CB996" s="592">
        <f t="shared" si="3147"/>
        <v>509.33333333333331</v>
      </c>
      <c r="CC996" s="592">
        <f t="shared" si="3148"/>
        <v>959.33333333333337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120</v>
      </c>
      <c r="CM996" s="1346">
        <f t="shared" si="3149"/>
        <v>240</v>
      </c>
      <c r="CN996" s="1345">
        <f t="shared" si="3149"/>
        <v>260</v>
      </c>
      <c r="CO996" s="1345">
        <f t="shared" si="3149"/>
        <v>440</v>
      </c>
      <c r="CP996" s="1345">
        <f t="shared" si="3149"/>
        <v>720</v>
      </c>
      <c r="CQ996" s="1345">
        <f t="shared" si="3149"/>
        <v>1640</v>
      </c>
      <c r="CR996" s="1345">
        <f t="shared" si="3149"/>
        <v>1820</v>
      </c>
      <c r="CS996" s="1344">
        <f t="shared" si="3149"/>
        <v>2400</v>
      </c>
      <c r="CT996" s="1347">
        <f t="shared" si="3150"/>
        <v>2740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300</v>
      </c>
      <c r="DD996" s="1377">
        <f t="shared" si="3151"/>
        <v>630</v>
      </c>
      <c r="DE996" s="1376">
        <f t="shared" si="3151"/>
        <v>860</v>
      </c>
      <c r="DF996" s="1376">
        <f t="shared" si="3151"/>
        <v>1100</v>
      </c>
      <c r="DG996" s="1376">
        <f t="shared" si="3151"/>
        <v>1300</v>
      </c>
      <c r="DH996" s="1376">
        <f t="shared" si="3151"/>
        <v>1500</v>
      </c>
      <c r="DI996" s="1376">
        <f t="shared" si="3151"/>
        <v>3100</v>
      </c>
      <c r="DJ996" s="1375">
        <f t="shared" si="3151"/>
        <v>5600</v>
      </c>
      <c r="DK996" s="1432">
        <f t="shared" si="3152"/>
        <v>52500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6">B802</f>
        <v>250</v>
      </c>
      <c r="C997" s="800">
        <f t="shared" si="3196"/>
        <v>0</v>
      </c>
      <c r="D997" s="800">
        <f t="shared" si="3196"/>
        <v>1200</v>
      </c>
      <c r="E997" s="800">
        <f t="shared" si="3196"/>
        <v>200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1671">
        <f t="shared" ref="T997:AJ997" si="3197">T802</f>
        <v>720</v>
      </c>
      <c r="U997" s="1671">
        <f t="shared" si="3197"/>
        <v>240</v>
      </c>
      <c r="V997" s="1671">
        <f t="shared" si="3197"/>
        <v>720</v>
      </c>
      <c r="W997" s="800">
        <f t="shared" si="3197"/>
        <v>60</v>
      </c>
      <c r="X997" s="800">
        <f t="shared" si="3197"/>
        <v>210</v>
      </c>
      <c r="Y997" s="800">
        <f t="shared" si="3197"/>
        <v>0</v>
      </c>
      <c r="Z997" s="800">
        <f t="shared" si="3197"/>
        <v>0</v>
      </c>
      <c r="AA997" s="800">
        <f t="shared" si="3197"/>
        <v>480</v>
      </c>
      <c r="AB997" s="800">
        <f t="shared" si="3197"/>
        <v>20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 t="shared" ref="AL997:BB997" si="3198">AL802</f>
        <v>120</v>
      </c>
      <c r="AM997" s="800">
        <f t="shared" si="3198"/>
        <v>500</v>
      </c>
      <c r="AN997" s="800">
        <f t="shared" si="3198"/>
        <v>400</v>
      </c>
      <c r="AO997" s="800">
        <f t="shared" si="3198"/>
        <v>2880</v>
      </c>
      <c r="AP997" s="800">
        <f t="shared" si="3198"/>
        <v>480</v>
      </c>
      <c r="AQ997" s="800">
        <f t="shared" si="3198"/>
        <v>3840</v>
      </c>
      <c r="AR997" s="800">
        <f t="shared" si="3198"/>
        <v>600</v>
      </c>
      <c r="AS997" s="800">
        <f t="shared" si="3198"/>
        <v>400</v>
      </c>
      <c r="AT997" s="800">
        <f t="shared" si="3198"/>
        <v>40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 t="shared" ref="BD997:BT997" si="3199">BD802</f>
        <v>0</v>
      </c>
      <c r="BE997" s="800">
        <f t="shared" si="3199"/>
        <v>4800</v>
      </c>
      <c r="BF997" s="800">
        <f t="shared" si="3199"/>
        <v>900</v>
      </c>
      <c r="BG997" s="800">
        <f t="shared" si="3199"/>
        <v>9600</v>
      </c>
      <c r="BH997" s="800">
        <f t="shared" si="3199"/>
        <v>1080</v>
      </c>
      <c r="BI997" s="800">
        <f t="shared" si="3199"/>
        <v>60</v>
      </c>
      <c r="BJ997" s="800">
        <f t="shared" si="3199"/>
        <v>0</v>
      </c>
      <c r="BK997" s="800">
        <f t="shared" si="3199"/>
        <v>0</v>
      </c>
      <c r="BL997" s="800">
        <f t="shared" si="3199"/>
        <v>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5"/>
        <v>30</v>
      </c>
      <c r="CA997" s="592">
        <f t="shared" si="3146"/>
        <v>115.33333333333333</v>
      </c>
      <c r="CB997" s="592">
        <f t="shared" si="3147"/>
        <v>361.33333333333331</v>
      </c>
      <c r="CC997" s="592">
        <f t="shared" si="3148"/>
        <v>456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40</v>
      </c>
      <c r="CM997" s="1346">
        <f t="shared" si="3149"/>
        <v>120</v>
      </c>
      <c r="CN997" s="1345">
        <f t="shared" si="3149"/>
        <v>400</v>
      </c>
      <c r="CO997" s="1345">
        <f t="shared" si="3149"/>
        <v>400</v>
      </c>
      <c r="CP997" s="1345">
        <f t="shared" si="3149"/>
        <v>480</v>
      </c>
      <c r="CQ997" s="1345">
        <f t="shared" si="3149"/>
        <v>500</v>
      </c>
      <c r="CR997" s="1345">
        <f t="shared" si="3149"/>
        <v>600</v>
      </c>
      <c r="CS997" s="1344">
        <f t="shared" si="3149"/>
        <v>2880</v>
      </c>
      <c r="CT997" s="1347">
        <f t="shared" si="3150"/>
        <v>3840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0</v>
      </c>
      <c r="DD997" s="1377">
        <f t="shared" si="3151"/>
        <v>0</v>
      </c>
      <c r="DE997" s="1376">
        <f t="shared" si="3151"/>
        <v>0</v>
      </c>
      <c r="DF997" s="1376">
        <f t="shared" si="3151"/>
        <v>0</v>
      </c>
      <c r="DG997" s="1376">
        <f t="shared" si="3151"/>
        <v>60</v>
      </c>
      <c r="DH997" s="1376">
        <f t="shared" si="3151"/>
        <v>900</v>
      </c>
      <c r="DI997" s="1376">
        <f t="shared" si="3151"/>
        <v>1080</v>
      </c>
      <c r="DJ997" s="1375">
        <f t="shared" si="3151"/>
        <v>4800</v>
      </c>
      <c r="DK997" s="1432">
        <f t="shared" si="3152"/>
        <v>9600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200">SUM(B804,B807:B809)</f>
        <v>300</v>
      </c>
      <c r="C998" s="800">
        <f t="shared" si="3200"/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1671">
        <f t="shared" ref="T998:AJ998" si="3201">SUM(T804,T807:T809)</f>
        <v>800</v>
      </c>
      <c r="U998" s="1671">
        <f t="shared" si="3201"/>
        <v>30</v>
      </c>
      <c r="V998" s="1671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996</v>
      </c>
      <c r="Z998" s="800">
        <f t="shared" si="3201"/>
        <v>50</v>
      </c>
      <c r="AA998" s="800">
        <f t="shared" si="3201"/>
        <v>760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 t="shared" ref="AL998:BB998" si="3202">SUM(AL804,AL807:AL809)</f>
        <v>11584</v>
      </c>
      <c r="AM998" s="800">
        <f t="shared" si="3202"/>
        <v>4152</v>
      </c>
      <c r="AN998" s="800">
        <f t="shared" si="3202"/>
        <v>2420</v>
      </c>
      <c r="AO998" s="800">
        <f t="shared" si="3202"/>
        <v>4800</v>
      </c>
      <c r="AP998" s="800">
        <f t="shared" si="3202"/>
        <v>420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198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 t="shared" ref="BD998:BT998" si="3203">SUM(BD804,BD807:BD809)</f>
        <v>6450</v>
      </c>
      <c r="BE998" s="800">
        <f t="shared" si="3203"/>
        <v>1480</v>
      </c>
      <c r="BF998" s="800">
        <f t="shared" si="3203"/>
        <v>5200</v>
      </c>
      <c r="BG998" s="800">
        <f t="shared" si="3203"/>
        <v>215500</v>
      </c>
      <c r="BH998" s="800">
        <f t="shared" si="3203"/>
        <v>0</v>
      </c>
      <c r="BI998" s="800">
        <f t="shared" si="3203"/>
        <v>200</v>
      </c>
      <c r="BJ998" s="800">
        <f t="shared" si="3203"/>
        <v>177300</v>
      </c>
      <c r="BK998" s="800">
        <f t="shared" si="3203"/>
        <v>21200</v>
      </c>
      <c r="BL998" s="800">
        <f t="shared" si="3203"/>
        <v>234000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5"/>
        <v>35.466666666666669</v>
      </c>
      <c r="CA998" s="592">
        <f t="shared" si="3146"/>
        <v>222.4</v>
      </c>
      <c r="CB998" s="592">
        <f t="shared" si="3147"/>
        <v>1109.3333333333333</v>
      </c>
      <c r="CC998" s="592">
        <f t="shared" si="3148"/>
        <v>28488.666666666668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198</v>
      </c>
      <c r="CM998" s="1346">
        <f t="shared" si="3149"/>
        <v>420</v>
      </c>
      <c r="CN998" s="1345">
        <f t="shared" si="3149"/>
        <v>800</v>
      </c>
      <c r="CO998" s="1345">
        <f t="shared" si="3149"/>
        <v>1000</v>
      </c>
      <c r="CP998" s="1345">
        <f t="shared" si="3149"/>
        <v>2420</v>
      </c>
      <c r="CQ998" s="1345">
        <f t="shared" si="3149"/>
        <v>2850</v>
      </c>
      <c r="CR998" s="1345">
        <f t="shared" si="3149"/>
        <v>4152</v>
      </c>
      <c r="CS998" s="1344">
        <f t="shared" si="3149"/>
        <v>4800</v>
      </c>
      <c r="CT998" s="1347">
        <f t="shared" si="3150"/>
        <v>11584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0</v>
      </c>
      <c r="DD998" s="1377">
        <f t="shared" si="3151"/>
        <v>200</v>
      </c>
      <c r="DE998" s="1376">
        <f t="shared" si="3151"/>
        <v>1480</v>
      </c>
      <c r="DF998" s="1376">
        <f t="shared" si="3151"/>
        <v>5200</v>
      </c>
      <c r="DG998" s="1376">
        <f t="shared" si="3151"/>
        <v>6450</v>
      </c>
      <c r="DH998" s="1376">
        <f t="shared" si="3151"/>
        <v>21200</v>
      </c>
      <c r="DI998" s="1376">
        <f t="shared" si="3151"/>
        <v>177300</v>
      </c>
      <c r="DJ998" s="1375">
        <f t="shared" si="3151"/>
        <v>215500</v>
      </c>
      <c r="DK998" s="1432">
        <f t="shared" si="3152"/>
        <v>234000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4">SUM(C806)</f>
        <v>0</v>
      </c>
      <c r="D999" s="800">
        <f t="shared" si="3204"/>
        <v>0</v>
      </c>
      <c r="E999" s="800">
        <f t="shared" si="3204"/>
        <v>0</v>
      </c>
      <c r="F999" s="800">
        <f t="shared" si="3204"/>
        <v>0</v>
      </c>
      <c r="G999" s="800">
        <f t="shared" si="3204"/>
        <v>0</v>
      </c>
      <c r="H999" s="800">
        <f t="shared" si="3204"/>
        <v>0</v>
      </c>
      <c r="I999" s="800">
        <f t="shared" si="3204"/>
        <v>0</v>
      </c>
      <c r="J999" s="800">
        <f t="shared" si="3204"/>
        <v>0</v>
      </c>
      <c r="K999" s="800">
        <f t="shared" si="3204"/>
        <v>0</v>
      </c>
      <c r="L999" s="800">
        <f t="shared" si="3204"/>
        <v>0</v>
      </c>
      <c r="M999" s="800">
        <f t="shared" si="3204"/>
        <v>0</v>
      </c>
      <c r="N999" s="800">
        <f t="shared" si="3204"/>
        <v>0</v>
      </c>
      <c r="O999" s="800">
        <f t="shared" si="3204"/>
        <v>0</v>
      </c>
      <c r="P999" s="800">
        <f t="shared" si="3204"/>
        <v>0</v>
      </c>
      <c r="Q999" s="800">
        <f t="shared" si="3204"/>
        <v>0</v>
      </c>
      <c r="R999" s="800">
        <f t="shared" si="3204"/>
        <v>0</v>
      </c>
      <c r="S999" s="799"/>
      <c r="T999" s="1671">
        <f>SUM(T806)</f>
        <v>0</v>
      </c>
      <c r="U999" s="1671">
        <f t="shared" ref="U999:AJ999" si="3205">SUM(U806)</f>
        <v>0</v>
      </c>
      <c r="V999" s="1671">
        <f t="shared" si="3205"/>
        <v>0</v>
      </c>
      <c r="W999" s="800">
        <f t="shared" si="3205"/>
        <v>0</v>
      </c>
      <c r="X999" s="800">
        <f t="shared" si="3205"/>
        <v>0</v>
      </c>
      <c r="Y999" s="800">
        <f t="shared" si="3205"/>
        <v>0</v>
      </c>
      <c r="Z999" s="800">
        <f t="shared" si="3205"/>
        <v>0</v>
      </c>
      <c r="AA999" s="800">
        <f t="shared" si="3205"/>
        <v>0</v>
      </c>
      <c r="AB999" s="800">
        <f t="shared" si="3205"/>
        <v>0</v>
      </c>
      <c r="AC999" s="800">
        <f t="shared" si="3205"/>
        <v>0</v>
      </c>
      <c r="AD999" s="800">
        <f t="shared" si="3205"/>
        <v>0</v>
      </c>
      <c r="AE999" s="800">
        <f t="shared" si="3205"/>
        <v>0</v>
      </c>
      <c r="AF999" s="800">
        <f t="shared" si="3205"/>
        <v>0</v>
      </c>
      <c r="AG999" s="800">
        <f t="shared" si="3205"/>
        <v>0</v>
      </c>
      <c r="AH999" s="800">
        <f t="shared" si="3205"/>
        <v>0</v>
      </c>
      <c r="AI999" s="800">
        <f t="shared" si="3205"/>
        <v>0</v>
      </c>
      <c r="AJ999" s="800">
        <f t="shared" si="3205"/>
        <v>0</v>
      </c>
      <c r="AK999" s="799"/>
      <c r="AL999" s="800">
        <f>SUM(AL806)</f>
        <v>0</v>
      </c>
      <c r="AM999" s="800">
        <f t="shared" ref="AM999:BB999" si="3206">SUM(AM806)</f>
        <v>0</v>
      </c>
      <c r="AN999" s="800">
        <f t="shared" si="3206"/>
        <v>0</v>
      </c>
      <c r="AO999" s="800">
        <f t="shared" si="3206"/>
        <v>0</v>
      </c>
      <c r="AP999" s="800">
        <f t="shared" si="3206"/>
        <v>0</v>
      </c>
      <c r="AQ999" s="800">
        <f t="shared" si="3206"/>
        <v>0</v>
      </c>
      <c r="AR999" s="800">
        <f t="shared" si="3206"/>
        <v>0</v>
      </c>
      <c r="AS999" s="800">
        <f t="shared" si="3206"/>
        <v>0</v>
      </c>
      <c r="AT999" s="800">
        <f t="shared" si="3206"/>
        <v>0</v>
      </c>
      <c r="AU999" s="800">
        <f t="shared" si="3206"/>
        <v>0</v>
      </c>
      <c r="AV999" s="800">
        <f t="shared" si="3206"/>
        <v>0</v>
      </c>
      <c r="AW999" s="800">
        <f t="shared" si="3206"/>
        <v>0</v>
      </c>
      <c r="AX999" s="800">
        <f t="shared" si="3206"/>
        <v>0</v>
      </c>
      <c r="AY999" s="800">
        <f t="shared" si="3206"/>
        <v>0</v>
      </c>
      <c r="AZ999" s="800">
        <f t="shared" si="3206"/>
        <v>0</v>
      </c>
      <c r="BA999" s="800">
        <f t="shared" si="3206"/>
        <v>0</v>
      </c>
      <c r="BB999" s="800">
        <f t="shared" si="3206"/>
        <v>0</v>
      </c>
      <c r="BC999" s="799"/>
      <c r="BD999" s="800">
        <f>SUM(BD806)</f>
        <v>0</v>
      </c>
      <c r="BE999" s="800">
        <f t="shared" ref="BE999:BT999" si="3207">SUM(BE806)</f>
        <v>0</v>
      </c>
      <c r="BF999" s="800">
        <f t="shared" si="3207"/>
        <v>0</v>
      </c>
      <c r="BG999" s="800">
        <f t="shared" si="3207"/>
        <v>0</v>
      </c>
      <c r="BH999" s="800">
        <f t="shared" si="3207"/>
        <v>0</v>
      </c>
      <c r="BI999" s="800">
        <f t="shared" si="3207"/>
        <v>0</v>
      </c>
      <c r="BJ999" s="800">
        <f t="shared" si="3207"/>
        <v>0</v>
      </c>
      <c r="BK999" s="800">
        <f t="shared" si="3207"/>
        <v>0</v>
      </c>
      <c r="BL999" s="800">
        <f t="shared" si="3207"/>
        <v>0</v>
      </c>
      <c r="BM999" s="800">
        <f t="shared" si="3207"/>
        <v>0</v>
      </c>
      <c r="BN999" s="800">
        <f t="shared" si="3207"/>
        <v>0</v>
      </c>
      <c r="BO999" s="800">
        <f t="shared" si="3207"/>
        <v>0</v>
      </c>
      <c r="BP999" s="800">
        <f t="shared" si="3207"/>
        <v>0</v>
      </c>
      <c r="BQ999" s="800">
        <f t="shared" si="3207"/>
        <v>0</v>
      </c>
      <c r="BR999" s="800">
        <f t="shared" si="3207"/>
        <v>0</v>
      </c>
      <c r="BS999" s="800">
        <f t="shared" si="3207"/>
        <v>0</v>
      </c>
      <c r="BT999" s="800">
        <f t="shared" si="3207"/>
        <v>0</v>
      </c>
      <c r="BU999" s="799"/>
      <c r="BV999" s="800">
        <f t="shared" ref="BV999:BY1000" si="3208">SUM(BV806)</f>
        <v>0</v>
      </c>
      <c r="BW999" s="800">
        <f t="shared" si="3208"/>
        <v>0</v>
      </c>
      <c r="BX999" s="800">
        <f t="shared" si="3208"/>
        <v>0</v>
      </c>
      <c r="BY999" s="800">
        <f t="shared" si="3208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9">SUM(C807)</f>
        <v>0</v>
      </c>
      <c r="D1000" s="800">
        <f t="shared" si="3209"/>
        <v>0</v>
      </c>
      <c r="E1000" s="800">
        <f t="shared" si="3209"/>
        <v>0</v>
      </c>
      <c r="F1000" s="800">
        <f t="shared" si="3209"/>
        <v>0</v>
      </c>
      <c r="G1000" s="800">
        <f t="shared" si="3209"/>
        <v>0</v>
      </c>
      <c r="H1000" s="800">
        <f t="shared" si="3209"/>
        <v>0</v>
      </c>
      <c r="I1000" s="800">
        <f t="shared" si="3209"/>
        <v>0</v>
      </c>
      <c r="J1000" s="800">
        <f t="shared" si="3209"/>
        <v>0</v>
      </c>
      <c r="K1000" s="800">
        <f t="shared" si="3209"/>
        <v>0</v>
      </c>
      <c r="L1000" s="800">
        <f t="shared" si="3209"/>
        <v>0</v>
      </c>
      <c r="M1000" s="800">
        <f t="shared" si="3209"/>
        <v>0</v>
      </c>
      <c r="N1000" s="800">
        <f t="shared" si="3209"/>
        <v>0</v>
      </c>
      <c r="O1000" s="800">
        <f t="shared" si="3209"/>
        <v>0</v>
      </c>
      <c r="P1000" s="800">
        <f t="shared" si="3209"/>
        <v>0</v>
      </c>
      <c r="Q1000" s="800">
        <f t="shared" si="3209"/>
        <v>0</v>
      </c>
      <c r="R1000" s="800">
        <f t="shared" si="3209"/>
        <v>0</v>
      </c>
      <c r="S1000" s="799"/>
      <c r="T1000" s="1671">
        <f>SUM(T807)</f>
        <v>0</v>
      </c>
      <c r="U1000" s="1671">
        <f t="shared" ref="U1000:AJ1000" si="3210">SUM(U807)</f>
        <v>0</v>
      </c>
      <c r="V1000" s="1671">
        <f t="shared" si="3210"/>
        <v>0</v>
      </c>
      <c r="W1000" s="800">
        <f t="shared" si="3210"/>
        <v>0</v>
      </c>
      <c r="X1000" s="800">
        <f t="shared" si="3210"/>
        <v>0</v>
      </c>
      <c r="Y1000" s="800">
        <f t="shared" si="3210"/>
        <v>0</v>
      </c>
      <c r="Z1000" s="800">
        <f t="shared" si="3210"/>
        <v>0</v>
      </c>
      <c r="AA1000" s="800">
        <f t="shared" si="3210"/>
        <v>0</v>
      </c>
      <c r="AB1000" s="800">
        <f t="shared" si="3210"/>
        <v>0</v>
      </c>
      <c r="AC1000" s="800">
        <f t="shared" si="3210"/>
        <v>0</v>
      </c>
      <c r="AD1000" s="800">
        <f t="shared" si="3210"/>
        <v>0</v>
      </c>
      <c r="AE1000" s="800">
        <f t="shared" si="3210"/>
        <v>0</v>
      </c>
      <c r="AF1000" s="800">
        <f t="shared" si="3210"/>
        <v>0</v>
      </c>
      <c r="AG1000" s="800">
        <f t="shared" si="3210"/>
        <v>0</v>
      </c>
      <c r="AH1000" s="800">
        <f t="shared" si="3210"/>
        <v>0</v>
      </c>
      <c r="AI1000" s="800">
        <f t="shared" si="3210"/>
        <v>0</v>
      </c>
      <c r="AJ1000" s="800">
        <f t="shared" si="3210"/>
        <v>0</v>
      </c>
      <c r="AK1000" s="799"/>
      <c r="AL1000" s="800">
        <f>SUM(AL807)</f>
        <v>0</v>
      </c>
      <c r="AM1000" s="800">
        <f t="shared" ref="AM1000:BB1000" si="3211">SUM(AM807)</f>
        <v>0</v>
      </c>
      <c r="AN1000" s="800">
        <f t="shared" si="3211"/>
        <v>0</v>
      </c>
      <c r="AO1000" s="800">
        <f t="shared" si="3211"/>
        <v>0</v>
      </c>
      <c r="AP1000" s="800">
        <f t="shared" si="3211"/>
        <v>0</v>
      </c>
      <c r="AQ1000" s="800">
        <f t="shared" si="3211"/>
        <v>0</v>
      </c>
      <c r="AR1000" s="800">
        <f t="shared" si="3211"/>
        <v>0</v>
      </c>
      <c r="AS1000" s="800">
        <f t="shared" si="3211"/>
        <v>0</v>
      </c>
      <c r="AT1000" s="800">
        <f t="shared" si="3211"/>
        <v>0</v>
      </c>
      <c r="AU1000" s="800">
        <f t="shared" si="3211"/>
        <v>0</v>
      </c>
      <c r="AV1000" s="800">
        <f t="shared" si="3211"/>
        <v>0</v>
      </c>
      <c r="AW1000" s="800">
        <f t="shared" si="3211"/>
        <v>0</v>
      </c>
      <c r="AX1000" s="800">
        <f t="shared" si="3211"/>
        <v>0</v>
      </c>
      <c r="AY1000" s="800">
        <f t="shared" si="3211"/>
        <v>0</v>
      </c>
      <c r="AZ1000" s="800">
        <f t="shared" si="3211"/>
        <v>0</v>
      </c>
      <c r="BA1000" s="800">
        <f t="shared" si="3211"/>
        <v>0</v>
      </c>
      <c r="BB1000" s="800">
        <f t="shared" si="3211"/>
        <v>0</v>
      </c>
      <c r="BC1000" s="799"/>
      <c r="BD1000" s="800">
        <f>SUM(BD807)</f>
        <v>0</v>
      </c>
      <c r="BE1000" s="800">
        <f t="shared" ref="BE1000:BT1000" si="3212">SUM(BE807)</f>
        <v>0</v>
      </c>
      <c r="BF1000" s="800">
        <f t="shared" si="3212"/>
        <v>0</v>
      </c>
      <c r="BG1000" s="800">
        <f t="shared" si="3212"/>
        <v>0</v>
      </c>
      <c r="BH1000" s="800">
        <f t="shared" si="3212"/>
        <v>0</v>
      </c>
      <c r="BI1000" s="800">
        <f t="shared" si="3212"/>
        <v>0</v>
      </c>
      <c r="BJ1000" s="800">
        <f t="shared" si="3212"/>
        <v>0</v>
      </c>
      <c r="BK1000" s="800">
        <f t="shared" si="3212"/>
        <v>0</v>
      </c>
      <c r="BL1000" s="800">
        <f t="shared" si="3212"/>
        <v>0</v>
      </c>
      <c r="BM1000" s="800">
        <f t="shared" si="3212"/>
        <v>0</v>
      </c>
      <c r="BN1000" s="800">
        <f t="shared" si="3212"/>
        <v>0</v>
      </c>
      <c r="BO1000" s="800">
        <f t="shared" si="3212"/>
        <v>0</v>
      </c>
      <c r="BP1000" s="800">
        <f t="shared" si="3212"/>
        <v>0</v>
      </c>
      <c r="BQ1000" s="800">
        <f t="shared" si="3212"/>
        <v>0</v>
      </c>
      <c r="BR1000" s="800">
        <f t="shared" si="3212"/>
        <v>0</v>
      </c>
      <c r="BS1000" s="800">
        <f t="shared" si="3212"/>
        <v>0</v>
      </c>
      <c r="BT1000" s="800">
        <f t="shared" si="3212"/>
        <v>0</v>
      </c>
      <c r="BU1000" s="799"/>
      <c r="BV1000" s="800">
        <f t="shared" si="3208"/>
        <v>0</v>
      </c>
      <c r="BW1000" s="800">
        <f t="shared" si="3208"/>
        <v>0</v>
      </c>
      <c r="BX1000" s="800">
        <f t="shared" si="3208"/>
        <v>0</v>
      </c>
      <c r="BY1000" s="800">
        <f t="shared" si="3208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3">B984-SUM(B987:B998)</f>
        <v>261</v>
      </c>
      <c r="C1001" s="800">
        <f t="shared" si="3213"/>
        <v>-15</v>
      </c>
      <c r="D1001" s="800">
        <f t="shared" si="3213"/>
        <v>72</v>
      </c>
      <c r="E1001" s="800">
        <f t="shared" si="3213"/>
        <v>-24</v>
      </c>
      <c r="F1001" s="800">
        <f t="shared" si="3213"/>
        <v>12.679999999999836</v>
      </c>
      <c r="G1001" s="800">
        <f t="shared" si="3213"/>
        <v>136.82500000000005</v>
      </c>
      <c r="H1001" s="800">
        <f t="shared" si="3213"/>
        <v>59.5</v>
      </c>
      <c r="I1001" s="800">
        <f t="shared" si="3213"/>
        <v>-35.5</v>
      </c>
      <c r="J1001" s="800">
        <f t="shared" si="3213"/>
        <v>876.46</v>
      </c>
      <c r="K1001" s="800">
        <f t="shared" si="3213"/>
        <v>0</v>
      </c>
      <c r="L1001" s="800">
        <f t="shared" si="3213"/>
        <v>0</v>
      </c>
      <c r="M1001" s="800">
        <f t="shared" si="3213"/>
        <v>0</v>
      </c>
      <c r="N1001" s="800">
        <f t="shared" si="3213"/>
        <v>0</v>
      </c>
      <c r="O1001" s="800">
        <f t="shared" si="3213"/>
        <v>0</v>
      </c>
      <c r="P1001" s="800">
        <f t="shared" si="3213"/>
        <v>0</v>
      </c>
      <c r="Q1001" s="800">
        <f t="shared" si="3213"/>
        <v>0</v>
      </c>
      <c r="R1001" s="800">
        <f t="shared" si="3213"/>
        <v>0</v>
      </c>
      <c r="S1001" s="799"/>
      <c r="T1001" s="1671">
        <f t="shared" ref="T1001:AJ1001" si="3214">T984-SUM(T987:T998)</f>
        <v>2287</v>
      </c>
      <c r="U1001" s="1671">
        <f t="shared" si="3214"/>
        <v>-16</v>
      </c>
      <c r="V1001" s="1671">
        <f t="shared" si="3214"/>
        <v>1026</v>
      </c>
      <c r="W1001" s="800">
        <f t="shared" si="3214"/>
        <v>919.5</v>
      </c>
      <c r="X1001" s="800">
        <f t="shared" si="3214"/>
        <v>507.84999999999991</v>
      </c>
      <c r="Y1001" s="800">
        <f t="shared" si="3214"/>
        <v>627.69000000000233</v>
      </c>
      <c r="Z1001" s="800">
        <f t="shared" si="3214"/>
        <v>28</v>
      </c>
      <c r="AA1001" s="800">
        <f t="shared" si="3214"/>
        <v>921</v>
      </c>
      <c r="AB1001" s="800">
        <f t="shared" si="3214"/>
        <v>1060.5</v>
      </c>
      <c r="AC1001" s="800">
        <f t="shared" si="3214"/>
        <v>0</v>
      </c>
      <c r="AD1001" s="800">
        <f t="shared" si="3214"/>
        <v>0</v>
      </c>
      <c r="AE1001" s="800">
        <f t="shared" si="3214"/>
        <v>0</v>
      </c>
      <c r="AF1001" s="800">
        <f t="shared" si="3214"/>
        <v>0</v>
      </c>
      <c r="AG1001" s="800">
        <f t="shared" si="3214"/>
        <v>0</v>
      </c>
      <c r="AH1001" s="800">
        <f t="shared" si="3214"/>
        <v>0</v>
      </c>
      <c r="AI1001" s="800">
        <f t="shared" si="3214"/>
        <v>0</v>
      </c>
      <c r="AJ1001" s="800">
        <f t="shared" si="3214"/>
        <v>0</v>
      </c>
      <c r="AK1001" s="799"/>
      <c r="AL1001" s="800">
        <f t="shared" ref="AL1001:BB1001" si="3215">AL984-SUM(AL987:AL998)</f>
        <v>38</v>
      </c>
      <c r="AM1001" s="800">
        <f t="shared" si="3215"/>
        <v>1960</v>
      </c>
      <c r="AN1001" s="800">
        <f t="shared" si="3215"/>
        <v>30597</v>
      </c>
      <c r="AO1001" s="800">
        <f t="shared" si="3215"/>
        <v>-201</v>
      </c>
      <c r="AP1001" s="800">
        <f t="shared" si="3215"/>
        <v>-88</v>
      </c>
      <c r="AQ1001" s="800">
        <f t="shared" si="3215"/>
        <v>1678.9199999999983</v>
      </c>
      <c r="AR1001" s="800">
        <f t="shared" si="3215"/>
        <v>235</v>
      </c>
      <c r="AS1001" s="800">
        <f t="shared" si="3215"/>
        <v>9.4000000000014552</v>
      </c>
      <c r="AT1001" s="800">
        <f t="shared" si="3215"/>
        <v>63</v>
      </c>
      <c r="AU1001" s="800">
        <f t="shared" si="3215"/>
        <v>0</v>
      </c>
      <c r="AV1001" s="800">
        <f t="shared" si="3215"/>
        <v>0</v>
      </c>
      <c r="AW1001" s="800">
        <f t="shared" si="3215"/>
        <v>0</v>
      </c>
      <c r="AX1001" s="800">
        <f t="shared" si="3215"/>
        <v>0</v>
      </c>
      <c r="AY1001" s="800">
        <f t="shared" si="3215"/>
        <v>0</v>
      </c>
      <c r="AZ1001" s="800">
        <f t="shared" si="3215"/>
        <v>0</v>
      </c>
      <c r="BA1001" s="800">
        <f t="shared" si="3215"/>
        <v>0</v>
      </c>
      <c r="BB1001" s="800">
        <f t="shared" si="3215"/>
        <v>0</v>
      </c>
      <c r="BC1001" s="799"/>
      <c r="BD1001" s="800">
        <f t="shared" ref="BD1001:BT1001" si="3216">BD984-SUM(BD987:BD998)</f>
        <v>2729</v>
      </c>
      <c r="BE1001" s="800">
        <f t="shared" si="3216"/>
        <v>3374.6999999999971</v>
      </c>
      <c r="BF1001" s="800">
        <f t="shared" si="3216"/>
        <v>-196.5</v>
      </c>
      <c r="BG1001" s="800">
        <f t="shared" si="3216"/>
        <v>44810</v>
      </c>
      <c r="BH1001" s="800">
        <f t="shared" si="3216"/>
        <v>6607.8000000000029</v>
      </c>
      <c r="BI1001" s="800">
        <f t="shared" si="3216"/>
        <v>-81.700000000000728</v>
      </c>
      <c r="BJ1001" s="800">
        <f t="shared" si="3216"/>
        <v>209048</v>
      </c>
      <c r="BK1001" s="800">
        <f t="shared" si="3216"/>
        <v>40225</v>
      </c>
      <c r="BL1001" s="800">
        <f t="shared" si="3216"/>
        <v>-10959</v>
      </c>
      <c r="BM1001" s="800">
        <f t="shared" si="3216"/>
        <v>0</v>
      </c>
      <c r="BN1001" s="800">
        <f t="shared" si="3216"/>
        <v>0</v>
      </c>
      <c r="BO1001" s="800">
        <f t="shared" si="3216"/>
        <v>0</v>
      </c>
      <c r="BP1001" s="800">
        <f t="shared" si="3216"/>
        <v>0</v>
      </c>
      <c r="BQ1001" s="800">
        <f t="shared" si="3216"/>
        <v>0</v>
      </c>
      <c r="BR1001" s="800">
        <f t="shared" si="3216"/>
        <v>0</v>
      </c>
      <c r="BS1001" s="800">
        <f t="shared" si="3216"/>
        <v>0</v>
      </c>
      <c r="BT1001" s="800">
        <f t="shared" si="3216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5"/>
        <v>33.533666666666662</v>
      </c>
      <c r="CA1001" s="592">
        <f t="shared" si="3146"/>
        <v>339.36933333333349</v>
      </c>
      <c r="CB1001" s="592">
        <f t="shared" si="3147"/>
        <v>259.75466666666665</v>
      </c>
      <c r="CC1001" s="592">
        <f t="shared" si="3148"/>
        <v>6497.8866666666663</v>
      </c>
      <c r="CD1001" s="1343">
        <f t="shared" si="3149"/>
        <v>-201</v>
      </c>
      <c r="CE1001" s="1344">
        <f t="shared" si="3149"/>
        <v>-88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0</v>
      </c>
      <c r="CM1001" s="1346">
        <f t="shared" si="3149"/>
        <v>0</v>
      </c>
      <c r="CN1001" s="1345">
        <f t="shared" si="3149"/>
        <v>9.4000000000014552</v>
      </c>
      <c r="CO1001" s="1345">
        <f t="shared" si="3149"/>
        <v>38</v>
      </c>
      <c r="CP1001" s="1345">
        <f t="shared" si="3149"/>
        <v>63</v>
      </c>
      <c r="CQ1001" s="1345">
        <f t="shared" si="3149"/>
        <v>235</v>
      </c>
      <c r="CR1001" s="1345">
        <f t="shared" si="3149"/>
        <v>1678.9199999999983</v>
      </c>
      <c r="CS1001" s="1344">
        <f t="shared" si="3149"/>
        <v>1960</v>
      </c>
      <c r="CT1001" s="1347">
        <f t="shared" si="3150"/>
        <v>30597</v>
      </c>
      <c r="CU1001" s="1432">
        <f t="shared" si="3151"/>
        <v>-10959</v>
      </c>
      <c r="CV1001" s="1375">
        <f t="shared" si="3151"/>
        <v>-196.5</v>
      </c>
      <c r="CW1001" s="1376">
        <f t="shared" si="3151"/>
        <v>-81.700000000000728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0</v>
      </c>
      <c r="DD1001" s="1377">
        <f t="shared" si="3151"/>
        <v>0</v>
      </c>
      <c r="DE1001" s="1376">
        <f t="shared" si="3151"/>
        <v>0</v>
      </c>
      <c r="DF1001" s="1376">
        <f t="shared" si="3151"/>
        <v>2729</v>
      </c>
      <c r="DG1001" s="1376">
        <f t="shared" si="3151"/>
        <v>3374.6999999999971</v>
      </c>
      <c r="DH1001" s="1376">
        <f t="shared" si="3151"/>
        <v>6607.8000000000029</v>
      </c>
      <c r="DI1001" s="1376">
        <f t="shared" si="3151"/>
        <v>40225</v>
      </c>
      <c r="DJ1001" s="1375">
        <f t="shared" si="3151"/>
        <v>44810</v>
      </c>
      <c r="DK1001" s="1432">
        <f t="shared" si="3152"/>
        <v>209048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7">SUM(B987:B1002)</f>
        <v>2159</v>
      </c>
      <c r="C1003" s="800">
        <f t="shared" si="3217"/>
        <v>1500</v>
      </c>
      <c r="D1003" s="800">
        <f t="shared" si="3217"/>
        <v>9000</v>
      </c>
      <c r="E1003" s="800">
        <f t="shared" si="3217"/>
        <v>5080</v>
      </c>
      <c r="F1003" s="800">
        <f t="shared" si="3217"/>
        <v>2344.5</v>
      </c>
      <c r="G1003" s="800">
        <f t="shared" si="3217"/>
        <v>1944</v>
      </c>
      <c r="H1003" s="800">
        <f t="shared" si="3217"/>
        <v>970</v>
      </c>
      <c r="I1003" s="800">
        <f t="shared" si="3217"/>
        <v>2190</v>
      </c>
      <c r="J1003" s="800">
        <f t="shared" si="3217"/>
        <v>6530</v>
      </c>
      <c r="K1003" s="800">
        <f t="shared" si="3217"/>
        <v>0</v>
      </c>
      <c r="L1003" s="800">
        <f t="shared" si="3217"/>
        <v>0</v>
      </c>
      <c r="M1003" s="800">
        <f t="shared" si="3217"/>
        <v>0</v>
      </c>
      <c r="N1003" s="800">
        <f t="shared" si="3217"/>
        <v>0</v>
      </c>
      <c r="O1003" s="800">
        <f t="shared" si="3217"/>
        <v>0</v>
      </c>
      <c r="P1003" s="800">
        <f t="shared" si="3217"/>
        <v>0</v>
      </c>
      <c r="Q1003" s="800">
        <f t="shared" si="3217"/>
        <v>0</v>
      </c>
      <c r="R1003" s="800">
        <f t="shared" si="3217"/>
        <v>0</v>
      </c>
      <c r="S1003" s="799"/>
      <c r="T1003" s="1671">
        <f t="shared" ref="T1003:AJ1003" si="3218">SUM(T987:T1002)</f>
        <v>13620</v>
      </c>
      <c r="U1003" s="1671">
        <f t="shared" si="3218"/>
        <v>3446</v>
      </c>
      <c r="V1003" s="1671">
        <f t="shared" si="3218"/>
        <v>15575</v>
      </c>
      <c r="W1003" s="800">
        <f t="shared" si="3218"/>
        <v>6165</v>
      </c>
      <c r="X1003" s="800">
        <f t="shared" si="3218"/>
        <v>4120</v>
      </c>
      <c r="Y1003" s="800">
        <f t="shared" si="3218"/>
        <v>19006</v>
      </c>
      <c r="Z1003" s="800">
        <f t="shared" si="3218"/>
        <v>5530</v>
      </c>
      <c r="AA1003" s="800">
        <f t="shared" si="3218"/>
        <v>21335</v>
      </c>
      <c r="AB1003" s="800">
        <f t="shared" si="3218"/>
        <v>10067.5</v>
      </c>
      <c r="AC1003" s="800">
        <f t="shared" si="3218"/>
        <v>0</v>
      </c>
      <c r="AD1003" s="800">
        <f t="shared" si="3218"/>
        <v>0</v>
      </c>
      <c r="AE1003" s="800">
        <f t="shared" si="3218"/>
        <v>0</v>
      </c>
      <c r="AF1003" s="800">
        <f t="shared" si="3218"/>
        <v>0</v>
      </c>
      <c r="AG1003" s="800">
        <f t="shared" si="3218"/>
        <v>0</v>
      </c>
      <c r="AH1003" s="800">
        <f t="shared" si="3218"/>
        <v>0</v>
      </c>
      <c r="AI1003" s="800">
        <f t="shared" si="3218"/>
        <v>0</v>
      </c>
      <c r="AJ1003" s="800">
        <f t="shared" si="3218"/>
        <v>0</v>
      </c>
      <c r="AK1003" s="799"/>
      <c r="AL1003" s="800">
        <f t="shared" ref="AL1003:BB1003" si="3219">SUM(AL987:AL1002)</f>
        <v>23590</v>
      </c>
      <c r="AM1003" s="800">
        <f t="shared" si="3219"/>
        <v>18092.5</v>
      </c>
      <c r="AN1003" s="800">
        <f t="shared" si="3219"/>
        <v>45300</v>
      </c>
      <c r="AO1003" s="800">
        <f t="shared" si="3219"/>
        <v>63885</v>
      </c>
      <c r="AP1003" s="800">
        <f t="shared" si="3219"/>
        <v>12730</v>
      </c>
      <c r="AQ1003" s="800">
        <f t="shared" si="3219"/>
        <v>21264.92</v>
      </c>
      <c r="AR1003" s="800">
        <f t="shared" si="3219"/>
        <v>22350</v>
      </c>
      <c r="AS1003" s="800">
        <f t="shared" si="3219"/>
        <v>33875</v>
      </c>
      <c r="AT1003" s="800">
        <f t="shared" si="3219"/>
        <v>11010</v>
      </c>
      <c r="AU1003" s="800">
        <f t="shared" si="3219"/>
        <v>0</v>
      </c>
      <c r="AV1003" s="800">
        <f t="shared" si="3219"/>
        <v>0</v>
      </c>
      <c r="AW1003" s="800">
        <f t="shared" si="3219"/>
        <v>0</v>
      </c>
      <c r="AX1003" s="800">
        <f t="shared" si="3219"/>
        <v>0</v>
      </c>
      <c r="AY1003" s="800">
        <f t="shared" si="3219"/>
        <v>0</v>
      </c>
      <c r="AZ1003" s="800">
        <f t="shared" si="3219"/>
        <v>0</v>
      </c>
      <c r="BA1003" s="800">
        <f t="shared" si="3219"/>
        <v>0</v>
      </c>
      <c r="BB1003" s="800">
        <f t="shared" si="3219"/>
        <v>0</v>
      </c>
      <c r="BC1003" s="799"/>
      <c r="BD1003" s="800">
        <f t="shared" ref="BD1003:BT1003" si="3220">SUM(BD987:BD1002)</f>
        <v>61610</v>
      </c>
      <c r="BE1003" s="800">
        <f t="shared" si="3220"/>
        <v>43615</v>
      </c>
      <c r="BF1003" s="800">
        <f t="shared" si="3220"/>
        <v>51072.5</v>
      </c>
      <c r="BG1003" s="800">
        <f t="shared" si="3220"/>
        <v>472990</v>
      </c>
      <c r="BH1003" s="800">
        <f t="shared" si="3220"/>
        <v>43460</v>
      </c>
      <c r="BI1003" s="800">
        <f t="shared" si="3220"/>
        <v>14665</v>
      </c>
      <c r="BJ1003" s="800">
        <f t="shared" si="3220"/>
        <v>572050</v>
      </c>
      <c r="BK1003" s="800">
        <f t="shared" si="3220"/>
        <v>129116</v>
      </c>
      <c r="BL1003" s="800">
        <f t="shared" si="3220"/>
        <v>427000</v>
      </c>
      <c r="BM1003" s="800">
        <f t="shared" si="3220"/>
        <v>0</v>
      </c>
      <c r="BN1003" s="800">
        <f t="shared" si="3220"/>
        <v>0</v>
      </c>
      <c r="BO1003" s="800">
        <f t="shared" si="3220"/>
        <v>0</v>
      </c>
      <c r="BP1003" s="800">
        <f t="shared" si="3220"/>
        <v>0</v>
      </c>
      <c r="BQ1003" s="800">
        <f t="shared" si="3220"/>
        <v>0</v>
      </c>
      <c r="BR1003" s="800">
        <f t="shared" si="3220"/>
        <v>0</v>
      </c>
      <c r="BS1003" s="800">
        <f t="shared" si="3220"/>
        <v>0</v>
      </c>
      <c r="BT1003" s="800">
        <f t="shared" si="322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968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968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971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62" activePane="bottomRight" state="frozen"/>
      <selection activeCell="V248" sqref="V248"/>
      <selection pane="topRight" activeCell="V248" sqref="V248"/>
      <selection pane="bottomLeft" activeCell="V248" sqref="V248"/>
      <selection pane="bottomRight" activeCell="K486" sqref="K4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292</v>
      </c>
      <c r="D34" s="1077">
        <f t="shared" si="6"/>
        <v>600</v>
      </c>
      <c r="E34" s="1077">
        <f t="shared" si="6"/>
        <v>1432</v>
      </c>
      <c r="F34" s="1077">
        <f t="shared" si="6"/>
        <v>2400</v>
      </c>
      <c r="G34" s="1080"/>
      <c r="H34" s="1081"/>
      <c r="I34" s="1081"/>
      <c r="J34" s="1081"/>
      <c r="K34" s="1081"/>
      <c r="L34" s="1080"/>
      <c r="M34" s="1079">
        <f t="shared" si="5"/>
        <v>-172</v>
      </c>
      <c r="N34" s="1079">
        <f t="shared" si="5"/>
        <v>-420</v>
      </c>
      <c r="O34" s="1079">
        <f t="shared" si="5"/>
        <v>-942</v>
      </c>
      <c r="P34" s="1079">
        <f t="shared" si="5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5940</v>
      </c>
      <c r="F36" s="1077">
        <f t="shared" si="6"/>
        <v>18190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-1800</v>
      </c>
      <c r="P36" s="1079">
        <f t="shared" si="5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240</v>
      </c>
      <c r="E39" s="1076">
        <f t="shared" si="6"/>
        <v>920</v>
      </c>
      <c r="F39" s="1076">
        <f t="shared" si="6"/>
        <v>1500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-240</v>
      </c>
      <c r="O39" s="1076">
        <f t="shared" si="5"/>
        <v>-720</v>
      </c>
      <c r="P39" s="1076">
        <f t="shared" si="5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240</v>
      </c>
      <c r="E40" s="1076">
        <f t="shared" si="6"/>
        <v>480</v>
      </c>
      <c r="F40" s="1076">
        <f t="shared" si="6"/>
        <v>1080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-240</v>
      </c>
      <c r="O40" s="1076">
        <f t="shared" si="5"/>
        <v>-480</v>
      </c>
      <c r="P40" s="1076">
        <f t="shared" si="5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1600</v>
      </c>
      <c r="F41" s="1076">
        <f t="shared" si="6"/>
        <v>2480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-1600</v>
      </c>
      <c r="P41" s="1076">
        <f t="shared" si="5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7" t="s">
        <v>963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964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977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977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977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977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Beef sales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976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977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976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978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976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76" t="s">
        <v>979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976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0">SUM(C806)</f>
        <v>0</v>
      </c>
      <c r="D999" s="800">
        <f t="shared" si="130"/>
        <v>0</v>
      </c>
      <c r="E999" s="800">
        <f t="shared" si="130"/>
        <v>0</v>
      </c>
      <c r="F999" s="800">
        <f t="shared" si="130"/>
        <v>0</v>
      </c>
      <c r="G999" s="1203"/>
      <c r="H999" s="800">
        <f t="shared" ref="H999:K1000" si="131">SUM(H806)</f>
        <v>0</v>
      </c>
      <c r="I999" s="800">
        <f t="shared" si="131"/>
        <v>0</v>
      </c>
      <c r="J999" s="800">
        <f t="shared" si="131"/>
        <v>0</v>
      </c>
      <c r="K999" s="800">
        <f t="shared" si="131"/>
        <v>0</v>
      </c>
      <c r="L999" s="1203"/>
      <c r="M999" s="800">
        <f t="shared" ref="M999:P1000" si="132">SUM(M806)</f>
        <v>0</v>
      </c>
      <c r="N999" s="800">
        <f t="shared" si="132"/>
        <v>0</v>
      </c>
      <c r="O999" s="800">
        <f t="shared" si="132"/>
        <v>0</v>
      </c>
      <c r="P999" s="800">
        <f t="shared" si="132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0"/>
        <v>0</v>
      </c>
      <c r="D1000" s="800">
        <f t="shared" si="130"/>
        <v>0</v>
      </c>
      <c r="E1000" s="800">
        <f t="shared" si="130"/>
        <v>0</v>
      </c>
      <c r="F1000" s="800">
        <f t="shared" si="130"/>
        <v>0</v>
      </c>
      <c r="G1000" s="1203"/>
      <c r="H1000" s="800">
        <f t="shared" si="131"/>
        <v>0</v>
      </c>
      <c r="I1000" s="800">
        <f t="shared" si="131"/>
        <v>0</v>
      </c>
      <c r="J1000" s="800">
        <f t="shared" si="131"/>
        <v>0</v>
      </c>
      <c r="K1000" s="800">
        <f t="shared" si="131"/>
        <v>0</v>
      </c>
      <c r="L1000" s="1203"/>
      <c r="M1000" s="800">
        <f t="shared" si="132"/>
        <v>0</v>
      </c>
      <c r="N1000" s="800">
        <f t="shared" si="132"/>
        <v>0</v>
      </c>
      <c r="O1000" s="800">
        <f t="shared" si="132"/>
        <v>0</v>
      </c>
      <c r="P1000" s="800">
        <f t="shared" si="132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33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4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5">IF(OR(A1043="",LOOKUP(B1044,$T$819:$T$897,A$819:A$897)=A1043),"",LOOKUP(B1044,$T$819:$T$897,A$819:A$897))</f>
        <v>Own meat</v>
      </c>
      <c r="B1044" s="1220">
        <v>2</v>
      </c>
      <c r="C1044" s="887">
        <f t="shared" ref="C1044:C1059" si="136">IF($A1044="","",LOOKUP($B1044,$T$819:$T$897,C$819:C$897))</f>
        <v>0</v>
      </c>
      <c r="D1044" s="887">
        <f t="shared" ref="D1044:D1054" si="137">IF($A1044="","",LOOKUP($B1044,$T$819:$T$897,M$819:M$897))</f>
        <v>0</v>
      </c>
      <c r="E1044" s="887">
        <f t="shared" ref="E1044:E1054" si="138">IF($A1044="","",LOOKUP($B1044,$T$819:$T$897,D$819:D$897))</f>
        <v>6.7561271083775984E-3</v>
      </c>
      <c r="F1044" s="887">
        <f t="shared" ref="F1044:F1054" si="139">IF($A1044="","",LOOKUP($B1044,$T$819:$T$897,N$819:N$897))</f>
        <v>0</v>
      </c>
      <c r="G1044" s="843"/>
      <c r="H1044" s="1247">
        <f t="shared" ref="H1044:H1054" si="140">IF($A1044="","",LOOKUP($B1044,$T$819:$T$897,E$819:E$897))</f>
        <v>2.8029191128506194E-2</v>
      </c>
      <c r="I1044" s="1247">
        <f t="shared" ref="I1044:I1054" si="141">IF($A1044="","",LOOKUP($B1044,$T$819:$T$897,O$819:O$897))</f>
        <v>0</v>
      </c>
      <c r="J1044" s="1247">
        <f t="shared" ref="J1044:J1054" si="142">IF($A1044="","",LOOKUP($B1044,$T$819:$T$897,F$819:F$897))</f>
        <v>7.080343552946293E-2</v>
      </c>
      <c r="K1044" s="1247">
        <f t="shared" ref="K1044:K1054" si="143">IF($A1044="","",LOOKUP($B1044,$T$819:$T$897,P$819:P$897))</f>
        <v>0</v>
      </c>
      <c r="L1044" s="843"/>
      <c r="M1044" s="1230" t="str">
        <f t="shared" si="133"/>
        <v/>
      </c>
      <c r="N1044" s="843"/>
      <c r="O1044" s="843"/>
      <c r="P1044" s="843"/>
      <c r="Q1044" s="442"/>
      <c r="R1044" s="843" t="str">
        <f t="shared" si="134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5"/>
        <v>Green cons - Season 1: no of months</v>
      </c>
      <c r="B1045" s="1220">
        <v>3</v>
      </c>
      <c r="C1045" s="887">
        <f t="shared" si="136"/>
        <v>2.8333333333333335E-2</v>
      </c>
      <c r="D1045" s="887">
        <f t="shared" si="137"/>
        <v>0</v>
      </c>
      <c r="E1045" s="887">
        <f t="shared" si="138"/>
        <v>2.8333333333333335E-2</v>
      </c>
      <c r="F1045" s="887">
        <f t="shared" si="139"/>
        <v>0</v>
      </c>
      <c r="G1045" s="843"/>
      <c r="H1045" s="1247">
        <f t="shared" si="140"/>
        <v>2.8333333333333335E-2</v>
      </c>
      <c r="I1045" s="1247">
        <f t="shared" si="141"/>
        <v>0</v>
      </c>
      <c r="J1045" s="1247">
        <f t="shared" si="142"/>
        <v>2.8333333333333335E-2</v>
      </c>
      <c r="K1045" s="1247">
        <f t="shared" si="143"/>
        <v>0</v>
      </c>
      <c r="L1045" s="843"/>
      <c r="M1045" s="1230" t="str">
        <f t="shared" si="133"/>
        <v/>
      </c>
      <c r="N1045" s="843"/>
      <c r="O1045" s="843"/>
      <c r="P1045" s="843"/>
      <c r="Q1045" s="442"/>
      <c r="R1045" s="843" t="str">
        <f t="shared" si="134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5"/>
        <v>Maize: kg produced</v>
      </c>
      <c r="B1046" s="1220">
        <v>4</v>
      </c>
      <c r="C1046" s="887">
        <f t="shared" si="136"/>
        <v>0.16913614760972884</v>
      </c>
      <c r="D1046" s="887">
        <f t="shared" si="137"/>
        <v>0.10148168856583728</v>
      </c>
      <c r="E1046" s="887">
        <f t="shared" si="138"/>
        <v>0.23679060665362037</v>
      </c>
      <c r="F1046" s="887">
        <f t="shared" si="139"/>
        <v>0.40592675426334912</v>
      </c>
      <c r="G1046" s="843"/>
      <c r="H1046" s="1247">
        <f t="shared" si="140"/>
        <v>0.53277886497064575</v>
      </c>
      <c r="I1046" s="1247">
        <f t="shared" si="141"/>
        <v>2.3679060665362037</v>
      </c>
      <c r="J1046" s="1247">
        <f t="shared" si="142"/>
        <v>0.59197651663405093</v>
      </c>
      <c r="K1046" s="1247">
        <f t="shared" si="143"/>
        <v>3.9465101108936729</v>
      </c>
      <c r="L1046" s="843"/>
      <c r="M1046" s="1230">
        <f t="shared" si="133"/>
        <v>9</v>
      </c>
      <c r="N1046" s="843"/>
      <c r="O1046" s="843"/>
      <c r="P1046" s="843"/>
      <c r="Q1046" s="442"/>
      <c r="R1046" s="843">
        <f t="shared" si="134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5"/>
        <v>Groundnuts (dry): no. local meas</v>
      </c>
      <c r="B1047" s="1220">
        <v>5</v>
      </c>
      <c r="C1047" s="887">
        <f t="shared" si="136"/>
        <v>4.316466312552418E-2</v>
      </c>
      <c r="D1047" s="887">
        <f t="shared" si="137"/>
        <v>0</v>
      </c>
      <c r="E1047" s="887">
        <f t="shared" si="138"/>
        <v>4.316466312552418E-2</v>
      </c>
      <c r="F1047" s="887">
        <f t="shared" si="139"/>
        <v>4.316466312552418E-2</v>
      </c>
      <c r="G1047" s="843"/>
      <c r="H1047" s="1247">
        <f t="shared" si="140"/>
        <v>7.5538160469667326E-2</v>
      </c>
      <c r="I1047" s="1247">
        <f t="shared" si="141"/>
        <v>5.6653620352250467E-2</v>
      </c>
      <c r="J1047" s="1247">
        <f t="shared" si="142"/>
        <v>5.6653620352250487E-2</v>
      </c>
      <c r="K1047" s="1247">
        <f t="shared" si="143"/>
        <v>9.4422700587084157E-2</v>
      </c>
      <c r="L1047" s="843"/>
      <c r="M1047" s="1230">
        <f t="shared" si="133"/>
        <v>22</v>
      </c>
      <c r="N1047" s="843"/>
      <c r="O1047" s="843"/>
      <c r="P1047" s="843"/>
      <c r="Q1047" s="442"/>
      <c r="R1047" s="843">
        <f t="shared" si="134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5"/>
        <v>Sweet potatoes</v>
      </c>
      <c r="B1048" s="1220">
        <v>6</v>
      </c>
      <c r="C1048" s="887">
        <f t="shared" si="136"/>
        <v>2.7620911378249929E-2</v>
      </c>
      <c r="D1048" s="887">
        <f t="shared" si="137"/>
        <v>0</v>
      </c>
      <c r="E1048" s="887">
        <f t="shared" si="138"/>
        <v>4.1431367067374894E-2</v>
      </c>
      <c r="F1048" s="887">
        <f t="shared" si="139"/>
        <v>1.3810455689124965E-2</v>
      </c>
      <c r="G1048" s="843"/>
      <c r="H1048" s="1247">
        <f t="shared" si="140"/>
        <v>4.0900195694716243E-2</v>
      </c>
      <c r="I1048" s="1247">
        <f t="shared" si="141"/>
        <v>5.577299412915851E-2</v>
      </c>
      <c r="J1048" s="1247">
        <f t="shared" si="142"/>
        <v>6.8166992824527067E-2</v>
      </c>
      <c r="K1048" s="1247">
        <f t="shared" si="143"/>
        <v>9.2954990215264183E-2</v>
      </c>
      <c r="L1048" s="843"/>
      <c r="M1048" s="1230">
        <f t="shared" si="133"/>
        <v>24</v>
      </c>
      <c r="N1048" s="843"/>
      <c r="O1048" s="843"/>
      <c r="P1048" s="843"/>
      <c r="Q1048" s="442"/>
      <c r="R1048" s="843">
        <f t="shared" si="134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5"/>
        <v>FISHING -- see worksheet Data 3</v>
      </c>
      <c r="B1049" s="1220">
        <v>7</v>
      </c>
      <c r="C1049" s="887">
        <f t="shared" si="136"/>
        <v>1.2748112943807659E-2</v>
      </c>
      <c r="D1049" s="887">
        <f t="shared" si="137"/>
        <v>-1.2748112943807659E-2</v>
      </c>
      <c r="E1049" s="887">
        <f t="shared" si="138"/>
        <v>0.14164569937564064</v>
      </c>
      <c r="F1049" s="887">
        <f t="shared" si="139"/>
        <v>-0.14164569937564064</v>
      </c>
      <c r="G1049" s="843"/>
      <c r="H1049" s="1247">
        <f t="shared" si="140"/>
        <v>0</v>
      </c>
      <c r="I1049" s="1247">
        <f t="shared" si="141"/>
        <v>0</v>
      </c>
      <c r="J1049" s="1247">
        <f t="shared" si="142"/>
        <v>0</v>
      </c>
      <c r="K1049" s="1247">
        <f t="shared" si="143"/>
        <v>0</v>
      </c>
      <c r="L1049" s="843"/>
      <c r="M1049" s="1230">
        <f t="shared" si="133"/>
        <v>27</v>
      </c>
      <c r="N1049" s="843"/>
      <c r="O1049" s="843"/>
      <c r="P1049" s="843"/>
      <c r="Q1049" s="442"/>
      <c r="R1049" s="843">
        <f t="shared" si="134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5"/>
        <v>WILD FOODS -- see worksheet Data 3</v>
      </c>
      <c r="B1050" s="1220">
        <v>8</v>
      </c>
      <c r="C1050" s="887">
        <f t="shared" si="136"/>
        <v>2.4527071102413568E-2</v>
      </c>
      <c r="D1050" s="887">
        <f t="shared" si="137"/>
        <v>-2.4527071102413568E-2</v>
      </c>
      <c r="E1050" s="887">
        <f t="shared" si="138"/>
        <v>0</v>
      </c>
      <c r="F1050" s="887">
        <f t="shared" si="139"/>
        <v>0</v>
      </c>
      <c r="G1050" s="843"/>
      <c r="H1050" s="1247">
        <f t="shared" si="140"/>
        <v>0</v>
      </c>
      <c r="I1050" s="1247">
        <f t="shared" si="141"/>
        <v>0</v>
      </c>
      <c r="J1050" s="1247">
        <f t="shared" si="142"/>
        <v>0</v>
      </c>
      <c r="K1050" s="1247">
        <f t="shared" si="143"/>
        <v>0</v>
      </c>
      <c r="L1050" s="843"/>
      <c r="M1050" s="1230">
        <f t="shared" si="133"/>
        <v>28</v>
      </c>
      <c r="N1050" s="843"/>
      <c r="O1050" s="843"/>
      <c r="P1050" s="843"/>
      <c r="Q1050" s="442"/>
      <c r="R1050" s="843">
        <f t="shared" si="134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5"/>
        <v>Labour: Land clearing, construction, herding, slaughtering</v>
      </c>
      <c r="B1051" s="1220">
        <v>9</v>
      </c>
      <c r="C1051" s="887">
        <f t="shared" si="136"/>
        <v>0.14613363153480569</v>
      </c>
      <c r="D1051" s="887">
        <f t="shared" si="137"/>
        <v>2.9226726306961159E-2</v>
      </c>
      <c r="E1051" s="887">
        <f t="shared" si="138"/>
        <v>4.8711210511601898E-2</v>
      </c>
      <c r="F1051" s="887">
        <f t="shared" si="139"/>
        <v>9.7422421023203726E-3</v>
      </c>
      <c r="G1051" s="1220"/>
      <c r="H1051" s="1247">
        <f t="shared" si="140"/>
        <v>0</v>
      </c>
      <c r="I1051" s="1247">
        <f t="shared" si="141"/>
        <v>0</v>
      </c>
      <c r="J1051" s="1247">
        <f t="shared" si="142"/>
        <v>0</v>
      </c>
      <c r="K1051" s="1247">
        <f t="shared" si="143"/>
        <v>0</v>
      </c>
      <c r="L1051" s="843"/>
      <c r="M1051" s="1230" t="str">
        <f t="shared" si="133"/>
        <v/>
      </c>
      <c r="N1051" s="843"/>
      <c r="O1051" s="843"/>
      <c r="P1051" s="843"/>
      <c r="Q1051" s="442"/>
      <c r="R1051" s="843" t="str">
        <f t="shared" si="134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5"/>
        <v>Labour: Weeding</v>
      </c>
      <c r="B1052" s="1220">
        <v>10</v>
      </c>
      <c r="C1052" s="887">
        <f t="shared" si="136"/>
        <v>0.21920044730220858</v>
      </c>
      <c r="D1052" s="887">
        <f t="shared" si="137"/>
        <v>4.3840089460441628E-2</v>
      </c>
      <c r="E1052" s="887">
        <f t="shared" si="138"/>
        <v>0.14613363153480569</v>
      </c>
      <c r="F1052" s="887">
        <f t="shared" si="139"/>
        <v>2.9226726306961159E-2</v>
      </c>
      <c r="G1052" s="843"/>
      <c r="H1052" s="1247">
        <f t="shared" si="140"/>
        <v>8.5244618395303326E-2</v>
      </c>
      <c r="I1052" s="1247">
        <f t="shared" si="141"/>
        <v>1.7048923679060649E-2</v>
      </c>
      <c r="J1052" s="1247">
        <f t="shared" si="142"/>
        <v>0</v>
      </c>
      <c r="K1052" s="1247">
        <f t="shared" si="143"/>
        <v>0</v>
      </c>
      <c r="L1052" s="843"/>
      <c r="M1052" s="1230" t="str">
        <f t="shared" si="133"/>
        <v/>
      </c>
      <c r="N1052" s="843"/>
      <c r="O1052" s="843"/>
      <c r="P1052" s="843"/>
      <c r="Q1052" s="442"/>
      <c r="R1052" s="843" t="str">
        <f t="shared" si="134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5"/>
        <v>Labour: Harvesting</v>
      </c>
      <c r="B1053" s="1220">
        <v>11</v>
      </c>
      <c r="C1053" s="887">
        <f t="shared" si="136"/>
        <v>9.7422421023203795E-2</v>
      </c>
      <c r="D1053" s="887">
        <f t="shared" si="137"/>
        <v>1.9484484204640745E-2</v>
      </c>
      <c r="E1053" s="887">
        <f t="shared" si="138"/>
        <v>2.4355605255800949E-2</v>
      </c>
      <c r="F1053" s="887">
        <f t="shared" si="139"/>
        <v>4.8711210511601863E-3</v>
      </c>
      <c r="G1053" s="843"/>
      <c r="H1053" s="1247">
        <f t="shared" si="140"/>
        <v>0</v>
      </c>
      <c r="I1053" s="1247">
        <f t="shared" si="141"/>
        <v>0</v>
      </c>
      <c r="J1053" s="1247">
        <f t="shared" si="142"/>
        <v>0</v>
      </c>
      <c r="K1053" s="1247">
        <f t="shared" si="143"/>
        <v>0</v>
      </c>
      <c r="L1053" s="843"/>
      <c r="M1053" s="1230" t="str">
        <f t="shared" si="133"/>
        <v/>
      </c>
      <c r="N1053" s="843"/>
      <c r="O1053" s="843"/>
      <c r="P1053" s="843"/>
      <c r="Q1053" s="442"/>
      <c r="R1053" s="843" t="str">
        <f t="shared" si="134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4">IF(OR(A1053="",LOOKUP(B1054,$T$819:$T$897,A$819:A$897)=A1053),"",LOOKUP(B1054,$T$819:$T$897,A$819:A$897))</f>
        <v/>
      </c>
      <c r="B1054" s="1220">
        <v>12</v>
      </c>
      <c r="C1054" s="887" t="str">
        <f t="shared" si="136"/>
        <v/>
      </c>
      <c r="D1054" s="887" t="str">
        <f t="shared" si="137"/>
        <v/>
      </c>
      <c r="E1054" s="887" t="str">
        <f t="shared" si="138"/>
        <v/>
      </c>
      <c r="F1054" s="887" t="str">
        <f t="shared" si="139"/>
        <v/>
      </c>
      <c r="G1054" s="843"/>
      <c r="H1054" s="1247" t="str">
        <f t="shared" si="140"/>
        <v/>
      </c>
      <c r="I1054" s="1247" t="str">
        <f t="shared" si="141"/>
        <v/>
      </c>
      <c r="J1054" s="1247" t="str">
        <f t="shared" si="142"/>
        <v/>
      </c>
      <c r="K1054" s="1247" t="str">
        <f t="shared" si="143"/>
        <v/>
      </c>
      <c r="L1054" s="843"/>
      <c r="M1054" s="1230" t="str">
        <f t="shared" si="133"/>
        <v/>
      </c>
      <c r="N1054" s="843"/>
      <c r="O1054" s="843"/>
      <c r="P1054" s="843"/>
      <c r="Q1054" s="442"/>
      <c r="R1054" s="843" t="str">
        <f t="shared" si="134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4"/>
        <v/>
      </c>
      <c r="B1055" s="1220">
        <v>13</v>
      </c>
      <c r="C1055" s="887" t="str">
        <f t="shared" si="13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4"/>
        <v/>
      </c>
      <c r="B1056" s="1220">
        <v>14</v>
      </c>
      <c r="C1056" s="887" t="str">
        <f t="shared" si="13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4"/>
        <v/>
      </c>
      <c r="B1057" s="1220">
        <v>15</v>
      </c>
      <c r="C1057" s="887" t="str">
        <f t="shared" si="13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4"/>
        <v/>
      </c>
      <c r="B1058" s="1220">
        <v>16</v>
      </c>
      <c r="C1058" s="887" t="str">
        <f t="shared" si="13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4"/>
        <v/>
      </c>
      <c r="B1059" s="1220">
        <v>16</v>
      </c>
      <c r="C1059" s="887" t="str">
        <f t="shared" si="13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6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5"/>
        <v>Cattle sales - local: no. sold</v>
      </c>
      <c r="B1069" s="1220">
        <v>2</v>
      </c>
      <c r="C1069" s="1124">
        <f t="shared" ref="C1069:C1090" si="147">IF($A1069="","",LOOKUP($B1069,$T$903:$T$982,C$903:C$982))</f>
        <v>0</v>
      </c>
      <c r="D1069" s="1124">
        <f t="shared" ref="D1069:D1090" si="148">IF($A1069="","",LOOKUP($B1069,$T$903:$T$982,M$903:M$982))</f>
        <v>0</v>
      </c>
      <c r="E1069" s="1124">
        <f t="shared" ref="E1069:E1090" si="149">IF($A1069="","",LOOKUP($B1069,$T$903:$T$982,D$903:D$982))</f>
        <v>0</v>
      </c>
      <c r="F1069" s="1124">
        <f t="shared" ref="F1069:F1090" si="150">IF($A1069="","",LOOKUP($B1069,$T$903:$T$982,N$903:N$982))</f>
        <v>0</v>
      </c>
      <c r="G1069" s="843"/>
      <c r="H1069" s="1230">
        <f t="shared" ref="H1069:H1090" si="151">IF($A1069="","",LOOKUP($B1069,$T$903:$T$982,E$903:E$982))</f>
        <v>1800</v>
      </c>
      <c r="I1069" s="1230">
        <f t="shared" ref="I1069:I1090" si="152">IF($A1069="","",LOOKUP($B1069,$T$903:$T$982,O$903:O$982))</f>
        <v>0</v>
      </c>
      <c r="J1069" s="1230">
        <f t="shared" ref="J1069:J1090" si="153">IF($A1069="","",LOOKUP($B1069,$T$903:$T$982,F$903:F$982))</f>
        <v>10800</v>
      </c>
      <c r="K1069" s="1230">
        <f t="shared" ref="K1069:K1090" si="154">IF($A1069="","",LOOKUP($B1069,$T$903:$T$982,P$903:P$982))</f>
        <v>900</v>
      </c>
      <c r="L1069" s="843"/>
      <c r="M1069" s="1007" t="str">
        <f t="shared" si="146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5"/>
        <v>Goat sales - local: no. sold</v>
      </c>
      <c r="B1070" s="1220">
        <v>3</v>
      </c>
      <c r="C1070" s="1124">
        <f t="shared" si="147"/>
        <v>0</v>
      </c>
      <c r="D1070" s="1124">
        <f t="shared" si="148"/>
        <v>0</v>
      </c>
      <c r="E1070" s="1124">
        <f t="shared" si="149"/>
        <v>55</v>
      </c>
      <c r="F1070" s="1124">
        <f t="shared" si="150"/>
        <v>0</v>
      </c>
      <c r="G1070" s="843"/>
      <c r="H1070" s="1230">
        <f t="shared" si="151"/>
        <v>110</v>
      </c>
      <c r="I1070" s="1230">
        <f t="shared" si="152"/>
        <v>55</v>
      </c>
      <c r="J1070" s="1230">
        <f t="shared" si="153"/>
        <v>220</v>
      </c>
      <c r="K1070" s="1230">
        <f t="shared" si="154"/>
        <v>110</v>
      </c>
      <c r="L1070" s="843"/>
      <c r="M1070" s="1007" t="str">
        <f t="shared" si="146"/>
        <v/>
      </c>
      <c r="N1070" s="843"/>
      <c r="O1070" s="843"/>
      <c r="P1070" s="843"/>
      <c r="Q1070" s="442"/>
      <c r="R1070" s="843" t="str">
        <f t="shared" ref="R1070:R1090" si="155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5"/>
        <v>Sheep sales - local: no. sold</v>
      </c>
      <c r="B1071" s="1220">
        <v>4</v>
      </c>
      <c r="C1071" s="1124">
        <f t="shared" si="147"/>
        <v>0</v>
      </c>
      <c r="D1071" s="1124">
        <f t="shared" si="148"/>
        <v>0</v>
      </c>
      <c r="E1071" s="1124">
        <f t="shared" si="149"/>
        <v>0</v>
      </c>
      <c r="F1071" s="1124">
        <f t="shared" si="150"/>
        <v>0</v>
      </c>
      <c r="G1071" s="843"/>
      <c r="H1071" s="1230">
        <f t="shared" si="151"/>
        <v>0</v>
      </c>
      <c r="I1071" s="1230">
        <f t="shared" si="152"/>
        <v>0</v>
      </c>
      <c r="J1071" s="1230">
        <f t="shared" si="153"/>
        <v>250</v>
      </c>
      <c r="K1071" s="1230">
        <f t="shared" si="154"/>
        <v>0</v>
      </c>
      <c r="L1071" s="843"/>
      <c r="M1071" s="1007" t="str">
        <f t="shared" si="146"/>
        <v/>
      </c>
      <c r="N1071" s="843"/>
      <c r="O1071" s="843"/>
      <c r="P1071" s="843"/>
      <c r="Q1071" s="442"/>
      <c r="R1071" s="843" t="str">
        <f t="shared" si="155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5"/>
        <v>Chicken sales: no. sold</v>
      </c>
      <c r="B1072" s="1220">
        <v>5</v>
      </c>
      <c r="C1072" s="1124">
        <f t="shared" si="147"/>
        <v>45</v>
      </c>
      <c r="D1072" s="1124">
        <f t="shared" si="148"/>
        <v>0</v>
      </c>
      <c r="E1072" s="1124">
        <f t="shared" si="149"/>
        <v>120</v>
      </c>
      <c r="F1072" s="1124">
        <f t="shared" si="150"/>
        <v>0</v>
      </c>
      <c r="G1072" s="843"/>
      <c r="H1072" s="1230">
        <f t="shared" si="151"/>
        <v>150</v>
      </c>
      <c r="I1072" s="1230">
        <f t="shared" si="152"/>
        <v>0</v>
      </c>
      <c r="J1072" s="1230">
        <f t="shared" si="153"/>
        <v>300</v>
      </c>
      <c r="K1072" s="1230">
        <f t="shared" si="154"/>
        <v>0</v>
      </c>
      <c r="L1072" s="843"/>
      <c r="M1072" s="1007" t="str">
        <f t="shared" si="146"/>
        <v/>
      </c>
      <c r="N1072" s="843"/>
      <c r="O1072" s="843"/>
      <c r="P1072" s="843"/>
      <c r="Q1072" s="442"/>
      <c r="R1072" s="843" t="str">
        <f t="shared" si="155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5"/>
        <v>Maize: kg produced</v>
      </c>
      <c r="B1073" s="1220">
        <v>6</v>
      </c>
      <c r="C1073" s="1124">
        <f t="shared" si="147"/>
        <v>120</v>
      </c>
      <c r="D1073" s="1124">
        <f t="shared" si="148"/>
        <v>-120</v>
      </c>
      <c r="E1073" s="1124">
        <f t="shared" si="149"/>
        <v>720</v>
      </c>
      <c r="F1073" s="1124">
        <f t="shared" si="150"/>
        <v>-720</v>
      </c>
      <c r="G1073" s="843"/>
      <c r="H1073" s="1230">
        <f t="shared" si="151"/>
        <v>5200</v>
      </c>
      <c r="I1073" s="1230">
        <f t="shared" si="152"/>
        <v>-5200</v>
      </c>
      <c r="J1073" s="1230">
        <f t="shared" si="153"/>
        <v>13000</v>
      </c>
      <c r="K1073" s="1230">
        <f t="shared" si="154"/>
        <v>-13000</v>
      </c>
      <c r="L1073" s="843"/>
      <c r="M1073" s="1007">
        <f t="shared" si="146"/>
        <v>9</v>
      </c>
      <c r="N1073" s="843"/>
      <c r="O1073" s="843"/>
      <c r="P1073" s="843"/>
      <c r="Q1073" s="442"/>
      <c r="R1073" s="843">
        <f t="shared" si="155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5"/>
        <v>Groundnuts (dry): no. local meas</v>
      </c>
      <c r="B1074" s="1220">
        <v>7</v>
      </c>
      <c r="C1074" s="1124">
        <f t="shared" si="147"/>
        <v>0</v>
      </c>
      <c r="D1074" s="1124">
        <f t="shared" si="148"/>
        <v>0</v>
      </c>
      <c r="E1074" s="1124">
        <f t="shared" si="149"/>
        <v>80</v>
      </c>
      <c r="F1074" s="1124">
        <f t="shared" si="150"/>
        <v>-80</v>
      </c>
      <c r="G1074" s="843"/>
      <c r="H1074" s="1230">
        <f t="shared" si="151"/>
        <v>120</v>
      </c>
      <c r="I1074" s="1230">
        <f t="shared" si="152"/>
        <v>-120</v>
      </c>
      <c r="J1074" s="1230">
        <f t="shared" si="153"/>
        <v>300</v>
      </c>
      <c r="K1074" s="1230">
        <f t="shared" si="154"/>
        <v>-300</v>
      </c>
      <c r="L1074" s="843"/>
      <c r="M1074" s="1007">
        <f t="shared" si="146"/>
        <v>22</v>
      </c>
      <c r="N1074" s="843"/>
      <c r="O1074" s="843"/>
      <c r="P1074" s="843"/>
      <c r="Q1074" s="442"/>
      <c r="R1074" s="843">
        <f t="shared" si="155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5"/>
        <v>Sweet potatoes</v>
      </c>
      <c r="B1075" s="1220">
        <v>8</v>
      </c>
      <c r="C1075" s="1124">
        <f t="shared" si="147"/>
        <v>0</v>
      </c>
      <c r="D1075" s="1124">
        <f t="shared" si="148"/>
        <v>0</v>
      </c>
      <c r="E1075" s="1124">
        <f t="shared" si="149"/>
        <v>91</v>
      </c>
      <c r="F1075" s="1124">
        <f t="shared" si="150"/>
        <v>-91</v>
      </c>
      <c r="G1075" s="843"/>
      <c r="H1075" s="1230">
        <f t="shared" si="151"/>
        <v>360</v>
      </c>
      <c r="I1075" s="1230">
        <f t="shared" si="152"/>
        <v>-360</v>
      </c>
      <c r="J1075" s="1230">
        <f t="shared" si="153"/>
        <v>900</v>
      </c>
      <c r="K1075" s="1230">
        <f t="shared" si="154"/>
        <v>-900</v>
      </c>
      <c r="L1075" s="843"/>
      <c r="M1075" s="1007">
        <f t="shared" si="146"/>
        <v>24</v>
      </c>
      <c r="N1075" s="843"/>
      <c r="O1075" s="843"/>
      <c r="P1075" s="843"/>
      <c r="Q1075" s="442"/>
      <c r="R1075" s="843">
        <f t="shared" si="155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5"/>
        <v>Cotton: kg sold</v>
      </c>
      <c r="B1076" s="1220">
        <v>9</v>
      </c>
      <c r="C1076" s="1124">
        <f t="shared" si="147"/>
        <v>0</v>
      </c>
      <c r="D1076" s="1124">
        <f t="shared" si="148"/>
        <v>0</v>
      </c>
      <c r="E1076" s="1124">
        <f t="shared" si="149"/>
        <v>0</v>
      </c>
      <c r="F1076" s="1124">
        <f t="shared" si="150"/>
        <v>0</v>
      </c>
      <c r="G1076" s="843"/>
      <c r="H1076" s="1230">
        <f t="shared" si="151"/>
        <v>720</v>
      </c>
      <c r="I1076" s="1230">
        <f t="shared" si="152"/>
        <v>0</v>
      </c>
      <c r="J1076" s="1230">
        <f t="shared" si="153"/>
        <v>2500</v>
      </c>
      <c r="K1076" s="1230">
        <f t="shared" si="154"/>
        <v>0</v>
      </c>
      <c r="L1076" s="843"/>
      <c r="M1076" s="1007" t="str">
        <f t="shared" si="146"/>
        <v/>
      </c>
      <c r="N1076" s="843"/>
      <c r="O1076" s="843"/>
      <c r="P1076" s="843"/>
      <c r="Q1076" s="442"/>
      <c r="R1076" s="843" t="str">
        <f t="shared" si="155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5"/>
        <v>Soya beans: kg produced</v>
      </c>
      <c r="B1077" s="1220">
        <v>10</v>
      </c>
      <c r="C1077" s="1124">
        <f t="shared" si="147"/>
        <v>0</v>
      </c>
      <c r="D1077" s="1124">
        <f t="shared" si="148"/>
        <v>0</v>
      </c>
      <c r="E1077" s="1124">
        <f t="shared" si="149"/>
        <v>0</v>
      </c>
      <c r="F1077" s="1124">
        <f t="shared" si="150"/>
        <v>0</v>
      </c>
      <c r="G1077" s="843"/>
      <c r="H1077" s="1230">
        <f t="shared" si="151"/>
        <v>840</v>
      </c>
      <c r="I1077" s="1230">
        <f t="shared" si="152"/>
        <v>0</v>
      </c>
      <c r="J1077" s="1230">
        <f t="shared" si="153"/>
        <v>3600</v>
      </c>
      <c r="K1077" s="1230">
        <f t="shared" si="154"/>
        <v>0</v>
      </c>
      <c r="L1077" s="843"/>
      <c r="M1077" s="1007" t="str">
        <f t="shared" si="146"/>
        <v/>
      </c>
      <c r="N1077" s="843"/>
      <c r="O1077" s="843"/>
      <c r="P1077" s="843"/>
      <c r="Q1077" s="442"/>
      <c r="R1077" s="843" t="str">
        <f t="shared" si="155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5"/>
        <v>FISHING -- see worksheet Data 3</v>
      </c>
      <c r="B1078" s="1220">
        <v>11</v>
      </c>
      <c r="C1078" s="1124">
        <f t="shared" si="147"/>
        <v>864</v>
      </c>
      <c r="D1078" s="1124">
        <f t="shared" si="148"/>
        <v>-864</v>
      </c>
      <c r="E1078" s="1124">
        <f t="shared" si="149"/>
        <v>6000</v>
      </c>
      <c r="F1078" s="1124">
        <f t="shared" si="150"/>
        <v>-6000</v>
      </c>
      <c r="G1078" s="843"/>
      <c r="H1078" s="1230">
        <f t="shared" si="151"/>
        <v>0</v>
      </c>
      <c r="I1078" s="1230">
        <f t="shared" si="152"/>
        <v>0</v>
      </c>
      <c r="J1078" s="1230">
        <f t="shared" si="153"/>
        <v>0</v>
      </c>
      <c r="K1078" s="1230">
        <f t="shared" si="154"/>
        <v>0</v>
      </c>
      <c r="L1078" s="843"/>
      <c r="M1078" s="1007">
        <f t="shared" si="146"/>
        <v>27</v>
      </c>
      <c r="N1078" s="843"/>
      <c r="O1078" s="843"/>
      <c r="P1078" s="843"/>
      <c r="Q1078" s="442"/>
      <c r="R1078" s="843">
        <f t="shared" si="155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5"/>
        <v>WILD FOODS -- see worksheet Data 3</v>
      </c>
      <c r="B1079" s="1220">
        <v>12</v>
      </c>
      <c r="C1079" s="1124">
        <f t="shared" si="147"/>
        <v>540</v>
      </c>
      <c r="D1079" s="1124">
        <f t="shared" si="148"/>
        <v>-540</v>
      </c>
      <c r="E1079" s="1124">
        <f t="shared" si="149"/>
        <v>0</v>
      </c>
      <c r="F1079" s="1124">
        <f t="shared" si="150"/>
        <v>0</v>
      </c>
      <c r="G1079" s="843"/>
      <c r="H1079" s="1230">
        <f t="shared" si="151"/>
        <v>0</v>
      </c>
      <c r="I1079" s="1230">
        <f t="shared" si="152"/>
        <v>0</v>
      </c>
      <c r="J1079" s="1230">
        <f t="shared" si="153"/>
        <v>0</v>
      </c>
      <c r="K1079" s="1230">
        <f t="shared" si="154"/>
        <v>0</v>
      </c>
      <c r="L1079" s="843"/>
      <c r="M1079" s="1007">
        <f t="shared" si="146"/>
        <v>28</v>
      </c>
      <c r="N1079" s="843"/>
      <c r="O1079" s="843"/>
      <c r="P1079" s="843"/>
      <c r="Q1079" s="442"/>
      <c r="R1079" s="843">
        <f t="shared" si="155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5"/>
        <v>Agricultural cash income -- see Data2</v>
      </c>
      <c r="B1080" s="1220">
        <v>13</v>
      </c>
      <c r="C1080" s="1124">
        <f t="shared" si="147"/>
        <v>868</v>
      </c>
      <c r="D1080" s="1124">
        <f t="shared" si="148"/>
        <v>173.59999999999991</v>
      </c>
      <c r="E1080" s="1124">
        <f t="shared" si="149"/>
        <v>990</v>
      </c>
      <c r="F1080" s="1124">
        <f t="shared" si="150"/>
        <v>198</v>
      </c>
      <c r="G1080" s="843"/>
      <c r="H1080" s="1230">
        <f t="shared" si="151"/>
        <v>0</v>
      </c>
      <c r="I1080" s="1230">
        <f t="shared" si="152"/>
        <v>0</v>
      </c>
      <c r="J1080" s="1230">
        <f t="shared" si="153"/>
        <v>0</v>
      </c>
      <c r="K1080" s="1230">
        <f t="shared" si="154"/>
        <v>0</v>
      </c>
      <c r="L1080" s="843"/>
      <c r="M1080" s="1007" t="str">
        <f t="shared" si="146"/>
        <v/>
      </c>
      <c r="N1080" s="843"/>
      <c r="O1080" s="843"/>
      <c r="P1080" s="843"/>
      <c r="Q1080" s="442"/>
      <c r="R1080" s="843" t="str">
        <f t="shared" si="155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5"/>
        <v>Self-employment -- see Data2</v>
      </c>
      <c r="B1081" s="1220">
        <v>14</v>
      </c>
      <c r="C1081" s="1124">
        <f t="shared" si="147"/>
        <v>0</v>
      </c>
      <c r="D1081" s="1124">
        <f t="shared" si="148"/>
        <v>0</v>
      </c>
      <c r="E1081" s="1124">
        <f t="shared" si="149"/>
        <v>156</v>
      </c>
      <c r="F1081" s="1124">
        <f t="shared" si="150"/>
        <v>31.199999999999989</v>
      </c>
      <c r="G1081" s="843"/>
      <c r="H1081" s="1230">
        <f t="shared" si="151"/>
        <v>0</v>
      </c>
      <c r="I1081" s="1230">
        <f t="shared" si="152"/>
        <v>0</v>
      </c>
      <c r="J1081" s="1230">
        <f t="shared" si="153"/>
        <v>0</v>
      </c>
      <c r="K1081" s="1230">
        <f t="shared" si="154"/>
        <v>0</v>
      </c>
      <c r="L1081" s="843"/>
      <c r="M1081" s="1007" t="str">
        <f t="shared" si="146"/>
        <v/>
      </c>
      <c r="N1081" s="843"/>
      <c r="O1081" s="843"/>
      <c r="P1081" s="843"/>
      <c r="Q1081" s="442"/>
      <c r="R1081" s="843" t="str">
        <f t="shared" si="155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5"/>
        <v>Small business -- see Data2</v>
      </c>
      <c r="B1082" s="1220">
        <v>15</v>
      </c>
      <c r="C1082" s="1124">
        <f t="shared" si="147"/>
        <v>0</v>
      </c>
      <c r="D1082" s="1124">
        <f t="shared" si="148"/>
        <v>0</v>
      </c>
      <c r="E1082" s="1124">
        <f t="shared" si="149"/>
        <v>0</v>
      </c>
      <c r="F1082" s="1124">
        <f t="shared" si="150"/>
        <v>0</v>
      </c>
      <c r="G1082" s="843"/>
      <c r="H1082" s="1230">
        <f t="shared" si="151"/>
        <v>9450</v>
      </c>
      <c r="I1082" s="1230">
        <f t="shared" si="152"/>
        <v>0</v>
      </c>
      <c r="J1082" s="1230">
        <f t="shared" si="153"/>
        <v>7200</v>
      </c>
      <c r="K1082" s="1230">
        <f t="shared" si="154"/>
        <v>0</v>
      </c>
      <c r="L1082" s="843"/>
      <c r="M1082" s="1007" t="str">
        <f t="shared" si="146"/>
        <v/>
      </c>
      <c r="N1082" s="843"/>
      <c r="O1082" s="843"/>
      <c r="P1082" s="843"/>
      <c r="Q1082" s="442"/>
      <c r="R1082" s="843" t="str">
        <f t="shared" si="155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5"/>
        <v/>
      </c>
      <c r="B1083" s="1220">
        <v>16</v>
      </c>
      <c r="C1083" s="1124" t="str">
        <f t="shared" si="147"/>
        <v/>
      </c>
      <c r="D1083" s="1124" t="str">
        <f t="shared" si="148"/>
        <v/>
      </c>
      <c r="E1083" s="1124" t="str">
        <f t="shared" si="149"/>
        <v/>
      </c>
      <c r="F1083" s="1124" t="str">
        <f t="shared" si="150"/>
        <v/>
      </c>
      <c r="G1083" s="843"/>
      <c r="H1083" s="1230" t="str">
        <f t="shared" si="151"/>
        <v/>
      </c>
      <c r="I1083" s="1230" t="str">
        <f t="shared" si="152"/>
        <v/>
      </c>
      <c r="J1083" s="1230" t="str">
        <f t="shared" si="153"/>
        <v/>
      </c>
      <c r="K1083" s="1230" t="str">
        <f t="shared" si="154"/>
        <v/>
      </c>
      <c r="L1083" s="843"/>
      <c r="M1083" s="1007" t="str">
        <f t="shared" si="146"/>
        <v/>
      </c>
      <c r="N1083" s="843"/>
      <c r="O1083" s="843"/>
      <c r="P1083" s="843"/>
      <c r="Q1083" s="442"/>
      <c r="R1083" s="843" t="str">
        <f t="shared" si="155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5"/>
        <v/>
      </c>
      <c r="B1084" s="1220">
        <v>17</v>
      </c>
      <c r="C1084" s="1124" t="str">
        <f t="shared" si="147"/>
        <v/>
      </c>
      <c r="D1084" s="1124" t="str">
        <f t="shared" si="148"/>
        <v/>
      </c>
      <c r="E1084" s="1124" t="str">
        <f t="shared" si="149"/>
        <v/>
      </c>
      <c r="F1084" s="1124" t="str">
        <f t="shared" si="150"/>
        <v/>
      </c>
      <c r="G1084" s="843"/>
      <c r="H1084" s="1230" t="str">
        <f t="shared" si="151"/>
        <v/>
      </c>
      <c r="I1084" s="1230" t="str">
        <f t="shared" si="152"/>
        <v/>
      </c>
      <c r="J1084" s="1230" t="str">
        <f t="shared" si="153"/>
        <v/>
      </c>
      <c r="K1084" s="1230" t="str">
        <f t="shared" si="154"/>
        <v/>
      </c>
      <c r="L1084" s="843"/>
      <c r="M1084" s="1007" t="str">
        <f t="shared" si="146"/>
        <v/>
      </c>
      <c r="N1084" s="843"/>
      <c r="O1084" s="843"/>
      <c r="P1084" s="843"/>
      <c r="Q1084" s="442"/>
      <c r="R1084" s="843" t="str">
        <f t="shared" si="155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5"/>
        <v/>
      </c>
      <c r="B1085" s="1220">
        <v>18</v>
      </c>
      <c r="C1085" s="1124" t="str">
        <f t="shared" si="147"/>
        <v/>
      </c>
      <c r="D1085" s="1124" t="str">
        <f t="shared" si="148"/>
        <v/>
      </c>
      <c r="E1085" s="1124" t="str">
        <f t="shared" si="149"/>
        <v/>
      </c>
      <c r="F1085" s="1124" t="str">
        <f t="shared" si="150"/>
        <v/>
      </c>
      <c r="G1085" s="843"/>
      <c r="H1085" s="1230" t="str">
        <f t="shared" si="151"/>
        <v/>
      </c>
      <c r="I1085" s="1230" t="str">
        <f t="shared" si="152"/>
        <v/>
      </c>
      <c r="J1085" s="1230" t="str">
        <f t="shared" si="153"/>
        <v/>
      </c>
      <c r="K1085" s="1230" t="str">
        <f t="shared" si="154"/>
        <v/>
      </c>
      <c r="L1085" s="843"/>
      <c r="M1085" s="1007" t="str">
        <f t="shared" si="146"/>
        <v/>
      </c>
      <c r="N1085" s="843"/>
      <c r="O1085" s="843"/>
      <c r="P1085" s="843"/>
      <c r="Q1085" s="442"/>
      <c r="R1085" s="843" t="str">
        <f t="shared" si="155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5"/>
        <v/>
      </c>
      <c r="B1086" s="1220">
        <v>19</v>
      </c>
      <c r="C1086" s="1124" t="str">
        <f t="shared" si="147"/>
        <v/>
      </c>
      <c r="D1086" s="1124" t="str">
        <f t="shared" si="148"/>
        <v/>
      </c>
      <c r="E1086" s="1124" t="str">
        <f t="shared" si="149"/>
        <v/>
      </c>
      <c r="F1086" s="1124" t="str">
        <f t="shared" si="150"/>
        <v/>
      </c>
      <c r="G1086" s="843"/>
      <c r="H1086" s="1230" t="str">
        <f t="shared" si="151"/>
        <v/>
      </c>
      <c r="I1086" s="1230" t="str">
        <f t="shared" si="152"/>
        <v/>
      </c>
      <c r="J1086" s="1230" t="str">
        <f t="shared" si="153"/>
        <v/>
      </c>
      <c r="K1086" s="1230" t="str">
        <f t="shared" si="154"/>
        <v/>
      </c>
      <c r="L1086" s="843"/>
      <c r="M1086" s="1007" t="str">
        <f t="shared" si="146"/>
        <v/>
      </c>
      <c r="N1086" s="843"/>
      <c r="O1086" s="843"/>
      <c r="P1086" s="843"/>
      <c r="Q1086" s="442"/>
      <c r="R1086" s="843" t="str">
        <f t="shared" si="155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5"/>
        <v/>
      </c>
      <c r="B1087" s="1220">
        <v>20</v>
      </c>
      <c r="C1087" s="1124" t="str">
        <f t="shared" si="147"/>
        <v/>
      </c>
      <c r="D1087" s="1124" t="str">
        <f t="shared" si="148"/>
        <v/>
      </c>
      <c r="E1087" s="1124" t="str">
        <f t="shared" si="149"/>
        <v/>
      </c>
      <c r="F1087" s="1124" t="str">
        <f t="shared" si="150"/>
        <v/>
      </c>
      <c r="G1087" s="843"/>
      <c r="H1087" s="1230" t="str">
        <f t="shared" si="151"/>
        <v/>
      </c>
      <c r="I1087" s="1230" t="str">
        <f t="shared" si="152"/>
        <v/>
      </c>
      <c r="J1087" s="1230" t="str">
        <f t="shared" si="153"/>
        <v/>
      </c>
      <c r="K1087" s="1230" t="str">
        <f t="shared" si="154"/>
        <v/>
      </c>
      <c r="L1087" s="843"/>
      <c r="M1087" s="1007" t="str">
        <f t="shared" si="146"/>
        <v/>
      </c>
      <c r="N1087" s="843"/>
      <c r="O1087" s="843"/>
      <c r="P1087" s="843"/>
      <c r="Q1087" s="442"/>
      <c r="R1087" s="843" t="str">
        <f t="shared" si="155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5"/>
        <v/>
      </c>
      <c r="B1088" s="1220">
        <v>21</v>
      </c>
      <c r="C1088" s="1124" t="str">
        <f t="shared" si="147"/>
        <v/>
      </c>
      <c r="D1088" s="1124" t="str">
        <f t="shared" si="148"/>
        <v/>
      </c>
      <c r="E1088" s="1124" t="str">
        <f t="shared" si="149"/>
        <v/>
      </c>
      <c r="F1088" s="1124" t="str">
        <f t="shared" si="150"/>
        <v/>
      </c>
      <c r="G1088" s="843"/>
      <c r="H1088" s="1230" t="str">
        <f t="shared" si="151"/>
        <v/>
      </c>
      <c r="I1088" s="1230" t="str">
        <f t="shared" si="152"/>
        <v/>
      </c>
      <c r="J1088" s="1230" t="str">
        <f t="shared" si="153"/>
        <v/>
      </c>
      <c r="K1088" s="1230" t="str">
        <f t="shared" si="154"/>
        <v/>
      </c>
      <c r="L1088" s="843"/>
      <c r="M1088" s="1007" t="str">
        <f t="shared" si="146"/>
        <v/>
      </c>
      <c r="N1088" s="843"/>
      <c r="O1088" s="843"/>
      <c r="P1088" s="843"/>
      <c r="Q1088" s="442"/>
      <c r="R1088" s="843" t="str">
        <f t="shared" si="155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5"/>
        <v/>
      </c>
      <c r="B1089" s="1220">
        <v>22</v>
      </c>
      <c r="C1089" s="1124" t="str">
        <f t="shared" si="147"/>
        <v/>
      </c>
      <c r="D1089" s="1124" t="str">
        <f t="shared" si="148"/>
        <v/>
      </c>
      <c r="E1089" s="1124" t="str">
        <f t="shared" si="149"/>
        <v/>
      </c>
      <c r="F1089" s="1124" t="str">
        <f t="shared" si="150"/>
        <v/>
      </c>
      <c r="G1089" s="843"/>
      <c r="H1089" s="1230" t="str">
        <f t="shared" si="151"/>
        <v/>
      </c>
      <c r="I1089" s="1230" t="str">
        <f t="shared" si="152"/>
        <v/>
      </c>
      <c r="J1089" s="1230" t="str">
        <f t="shared" si="153"/>
        <v/>
      </c>
      <c r="K1089" s="1230" t="str">
        <f t="shared" si="154"/>
        <v/>
      </c>
      <c r="L1089" s="843"/>
      <c r="M1089" s="1007" t="str">
        <f t="shared" si="146"/>
        <v/>
      </c>
      <c r="N1089" s="843"/>
      <c r="O1089" s="843"/>
      <c r="P1089" s="843"/>
      <c r="Q1089" s="442"/>
      <c r="R1089" s="843" t="str">
        <f t="shared" si="155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5"/>
        <v/>
      </c>
      <c r="B1090" s="1220">
        <v>23</v>
      </c>
      <c r="C1090" s="1124" t="str">
        <f t="shared" si="147"/>
        <v/>
      </c>
      <c r="D1090" s="1124" t="str">
        <f t="shared" si="148"/>
        <v/>
      </c>
      <c r="E1090" s="1124" t="str">
        <f t="shared" si="149"/>
        <v/>
      </c>
      <c r="F1090" s="1124" t="str">
        <f t="shared" si="150"/>
        <v/>
      </c>
      <c r="G1090" s="843"/>
      <c r="H1090" s="1230" t="str">
        <f t="shared" si="151"/>
        <v/>
      </c>
      <c r="I1090" s="1230" t="str">
        <f t="shared" si="152"/>
        <v/>
      </c>
      <c r="J1090" s="1230" t="str">
        <f t="shared" si="153"/>
        <v/>
      </c>
      <c r="K1090" s="1230" t="str">
        <f t="shared" si="154"/>
        <v/>
      </c>
      <c r="L1090" s="843"/>
      <c r="M1090" s="1007" t="str">
        <f t="shared" si="146"/>
        <v/>
      </c>
      <c r="N1090" s="843"/>
      <c r="O1090" s="843"/>
      <c r="P1090" s="843"/>
      <c r="Q1090" s="442"/>
      <c r="R1090" s="843" t="str">
        <f t="shared" si="155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6">A829</f>
        <v>Green cons - Season 1: no of months</v>
      </c>
      <c r="B1105" s="843"/>
      <c r="C1105" s="1252">
        <f t="shared" ref="C1105:F1106" si="157">MAX(SUM(C829,M829),SUM(C829))</f>
        <v>2.8333333333333335E-2</v>
      </c>
      <c r="D1105" s="1252">
        <f t="shared" si="157"/>
        <v>2.8333333333333335E-2</v>
      </c>
      <c r="E1105" s="1252">
        <f t="shared" si="157"/>
        <v>2.8333333333333335E-2</v>
      </c>
      <c r="F1105" s="1252">
        <f t="shared" si="157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6"/>
        <v xml:space="preserve">Green beans </v>
      </c>
      <c r="B1106" s="843"/>
      <c r="C1106" s="1252">
        <f t="shared" si="157"/>
        <v>0</v>
      </c>
      <c r="D1106" s="1252">
        <f t="shared" si="157"/>
        <v>0</v>
      </c>
      <c r="E1106" s="1252">
        <f t="shared" si="157"/>
        <v>0</v>
      </c>
      <c r="F1106" s="1252">
        <f t="shared" si="157"/>
        <v>0</v>
      </c>
      <c r="G1106" s="843"/>
      <c r="H1106" s="41"/>
      <c r="I1106" s="41"/>
      <c r="J1106" s="41"/>
      <c r="K1106" s="41"/>
      <c r="L1106" s="39"/>
      <c r="M1106" s="1243" t="str">
        <f t="shared" si="158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6"/>
        <v>Maize: kg produced</v>
      </c>
      <c r="B1107" s="843"/>
      <c r="C1107" s="1252">
        <f t="shared" ref="C1107:C1124" si="159">IF(C$1102=0,0,MAX((SUM(C831,M831)+SUM(C931,M931)/C$1102),(SUM(C831)+SUM(C931)/C$1102)))</f>
        <v>0.27061783617556612</v>
      </c>
      <c r="D1107" s="1252">
        <f t="shared" ref="D1107:D1124" si="160">IF(D$1102=0,0,MAX((SUM(D831,N831)+SUM(D931,N931)/D$1102),(SUM(D831)+SUM(D931)/D$1102)))</f>
        <v>0.67156835336874476</v>
      </c>
      <c r="E1107" s="1252">
        <f t="shared" ref="E1107:E1124" si="161">IF(E$1102=0,0,MAX((SUM(E831,O831)+SUM(E931,O931)/E$1102),(SUM(E831)+SUM(E931)/E$1102)))</f>
        <v>3.2803326810176121</v>
      </c>
      <c r="F1107" s="1252">
        <f t="shared" ref="F1107:F1124" si="162">IF(F$1102=0,0,MAX((SUM(F831,P831)+SUM(F931,P931)/F$1102),(SUM(F831)+SUM(F931)/F$1102)))</f>
        <v>5.1712328767123283</v>
      </c>
      <c r="G1107" s="843"/>
      <c r="H1107" s="1253">
        <f t="shared" ref="H1107:H1124" si="163">IF(C$1102=0,0,MAX(SUM(C931,M931)/C$1102,SUM(C931)/C$1102))</f>
        <v>7.2462957785854057E-2</v>
      </c>
      <c r="I1107" s="1253">
        <f t="shared" ref="I1107:I1124" si="164">IF(D$1102=0,0,MAX(SUM(D931,N931)/D$1102,SUM(D931)/D$1102))</f>
        <v>0.43477774671512437</v>
      </c>
      <c r="J1107" s="1253">
        <f t="shared" ref="J1107:J1124" si="165">IF(E$1102=0,0,MAX(SUM(E931,O931)/E$1102,SUM(E931)/E$1102))</f>
        <v>2.7475538160469664</v>
      </c>
      <c r="K1107" s="1253">
        <f t="shared" ref="K1107:K1124" si="166">IF(F$1102=0,0,MAX(SUM(F931,P931)/F$1102,SUM(F931)/F$1102))</f>
        <v>4.5792563600782774</v>
      </c>
      <c r="L1107" s="39"/>
      <c r="M1107" s="1243" t="str">
        <f t="shared" si="158"/>
        <v>yes</v>
      </c>
      <c r="N1107" s="1257" t="str">
        <f t="shared" ref="N1107:N1126" si="16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6"/>
        <v>Sorghum: kg produced</v>
      </c>
      <c r="B1108" s="843"/>
      <c r="C1108" s="1252">
        <f t="shared" si="159"/>
        <v>0</v>
      </c>
      <c r="D1108" s="1252">
        <f t="shared" si="160"/>
        <v>0</v>
      </c>
      <c r="E1108" s="1252">
        <f t="shared" si="161"/>
        <v>0</v>
      </c>
      <c r="F1108" s="1252">
        <f t="shared" si="162"/>
        <v>0</v>
      </c>
      <c r="G1108" s="843"/>
      <c r="H1108" s="1253">
        <f t="shared" si="163"/>
        <v>0</v>
      </c>
      <c r="I1108" s="1253">
        <f t="shared" si="164"/>
        <v>0</v>
      </c>
      <c r="J1108" s="1253">
        <f t="shared" si="165"/>
        <v>0</v>
      </c>
      <c r="K1108" s="1253">
        <f t="shared" si="166"/>
        <v>0</v>
      </c>
      <c r="L1108" s="39"/>
      <c r="M1108" s="1243" t="str">
        <f t="shared" si="158"/>
        <v/>
      </c>
      <c r="N1108" s="1257" t="str">
        <f t="shared" si="167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6"/>
        <v>High value cereal: kg produced</v>
      </c>
      <c r="B1109" s="843"/>
      <c r="C1109" s="1252">
        <f t="shared" si="159"/>
        <v>0</v>
      </c>
      <c r="D1109" s="1252">
        <f t="shared" si="160"/>
        <v>0</v>
      </c>
      <c r="E1109" s="1252">
        <f t="shared" si="161"/>
        <v>0</v>
      </c>
      <c r="F1109" s="1252">
        <f t="shared" si="162"/>
        <v>0</v>
      </c>
      <c r="G1109" s="843"/>
      <c r="H1109" s="1253">
        <f t="shared" si="163"/>
        <v>0</v>
      </c>
      <c r="I1109" s="1253">
        <f t="shared" si="164"/>
        <v>0</v>
      </c>
      <c r="J1109" s="1253">
        <f t="shared" si="165"/>
        <v>0</v>
      </c>
      <c r="K1109" s="1253">
        <f t="shared" si="166"/>
        <v>0</v>
      </c>
      <c r="L1109" s="39"/>
      <c r="M1109" s="1243" t="str">
        <f t="shared" si="158"/>
        <v/>
      </c>
      <c r="N1109" s="1257" t="str">
        <f t="shared" si="167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6"/>
        <v>Maize carry over stock</v>
      </c>
      <c r="B1110" s="843"/>
      <c r="C1110" s="1252">
        <f t="shared" si="159"/>
        <v>0</v>
      </c>
      <c r="D1110" s="1252">
        <f t="shared" si="160"/>
        <v>0</v>
      </c>
      <c r="E1110" s="1252">
        <f t="shared" si="161"/>
        <v>0</v>
      </c>
      <c r="F1110" s="1252">
        <f t="shared" si="162"/>
        <v>0</v>
      </c>
      <c r="G1110" s="843"/>
      <c r="H1110" s="1253">
        <f t="shared" si="163"/>
        <v>0</v>
      </c>
      <c r="I1110" s="1253">
        <f t="shared" si="164"/>
        <v>0</v>
      </c>
      <c r="J1110" s="1253">
        <f t="shared" si="165"/>
        <v>0</v>
      </c>
      <c r="K1110" s="1253">
        <f t="shared" si="166"/>
        <v>0</v>
      </c>
      <c r="L1110" s="39"/>
      <c r="M1110" s="1243" t="str">
        <f t="shared" si="158"/>
        <v/>
      </c>
      <c r="N1110" s="1257" t="str">
        <f t="shared" si="167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6"/>
        <v>Cowpeas: kg produced</v>
      </c>
      <c r="B1111" s="843"/>
      <c r="C1111" s="1252">
        <f t="shared" si="159"/>
        <v>0</v>
      </c>
      <c r="D1111" s="1252">
        <f t="shared" si="160"/>
        <v>0</v>
      </c>
      <c r="E1111" s="1252">
        <f t="shared" si="161"/>
        <v>0</v>
      </c>
      <c r="F1111" s="1252">
        <f t="shared" si="162"/>
        <v>0</v>
      </c>
      <c r="G1111" s="843"/>
      <c r="H1111" s="1253">
        <f t="shared" si="163"/>
        <v>0</v>
      </c>
      <c r="I1111" s="1253">
        <f t="shared" si="164"/>
        <v>0</v>
      </c>
      <c r="J1111" s="1253">
        <f t="shared" si="165"/>
        <v>0</v>
      </c>
      <c r="K1111" s="1253">
        <f t="shared" si="166"/>
        <v>0</v>
      </c>
      <c r="L1111" s="39"/>
      <c r="M1111" s="1243" t="str">
        <f t="shared" si="158"/>
        <v/>
      </c>
      <c r="N1111" s="1257" t="str">
        <f t="shared" si="167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6"/>
        <v>Beans: kg produced</v>
      </c>
      <c r="B1112" s="843"/>
      <c r="C1112" s="1252">
        <f t="shared" si="159"/>
        <v>0</v>
      </c>
      <c r="D1112" s="1252">
        <f t="shared" si="160"/>
        <v>0</v>
      </c>
      <c r="E1112" s="1252">
        <f t="shared" si="161"/>
        <v>0</v>
      </c>
      <c r="F1112" s="1252">
        <f t="shared" si="162"/>
        <v>0</v>
      </c>
      <c r="G1112" s="843"/>
      <c r="H1112" s="1253">
        <f t="shared" si="163"/>
        <v>0</v>
      </c>
      <c r="I1112" s="1253">
        <f t="shared" si="164"/>
        <v>0</v>
      </c>
      <c r="J1112" s="1253">
        <f t="shared" si="165"/>
        <v>0</v>
      </c>
      <c r="K1112" s="1253">
        <f t="shared" si="166"/>
        <v>0</v>
      </c>
      <c r="L1112" s="39"/>
      <c r="M1112" s="1243" t="str">
        <f t="shared" si="158"/>
        <v/>
      </c>
      <c r="N1112" s="1257" t="str">
        <f t="shared" si="167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6"/>
        <v>Millet: kg produced</v>
      </c>
      <c r="B1113" s="843"/>
      <c r="C1113" s="1252">
        <f t="shared" si="159"/>
        <v>0</v>
      </c>
      <c r="D1113" s="1252">
        <f t="shared" si="160"/>
        <v>0</v>
      </c>
      <c r="E1113" s="1252">
        <f t="shared" si="161"/>
        <v>0</v>
      </c>
      <c r="F1113" s="1252">
        <f t="shared" si="162"/>
        <v>0</v>
      </c>
      <c r="G1113" s="843"/>
      <c r="H1113" s="1253">
        <f t="shared" si="163"/>
        <v>0</v>
      </c>
      <c r="I1113" s="1253">
        <f t="shared" si="164"/>
        <v>0</v>
      </c>
      <c r="J1113" s="1253">
        <f t="shared" si="165"/>
        <v>0</v>
      </c>
      <c r="K1113" s="1253">
        <f t="shared" si="166"/>
        <v>0</v>
      </c>
      <c r="L1113" s="39"/>
      <c r="M1113" s="1243" t="str">
        <f t="shared" si="158"/>
        <v/>
      </c>
      <c r="N1113" s="1257" t="str">
        <f t="shared" si="167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6"/>
        <v>Finger millet: kg produced</v>
      </c>
      <c r="B1114" s="843"/>
      <c r="C1114" s="1252">
        <f t="shared" si="159"/>
        <v>0</v>
      </c>
      <c r="D1114" s="1252">
        <f t="shared" si="160"/>
        <v>0</v>
      </c>
      <c r="E1114" s="1252">
        <f t="shared" si="161"/>
        <v>0</v>
      </c>
      <c r="F1114" s="1252">
        <f t="shared" si="162"/>
        <v>0</v>
      </c>
      <c r="G1114" s="843"/>
      <c r="H1114" s="1253">
        <f t="shared" si="163"/>
        <v>0</v>
      </c>
      <c r="I1114" s="1253">
        <f t="shared" si="164"/>
        <v>0</v>
      </c>
      <c r="J1114" s="1253">
        <f t="shared" si="165"/>
        <v>0</v>
      </c>
      <c r="K1114" s="1253">
        <f t="shared" si="166"/>
        <v>0</v>
      </c>
      <c r="L1114" s="39"/>
      <c r="M1114" s="1243" t="str">
        <f t="shared" si="158"/>
        <v/>
      </c>
      <c r="N1114" s="1257" t="str">
        <f t="shared" si="167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6"/>
        <v>Wheat: kg produced</v>
      </c>
      <c r="B1115" s="843"/>
      <c r="C1115" s="1252">
        <f t="shared" si="159"/>
        <v>0</v>
      </c>
      <c r="D1115" s="1252">
        <f t="shared" si="160"/>
        <v>0</v>
      </c>
      <c r="E1115" s="1252">
        <f t="shared" si="161"/>
        <v>0</v>
      </c>
      <c r="F1115" s="1252">
        <f t="shared" si="162"/>
        <v>0</v>
      </c>
      <c r="G1115" s="843"/>
      <c r="H1115" s="1253">
        <f t="shared" si="163"/>
        <v>0</v>
      </c>
      <c r="I1115" s="1253">
        <f t="shared" si="164"/>
        <v>0</v>
      </c>
      <c r="J1115" s="1253">
        <f t="shared" si="165"/>
        <v>0</v>
      </c>
      <c r="K1115" s="1253">
        <f t="shared" si="166"/>
        <v>0</v>
      </c>
      <c r="L1115" s="39"/>
      <c r="M1115" s="1243" t="str">
        <f t="shared" si="158"/>
        <v/>
      </c>
      <c r="N1115" s="1257" t="str">
        <f t="shared" si="167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6"/>
        <v>Cassava: no. local meas.</v>
      </c>
      <c r="B1116" s="843"/>
      <c r="C1116" s="1252">
        <f t="shared" si="159"/>
        <v>0</v>
      </c>
      <c r="D1116" s="1252">
        <f t="shared" si="160"/>
        <v>0</v>
      </c>
      <c r="E1116" s="1252">
        <f t="shared" si="161"/>
        <v>0</v>
      </c>
      <c r="F1116" s="1252">
        <f t="shared" si="162"/>
        <v>0</v>
      </c>
      <c r="G1116" s="843"/>
      <c r="H1116" s="1253">
        <f t="shared" si="163"/>
        <v>0</v>
      </c>
      <c r="I1116" s="1253">
        <f t="shared" si="164"/>
        <v>0</v>
      </c>
      <c r="J1116" s="1253">
        <f t="shared" si="165"/>
        <v>0</v>
      </c>
      <c r="K1116" s="1253">
        <f t="shared" si="166"/>
        <v>0</v>
      </c>
      <c r="L1116" s="39"/>
      <c r="M1116" s="1243" t="str">
        <f t="shared" si="158"/>
        <v/>
      </c>
      <c r="N1116" s="1257" t="str">
        <f t="shared" si="167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6"/>
        <v>Water melon: no. local meas</v>
      </c>
      <c r="B1117" s="843"/>
      <c r="C1117" s="1252">
        <f t="shared" si="159"/>
        <v>0</v>
      </c>
      <c r="D1117" s="1252">
        <f t="shared" si="160"/>
        <v>0</v>
      </c>
      <c r="E1117" s="1252">
        <f t="shared" si="161"/>
        <v>0</v>
      </c>
      <c r="F1117" s="1252">
        <f t="shared" si="162"/>
        <v>0</v>
      </c>
      <c r="G1117" s="843"/>
      <c r="H1117" s="1253">
        <f t="shared" si="163"/>
        <v>0</v>
      </c>
      <c r="I1117" s="1253">
        <f t="shared" si="164"/>
        <v>0</v>
      </c>
      <c r="J1117" s="1253">
        <f t="shared" si="165"/>
        <v>0</v>
      </c>
      <c r="K1117" s="1253">
        <f t="shared" si="166"/>
        <v>0</v>
      </c>
      <c r="L1117" s="39"/>
      <c r="M1117" s="1243" t="str">
        <f t="shared" si="158"/>
        <v/>
      </c>
      <c r="N1117" s="1257" t="str">
        <f t="shared" si="167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6"/>
        <v>Other melons: no. local meas</v>
      </c>
      <c r="B1118" s="843"/>
      <c r="C1118" s="1252">
        <f t="shared" si="159"/>
        <v>0</v>
      </c>
      <c r="D1118" s="1252">
        <f t="shared" si="160"/>
        <v>0</v>
      </c>
      <c r="E1118" s="1252">
        <f t="shared" si="161"/>
        <v>0</v>
      </c>
      <c r="F1118" s="1252">
        <f t="shared" si="162"/>
        <v>0</v>
      </c>
      <c r="G1118" s="843"/>
      <c r="H1118" s="1253">
        <f t="shared" si="163"/>
        <v>0</v>
      </c>
      <c r="I1118" s="1253">
        <f t="shared" si="164"/>
        <v>0</v>
      </c>
      <c r="J1118" s="1253">
        <f t="shared" si="165"/>
        <v>0</v>
      </c>
      <c r="K1118" s="1253">
        <f t="shared" si="166"/>
        <v>0</v>
      </c>
      <c r="L1118" s="39"/>
      <c r="M1118" s="1243" t="str">
        <f t="shared" si="158"/>
        <v/>
      </c>
      <c r="N1118" s="1257" t="str">
        <f t="shared" si="167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6"/>
        <v>Other root crops: no. local meas</v>
      </c>
      <c r="B1119" s="843"/>
      <c r="C1119" s="1252">
        <f t="shared" si="159"/>
        <v>0</v>
      </c>
      <c r="D1119" s="1252">
        <f t="shared" si="160"/>
        <v>0</v>
      </c>
      <c r="E1119" s="1252">
        <f t="shared" si="161"/>
        <v>0</v>
      </c>
      <c r="F1119" s="1252">
        <f t="shared" si="162"/>
        <v>0</v>
      </c>
      <c r="G1119" s="843"/>
      <c r="H1119" s="1253">
        <f t="shared" si="163"/>
        <v>0</v>
      </c>
      <c r="I1119" s="1253">
        <f t="shared" si="164"/>
        <v>0</v>
      </c>
      <c r="J1119" s="1253">
        <f t="shared" si="165"/>
        <v>0</v>
      </c>
      <c r="K1119" s="1253">
        <f t="shared" si="166"/>
        <v>0</v>
      </c>
      <c r="L1119" s="39"/>
      <c r="M1119" s="1243" t="str">
        <f t="shared" si="158"/>
        <v/>
      </c>
      <c r="N1119" s="1257" t="str">
        <f t="shared" si="167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6"/>
        <v>Groundnuts (dry): no. local meas</v>
      </c>
      <c r="B1120" s="843"/>
      <c r="C1120" s="1252">
        <f t="shared" si="159"/>
        <v>4.316466312552418E-2</v>
      </c>
      <c r="D1120" s="1252">
        <f t="shared" si="160"/>
        <v>9.147330164942688E-2</v>
      </c>
      <c r="E1120" s="1252">
        <f t="shared" si="161"/>
        <v>0.13894324853228962</v>
      </c>
      <c r="F1120" s="1252">
        <f t="shared" si="162"/>
        <v>0.16232876712328767</v>
      </c>
      <c r="G1120" s="843"/>
      <c r="H1120" s="1253">
        <f t="shared" si="163"/>
        <v>0</v>
      </c>
      <c r="I1120" s="1253">
        <f t="shared" si="164"/>
        <v>4.8308638523902707E-2</v>
      </c>
      <c r="J1120" s="1253">
        <f t="shared" si="165"/>
        <v>6.3405088062622295E-2</v>
      </c>
      <c r="K1120" s="1253">
        <f t="shared" si="166"/>
        <v>0.10567514677103718</v>
      </c>
      <c r="L1120" s="39"/>
      <c r="M1120" s="1243" t="str">
        <f t="shared" si="158"/>
        <v>yes</v>
      </c>
      <c r="N1120" s="1257" t="str">
        <f t="shared" si="167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6"/>
        <v>Roundnuts (bambara): no. local meas</v>
      </c>
      <c r="B1121" s="843"/>
      <c r="C1121" s="1252">
        <f t="shared" si="159"/>
        <v>0</v>
      </c>
      <c r="D1121" s="1252">
        <f t="shared" si="160"/>
        <v>0</v>
      </c>
      <c r="E1121" s="1252">
        <f t="shared" si="161"/>
        <v>0</v>
      </c>
      <c r="F1121" s="1252">
        <f t="shared" si="162"/>
        <v>0</v>
      </c>
      <c r="G1121" s="843"/>
      <c r="H1121" s="1253">
        <f t="shared" si="163"/>
        <v>0</v>
      </c>
      <c r="I1121" s="1253">
        <f t="shared" si="164"/>
        <v>0</v>
      </c>
      <c r="J1121" s="1253">
        <f t="shared" si="165"/>
        <v>0</v>
      </c>
      <c r="K1121" s="1253">
        <f t="shared" si="166"/>
        <v>0</v>
      </c>
      <c r="L1121" s="39"/>
      <c r="M1121" s="1243" t="str">
        <f t="shared" si="158"/>
        <v/>
      </c>
      <c r="N1121" s="1257" t="str">
        <f t="shared" si="167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6"/>
        <v>Sweet potatoes</v>
      </c>
      <c r="B1122" s="843"/>
      <c r="C1122" s="1252">
        <f t="shared" si="159"/>
        <v>2.7620911378249929E-2</v>
      </c>
      <c r="D1122" s="1252">
        <f t="shared" si="160"/>
        <v>9.6382443388314226E-2</v>
      </c>
      <c r="E1122" s="1252">
        <f t="shared" si="161"/>
        <v>0.23111545988258314</v>
      </c>
      <c r="F1122" s="1252">
        <f t="shared" si="162"/>
        <v>0.38519243313763862</v>
      </c>
      <c r="G1122" s="843"/>
      <c r="H1122" s="1253">
        <f t="shared" si="163"/>
        <v>0</v>
      </c>
      <c r="I1122" s="1253">
        <f t="shared" si="164"/>
        <v>5.4951076320939325E-2</v>
      </c>
      <c r="J1122" s="1253">
        <f t="shared" si="165"/>
        <v>0.19021526418786691</v>
      </c>
      <c r="K1122" s="1253">
        <f t="shared" si="166"/>
        <v>0.31702544031311153</v>
      </c>
      <c r="L1122" s="39"/>
      <c r="M1122" s="1243" t="str">
        <f t="shared" si="158"/>
        <v>yes</v>
      </c>
      <c r="N1122" s="1257" t="str">
        <f t="shared" si="167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6"/>
        <v>Other crop: pumpkin</v>
      </c>
      <c r="B1123" s="843"/>
      <c r="C1123" s="1252">
        <f t="shared" si="159"/>
        <v>0</v>
      </c>
      <c r="D1123" s="1252">
        <f t="shared" si="160"/>
        <v>0</v>
      </c>
      <c r="E1123" s="1252">
        <f t="shared" si="161"/>
        <v>0</v>
      </c>
      <c r="F1123" s="1252">
        <f t="shared" si="162"/>
        <v>0</v>
      </c>
      <c r="G1123" s="843"/>
      <c r="H1123" s="1253">
        <f t="shared" si="163"/>
        <v>0</v>
      </c>
      <c r="I1123" s="1253">
        <f t="shared" si="164"/>
        <v>0</v>
      </c>
      <c r="J1123" s="1253">
        <f t="shared" si="165"/>
        <v>0</v>
      </c>
      <c r="K1123" s="1253">
        <f t="shared" si="166"/>
        <v>0</v>
      </c>
      <c r="L1123" s="39"/>
      <c r="M1123" s="1243" t="str">
        <f t="shared" si="158"/>
        <v/>
      </c>
      <c r="N1123" s="1257" t="str">
        <f t="shared" si="167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6"/>
        <v>Soya beans</v>
      </c>
      <c r="B1124" s="843"/>
      <c r="C1124" s="1252">
        <f t="shared" si="159"/>
        <v>0</v>
      </c>
      <c r="D1124" s="1252">
        <f t="shared" si="160"/>
        <v>0</v>
      </c>
      <c r="E1124" s="1252">
        <f t="shared" si="161"/>
        <v>0</v>
      </c>
      <c r="F1124" s="1252">
        <f t="shared" si="162"/>
        <v>0</v>
      </c>
      <c r="G1124" s="843"/>
      <c r="H1124" s="1253">
        <f t="shared" si="163"/>
        <v>0</v>
      </c>
      <c r="I1124" s="1253">
        <f t="shared" si="164"/>
        <v>0</v>
      </c>
      <c r="J1124" s="1253">
        <f t="shared" si="165"/>
        <v>0</v>
      </c>
      <c r="K1124" s="1253">
        <f t="shared" si="166"/>
        <v>0</v>
      </c>
      <c r="L1124" s="39"/>
      <c r="M1124" s="1243" t="str">
        <f t="shared" si="158"/>
        <v/>
      </c>
      <c r="N1124" s="1257" t="str">
        <f t="shared" si="167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8">IF(C$1102=0,0,MAX((SUM(C850,M850)+SUM(C961,M961)/C$1102),(SUM(C850)+SUM(C961)/C$1102)))</f>
        <v>0.53448140900195684</v>
      </c>
      <c r="D1125" s="1252">
        <f t="shared" si="168"/>
        <v>3.7647935886683435</v>
      </c>
      <c r="E1125" s="1252">
        <f t="shared" si="168"/>
        <v>0</v>
      </c>
      <c r="F1125" s="1252">
        <f t="shared" si="168"/>
        <v>0</v>
      </c>
      <c r="G1125" s="843"/>
      <c r="H1125" s="1253">
        <f t="shared" ref="H1125:K1126" si="169">IF(C$1102=0,0,MAX(SUM(C961,M961)/C$1102,SUM(C961)/C$1102))</f>
        <v>0.52173329605814922</v>
      </c>
      <c r="I1125" s="1253">
        <f t="shared" si="169"/>
        <v>3.6231478892927029</v>
      </c>
      <c r="J1125" s="1253">
        <f t="shared" si="169"/>
        <v>0</v>
      </c>
      <c r="K1125" s="1253">
        <f t="shared" si="169"/>
        <v>0</v>
      </c>
      <c r="L1125" s="39"/>
      <c r="M1125" s="1243" t="str">
        <f t="shared" si="158"/>
        <v>yes</v>
      </c>
      <c r="N1125" s="1257" t="str">
        <f t="shared" si="167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8"/>
        <v>0.35061038113875687</v>
      </c>
      <c r="D1126" s="1252">
        <f t="shared" si="168"/>
        <v>0</v>
      </c>
      <c r="E1126" s="1252">
        <f t="shared" si="168"/>
        <v>0</v>
      </c>
      <c r="F1126" s="1252">
        <f t="shared" si="168"/>
        <v>0</v>
      </c>
      <c r="G1126" s="843"/>
      <c r="H1126" s="1253">
        <f t="shared" si="169"/>
        <v>0.32608331003634328</v>
      </c>
      <c r="I1126" s="1253">
        <f t="shared" si="169"/>
        <v>0</v>
      </c>
      <c r="J1126" s="1253">
        <f t="shared" si="169"/>
        <v>0</v>
      </c>
      <c r="K1126" s="1253">
        <f t="shared" si="169"/>
        <v>0</v>
      </c>
      <c r="L1126" s="39"/>
      <c r="M1126" s="1243" t="str">
        <f t="shared" si="158"/>
        <v>yes</v>
      </c>
      <c r="N1126" s="1257" t="str">
        <f t="shared" si="167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8"/>
        <v/>
      </c>
      <c r="N1127" s="1243" t="str">
        <f t="shared" ref="N1127:N1138" si="170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1">A949</f>
        <v>Cotton: kg sold</v>
      </c>
      <c r="B1128" s="843"/>
      <c r="C1128" s="1252">
        <f t="shared" ref="C1128:C1138" si="172">IF(C$1102=0,0,MAX(SUM(C949,M949)/C$1102,SUM(C949)/C$1102))</f>
        <v>0</v>
      </c>
      <c r="D1128" s="1252">
        <f t="shared" ref="D1128:D1138" si="173">IF(D$1102=0,0,MAX(SUM(D949,N949)/D$1102,SUM(D949)/D$1102))</f>
        <v>0</v>
      </c>
      <c r="E1128" s="1252">
        <f t="shared" ref="E1128:E1138" si="174">IF(E$1102=0,0,MAX(SUM(E949,O949)/E$1102,SUM(E949)/E$1102))</f>
        <v>0.38043052837573382</v>
      </c>
      <c r="F1128" s="1252">
        <f t="shared" ref="F1128:F1138" si="175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8"/>
        <v>yes</v>
      </c>
      <c r="N1128" s="1243" t="str">
        <f t="shared" si="170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1"/>
        <v>Soya beans: kg produced</v>
      </c>
      <c r="B1129" s="843"/>
      <c r="C1129" s="1252">
        <f t="shared" si="172"/>
        <v>0</v>
      </c>
      <c r="D1129" s="1252">
        <f t="shared" si="173"/>
        <v>0</v>
      </c>
      <c r="E1129" s="1252">
        <f t="shared" si="174"/>
        <v>0.44383561643835612</v>
      </c>
      <c r="F1129" s="1252">
        <f t="shared" si="175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8"/>
        <v>yes</v>
      </c>
      <c r="N1129" s="1243" t="str">
        <f t="shared" si="170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1"/>
        <v>Other cashcrop: kg produced</v>
      </c>
      <c r="B1130" s="843"/>
      <c r="C1130" s="1252">
        <f t="shared" si="172"/>
        <v>0</v>
      </c>
      <c r="D1130" s="1252">
        <f t="shared" si="173"/>
        <v>0</v>
      </c>
      <c r="E1130" s="1252">
        <f t="shared" si="174"/>
        <v>0</v>
      </c>
      <c r="F1130" s="1252">
        <f t="shared" si="175"/>
        <v>0</v>
      </c>
      <c r="G1130" s="843"/>
      <c r="H1130" s="41"/>
      <c r="I1130" s="41"/>
      <c r="J1130" s="41"/>
      <c r="K1130" s="842"/>
      <c r="L1130" s="843"/>
      <c r="M1130" s="1243" t="str">
        <f t="shared" si="158"/>
        <v/>
      </c>
      <c r="N1130" s="1243" t="str">
        <f t="shared" si="170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1"/>
        <v>Other cashcrop: kg produced</v>
      </c>
      <c r="B1131" s="843"/>
      <c r="C1131" s="1252">
        <f t="shared" si="172"/>
        <v>0</v>
      </c>
      <c r="D1131" s="1252">
        <f t="shared" si="173"/>
        <v>0</v>
      </c>
      <c r="E1131" s="1252">
        <f t="shared" si="174"/>
        <v>0</v>
      </c>
      <c r="F1131" s="1252">
        <f t="shared" si="175"/>
        <v>0</v>
      </c>
      <c r="G1131" s="843"/>
      <c r="H1131" s="41"/>
      <c r="I1131" s="41"/>
      <c r="J1131" s="41"/>
      <c r="K1131" s="842"/>
      <c r="L1131" s="843"/>
      <c r="M1131" s="1243" t="str">
        <f t="shared" si="158"/>
        <v/>
      </c>
      <c r="N1131" s="1243" t="str">
        <f t="shared" si="170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1"/>
        <v>Other cashcrop: kg produced</v>
      </c>
      <c r="B1132" s="843"/>
      <c r="C1132" s="1252">
        <f t="shared" si="172"/>
        <v>0</v>
      </c>
      <c r="D1132" s="1252">
        <f t="shared" si="173"/>
        <v>0</v>
      </c>
      <c r="E1132" s="1252">
        <f t="shared" si="174"/>
        <v>0</v>
      </c>
      <c r="F1132" s="1252">
        <f t="shared" si="175"/>
        <v>0</v>
      </c>
      <c r="G1132" s="843"/>
      <c r="H1132" s="41"/>
      <c r="I1132" s="41"/>
      <c r="J1132" s="41"/>
      <c r="K1132" s="842"/>
      <c r="L1132" s="843"/>
      <c r="M1132" s="1243" t="str">
        <f t="shared" si="158"/>
        <v/>
      </c>
      <c r="N1132" s="1243" t="str">
        <f t="shared" si="170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1"/>
        <v>Other cashcrop: kg produced</v>
      </c>
      <c r="B1133" s="843"/>
      <c r="C1133" s="1252">
        <f t="shared" si="172"/>
        <v>0</v>
      </c>
      <c r="D1133" s="1252">
        <f t="shared" si="173"/>
        <v>0</v>
      </c>
      <c r="E1133" s="1252">
        <f t="shared" si="174"/>
        <v>0</v>
      </c>
      <c r="F1133" s="1252">
        <f t="shared" si="175"/>
        <v>0</v>
      </c>
      <c r="G1133" s="843"/>
      <c r="H1133" s="41"/>
      <c r="I1133" s="41"/>
      <c r="J1133" s="41"/>
      <c r="K1133" s="842"/>
      <c r="L1133" s="843"/>
      <c r="M1133" s="1243" t="str">
        <f t="shared" si="158"/>
        <v/>
      </c>
      <c r="N1133" s="1243" t="str">
        <f t="shared" si="170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1"/>
        <v>Other cashcrop: kg produced</v>
      </c>
      <c r="B1134" s="843"/>
      <c r="C1134" s="1252">
        <f t="shared" si="172"/>
        <v>0</v>
      </c>
      <c r="D1134" s="1252">
        <f t="shared" si="173"/>
        <v>0</v>
      </c>
      <c r="E1134" s="1252">
        <f t="shared" si="174"/>
        <v>0</v>
      </c>
      <c r="F1134" s="1252">
        <f t="shared" si="175"/>
        <v>0</v>
      </c>
      <c r="G1134" s="843"/>
      <c r="H1134" s="41"/>
      <c r="I1134" s="41"/>
      <c r="J1134" s="41"/>
      <c r="K1134" s="842"/>
      <c r="L1134" s="843"/>
      <c r="M1134" s="1243" t="str">
        <f t="shared" si="158"/>
        <v/>
      </c>
      <c r="N1134" s="1243" t="str">
        <f t="shared" si="170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1"/>
        <v>Straw: quantity sold</v>
      </c>
      <c r="B1135" s="843"/>
      <c r="C1135" s="1252">
        <f t="shared" si="172"/>
        <v>0</v>
      </c>
      <c r="D1135" s="1252">
        <f t="shared" si="173"/>
        <v>0</v>
      </c>
      <c r="E1135" s="1252">
        <f t="shared" si="174"/>
        <v>0</v>
      </c>
      <c r="F1135" s="1252">
        <f t="shared" si="175"/>
        <v>0</v>
      </c>
      <c r="G1135" s="843"/>
      <c r="H1135" s="41"/>
      <c r="I1135" s="41"/>
      <c r="J1135" s="41"/>
      <c r="K1135" s="842"/>
      <c r="L1135" s="843"/>
      <c r="M1135" s="1243" t="str">
        <f t="shared" si="158"/>
        <v/>
      </c>
      <c r="N1135" s="1243" t="str">
        <f t="shared" si="170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1"/>
        <v>Trees: quantity sold</v>
      </c>
      <c r="B1136" s="843"/>
      <c r="C1136" s="1252">
        <f t="shared" si="172"/>
        <v>0</v>
      </c>
      <c r="D1136" s="1252">
        <f t="shared" si="173"/>
        <v>0</v>
      </c>
      <c r="E1136" s="1252">
        <f t="shared" si="174"/>
        <v>0</v>
      </c>
      <c r="F1136" s="1252">
        <f t="shared" si="175"/>
        <v>0</v>
      </c>
      <c r="G1136" s="843"/>
      <c r="H1136" s="41"/>
      <c r="I1136" s="41"/>
      <c r="J1136" s="41"/>
      <c r="K1136" s="842"/>
      <c r="L1136" s="843"/>
      <c r="M1136" s="1243" t="str">
        <f t="shared" si="158"/>
        <v/>
      </c>
      <c r="N1136" s="1243" t="str">
        <f t="shared" si="170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1"/>
        <v>Other cash crop: type</v>
      </c>
      <c r="B1137" s="843"/>
      <c r="C1137" s="1252">
        <f t="shared" si="172"/>
        <v>0</v>
      </c>
      <c r="D1137" s="1252">
        <f t="shared" si="173"/>
        <v>0</v>
      </c>
      <c r="E1137" s="1252">
        <f t="shared" si="174"/>
        <v>0</v>
      </c>
      <c r="F1137" s="1252">
        <f t="shared" si="175"/>
        <v>0</v>
      </c>
      <c r="G1137" s="843"/>
      <c r="H1137" s="41"/>
      <c r="I1137" s="41"/>
      <c r="J1137" s="41"/>
      <c r="K1137" s="842"/>
      <c r="L1137" s="843"/>
      <c r="M1137" s="1243" t="str">
        <f t="shared" si="158"/>
        <v/>
      </c>
      <c r="N1137" s="1243" t="str">
        <f t="shared" si="170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1"/>
        <v>Other cash crop: type</v>
      </c>
      <c r="B1138" s="843"/>
      <c r="C1138" s="1252">
        <f t="shared" si="172"/>
        <v>0</v>
      </c>
      <c r="D1138" s="1252">
        <f t="shared" si="173"/>
        <v>0</v>
      </c>
      <c r="E1138" s="1252">
        <f t="shared" si="174"/>
        <v>0</v>
      </c>
      <c r="F1138" s="1252">
        <f t="shared" si="175"/>
        <v>0</v>
      </c>
      <c r="G1138" s="843"/>
      <c r="H1138" s="41"/>
      <c r="I1138" s="41"/>
      <c r="J1138" s="41"/>
      <c r="K1138" s="842"/>
      <c r="L1138" s="843"/>
      <c r="M1138" s="1243" t="str">
        <f t="shared" si="158"/>
        <v/>
      </c>
      <c r="N1138" s="1243" t="str">
        <f t="shared" si="170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7">MAX(SUM(C853,M853),SUM(C853))</f>
        <v>0.17536035784176685</v>
      </c>
      <c r="D1161" s="1252">
        <f t="shared" si="177"/>
        <v>5.845345261392227E-2</v>
      </c>
      <c r="E1161" s="1252">
        <f t="shared" si="177"/>
        <v>0</v>
      </c>
      <c r="F1161" s="1252">
        <f t="shared" si="177"/>
        <v>0</v>
      </c>
      <c r="G1161" s="843"/>
      <c r="H1161" s="41"/>
      <c r="I1161" s="41"/>
      <c r="J1161" s="41"/>
      <c r="K1161" s="41"/>
      <c r="L1161" s="39"/>
      <c r="M1161" s="1243" t="str">
        <f t="shared" si="176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7"/>
        <v>0.26304053676265021</v>
      </c>
      <c r="D1162" s="1252">
        <f t="shared" si="177"/>
        <v>0.17536035784176685</v>
      </c>
      <c r="E1162" s="1252">
        <f t="shared" si="177"/>
        <v>0.10229354207436397</v>
      </c>
      <c r="F1162" s="1252">
        <f t="shared" si="177"/>
        <v>0</v>
      </c>
      <c r="G1162" s="843"/>
      <c r="H1162" s="41"/>
      <c r="I1162" s="41"/>
      <c r="J1162" s="41"/>
      <c r="K1162" s="41"/>
      <c r="L1162" s="39"/>
      <c r="M1162" s="1243" t="str">
        <f t="shared" si="176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7"/>
        <v>0.11690690522784454</v>
      </c>
      <c r="D1163" s="1252">
        <f t="shared" si="177"/>
        <v>2.9226726306961135E-2</v>
      </c>
      <c r="E1163" s="1252">
        <f t="shared" si="177"/>
        <v>0</v>
      </c>
      <c r="F1163" s="1252">
        <f t="shared" si="177"/>
        <v>0</v>
      </c>
      <c r="G1163" s="843"/>
      <c r="H1163" s="41"/>
      <c r="I1163" s="41"/>
      <c r="J1163" s="41"/>
      <c r="K1163" s="41"/>
      <c r="L1163" s="39"/>
      <c r="M1163" s="1243" t="str">
        <f t="shared" si="176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8">MAX(SUM(C895,M895),SUM(C895))</f>
        <v>0</v>
      </c>
      <c r="D1164" s="1252">
        <f t="shared" si="178"/>
        <v>0</v>
      </c>
      <c r="E1164" s="1252">
        <f t="shared" si="178"/>
        <v>0</v>
      </c>
      <c r="F1164" s="1252">
        <f t="shared" si="178"/>
        <v>0</v>
      </c>
      <c r="G1164" s="843"/>
      <c r="H1164" s="41"/>
      <c r="I1164" s="41"/>
      <c r="J1164" s="41"/>
      <c r="K1164" s="41"/>
      <c r="L1164" s="39"/>
      <c r="M1164" s="1243" t="str">
        <f t="shared" si="176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8"/>
        <v>0</v>
      </c>
      <c r="D1165" s="1252">
        <f t="shared" si="178"/>
        <v>0</v>
      </c>
      <c r="E1165" s="1252">
        <f t="shared" si="178"/>
        <v>0</v>
      </c>
      <c r="F1165" s="1252">
        <f t="shared" si="178"/>
        <v>0</v>
      </c>
      <c r="G1165" s="843"/>
      <c r="H1165" s="41"/>
      <c r="I1165" s="41"/>
      <c r="J1165" s="41"/>
      <c r="K1165" s="41"/>
      <c r="L1165" s="39"/>
      <c r="M1165" s="1243" t="str">
        <f t="shared" si="176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8"/>
        <v>0</v>
      </c>
      <c r="D1166" s="1252">
        <f t="shared" si="178"/>
        <v>0</v>
      </c>
      <c r="E1166" s="1252">
        <f t="shared" si="178"/>
        <v>0</v>
      </c>
      <c r="F1166" s="1252">
        <f t="shared" si="178"/>
        <v>0</v>
      </c>
      <c r="G1166" s="843"/>
      <c r="H1166" s="41"/>
      <c r="I1166" s="41"/>
      <c r="J1166" s="41"/>
      <c r="K1166" s="41"/>
      <c r="L1166" s="39"/>
      <c r="M1166" s="1243" t="str">
        <f t="shared" si="176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9">IF(C$1102=0,0,MAX(SUM(C915,M915)/C$1102,SUM(C915)/C$1102))</f>
        <v>0</v>
      </c>
      <c r="D1168" s="1252">
        <f t="shared" si="179"/>
        <v>0</v>
      </c>
      <c r="E1168" s="1252">
        <f t="shared" si="179"/>
        <v>0</v>
      </c>
      <c r="F1168" s="1252">
        <f t="shared" si="179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1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9"/>
        <v>0</v>
      </c>
      <c r="D1169" s="1252">
        <f t="shared" si="179"/>
        <v>0</v>
      </c>
      <c r="E1169" s="1252">
        <f t="shared" si="179"/>
        <v>0</v>
      </c>
      <c r="F1169" s="1252">
        <f t="shared" si="179"/>
        <v>0</v>
      </c>
      <c r="G1169" s="843"/>
      <c r="H1169" s="41"/>
      <c r="I1169" s="41"/>
      <c r="J1169" s="41"/>
      <c r="K1169" s="842"/>
      <c r="L1169" s="843"/>
      <c r="M1169" s="1243" t="str">
        <f t="shared" si="180"/>
        <v/>
      </c>
      <c r="N1169" s="1243" t="str">
        <f t="shared" si="181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9"/>
        <v>0</v>
      </c>
      <c r="D1170" s="1252">
        <f t="shared" si="179"/>
        <v>0</v>
      </c>
      <c r="E1170" s="1252">
        <f t="shared" si="179"/>
        <v>0</v>
      </c>
      <c r="F1170" s="1252">
        <f t="shared" si="179"/>
        <v>0</v>
      </c>
      <c r="G1170" s="843"/>
      <c r="H1170" s="41"/>
      <c r="I1170" s="41"/>
      <c r="J1170" s="41"/>
      <c r="K1170" s="842"/>
      <c r="L1170" s="843"/>
      <c r="M1170" s="1243" t="str">
        <f t="shared" si="180"/>
        <v/>
      </c>
      <c r="N1170" s="1243" t="str">
        <f t="shared" si="181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82">A919</f>
        <v>Beef sales</v>
      </c>
      <c r="B1171" s="843"/>
      <c r="C1171" s="1252">
        <f t="shared" ref="C1171:C1180" si="183">IF(C$1102=0,0,MAX(SUM(C919,M919)/C$1102,SUM(C919)/C$1102))</f>
        <v>0</v>
      </c>
      <c r="D1171" s="1252">
        <f t="shared" ref="D1171:D1180" si="184">IF(D$1102=0,0,MAX(SUM(D919,N919)/D$1102,SUM(D919)/D$1102))</f>
        <v>0</v>
      </c>
      <c r="E1171" s="1252">
        <f t="shared" ref="E1171:E1180" si="185">IF(E$1102=0,0,MAX(SUM(E919,O919)/E$1102,SUM(E919)/E$1102))</f>
        <v>0</v>
      </c>
      <c r="F1171" s="1252">
        <f t="shared" ref="F1171:F1180" si="186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0"/>
        <v/>
      </c>
      <c r="N1171" s="1243" t="str">
        <f t="shared" si="181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82"/>
        <v>Goat meat sales</v>
      </c>
      <c r="B1172" s="843"/>
      <c r="C1172" s="1252">
        <f t="shared" si="183"/>
        <v>0</v>
      </c>
      <c r="D1172" s="1252">
        <f t="shared" si="184"/>
        <v>0</v>
      </c>
      <c r="E1172" s="1252">
        <f t="shared" si="185"/>
        <v>0</v>
      </c>
      <c r="F1172" s="1252">
        <f t="shared" si="186"/>
        <v>0</v>
      </c>
      <c r="G1172" s="843"/>
      <c r="H1172" s="41"/>
      <c r="I1172" s="41"/>
      <c r="J1172" s="41"/>
      <c r="K1172" s="842"/>
      <c r="L1172" s="843"/>
      <c r="M1172" s="1243" t="str">
        <f t="shared" si="180"/>
        <v/>
      </c>
      <c r="N1172" s="1243" t="str">
        <f t="shared" si="181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82"/>
        <v>Fattened Ox sales: no. sold</v>
      </c>
      <c r="B1173" s="843"/>
      <c r="C1173" s="1252">
        <f t="shared" si="183"/>
        <v>0</v>
      </c>
      <c r="D1173" s="1252">
        <f t="shared" si="184"/>
        <v>0</v>
      </c>
      <c r="E1173" s="1252">
        <f t="shared" si="185"/>
        <v>0</v>
      </c>
      <c r="F1173" s="1252">
        <f t="shared" si="186"/>
        <v>0</v>
      </c>
      <c r="G1173" s="843"/>
      <c r="H1173" s="41"/>
      <c r="I1173" s="41"/>
      <c r="J1173" s="41"/>
      <c r="K1173" s="842"/>
      <c r="L1173" s="843"/>
      <c r="M1173" s="1243" t="str">
        <f t="shared" si="180"/>
        <v/>
      </c>
      <c r="N1173" s="1243" t="str">
        <f t="shared" si="181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82"/>
        <v>Cattle sales - export: no. sold</v>
      </c>
      <c r="B1174" s="843"/>
      <c r="C1174" s="1252">
        <f t="shared" si="183"/>
        <v>0</v>
      </c>
      <c r="D1174" s="1252">
        <f t="shared" si="184"/>
        <v>0</v>
      </c>
      <c r="E1174" s="1252">
        <f t="shared" si="185"/>
        <v>0</v>
      </c>
      <c r="F1174" s="1252">
        <f t="shared" si="186"/>
        <v>0</v>
      </c>
      <c r="G1174" s="843"/>
      <c r="H1174" s="41"/>
      <c r="I1174" s="41"/>
      <c r="J1174" s="41"/>
      <c r="K1174" s="842"/>
      <c r="L1174" s="843"/>
      <c r="M1174" s="1243" t="str">
        <f t="shared" si="180"/>
        <v/>
      </c>
      <c r="N1174" s="1243" t="str">
        <f t="shared" si="181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82"/>
        <v>Cattle sales - local: no. sold</v>
      </c>
      <c r="B1175" s="843"/>
      <c r="C1175" s="1252">
        <f t="shared" si="183"/>
        <v>0</v>
      </c>
      <c r="D1175" s="1252">
        <f t="shared" si="184"/>
        <v>0</v>
      </c>
      <c r="E1175" s="1252">
        <f t="shared" si="185"/>
        <v>0.95107632093933447</v>
      </c>
      <c r="F1175" s="1252">
        <f t="shared" si="186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0"/>
        <v>yes</v>
      </c>
      <c r="N1175" s="1243" t="str">
        <f t="shared" si="181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82"/>
        <v>Goat sales - export: no. sold</v>
      </c>
      <c r="B1176" s="843"/>
      <c r="C1176" s="1252">
        <f t="shared" si="183"/>
        <v>0</v>
      </c>
      <c r="D1176" s="1252">
        <f t="shared" si="184"/>
        <v>0</v>
      </c>
      <c r="E1176" s="1252">
        <f t="shared" si="185"/>
        <v>0</v>
      </c>
      <c r="F1176" s="1252">
        <f t="shared" si="186"/>
        <v>0</v>
      </c>
      <c r="G1176" s="843"/>
      <c r="H1176" s="41"/>
      <c r="I1176" s="41"/>
      <c r="J1176" s="41"/>
      <c r="K1176" s="842"/>
      <c r="L1176" s="843"/>
      <c r="M1176" s="1243" t="str">
        <f t="shared" si="180"/>
        <v/>
      </c>
      <c r="N1176" s="1243" t="str">
        <f t="shared" si="181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82"/>
        <v>Goat sales - local: no. sold</v>
      </c>
      <c r="B1177" s="843"/>
      <c r="C1177" s="1252">
        <f t="shared" si="183"/>
        <v>0</v>
      </c>
      <c r="D1177" s="1252">
        <f t="shared" si="184"/>
        <v>3.3212188985183112E-2</v>
      </c>
      <c r="E1177" s="1252">
        <f t="shared" si="185"/>
        <v>8.7181996086105662E-2</v>
      </c>
      <c r="F1177" s="1252">
        <f t="shared" si="186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0"/>
        <v>yes</v>
      </c>
      <c r="N1177" s="1243" t="str">
        <f t="shared" si="181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82"/>
        <v>Sheep sales - export: no. sold</v>
      </c>
      <c r="B1178" s="843"/>
      <c r="C1178" s="1252">
        <f t="shared" si="183"/>
        <v>0</v>
      </c>
      <c r="D1178" s="1252">
        <f t="shared" si="184"/>
        <v>0</v>
      </c>
      <c r="E1178" s="1252">
        <f t="shared" si="185"/>
        <v>0</v>
      </c>
      <c r="F1178" s="1252">
        <f t="shared" si="186"/>
        <v>0</v>
      </c>
      <c r="G1178" s="843"/>
      <c r="H1178" s="41"/>
      <c r="I1178" s="41"/>
      <c r="J1178" s="41"/>
      <c r="K1178" s="842"/>
      <c r="L1178" s="843"/>
      <c r="M1178" s="1243" t="str">
        <f t="shared" si="180"/>
        <v/>
      </c>
      <c r="N1178" s="1243" t="str">
        <f t="shared" si="181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82"/>
        <v>Sheep sales - local: no. sold</v>
      </c>
      <c r="B1179" s="843"/>
      <c r="C1179" s="1252">
        <f t="shared" si="183"/>
        <v>0</v>
      </c>
      <c r="D1179" s="1252">
        <f t="shared" si="184"/>
        <v>0</v>
      </c>
      <c r="E1179" s="1252">
        <f t="shared" si="185"/>
        <v>0</v>
      </c>
      <c r="F1179" s="1252">
        <f t="shared" si="186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0"/>
        <v/>
      </c>
      <c r="N1179" s="1243" t="str">
        <f t="shared" si="181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82"/>
        <v>Chicken sales: no. sold</v>
      </c>
      <c r="B1180" s="843"/>
      <c r="C1180" s="1252">
        <f t="shared" si="183"/>
        <v>2.7173609169695273E-2</v>
      </c>
      <c r="D1180" s="1252">
        <f t="shared" si="184"/>
        <v>7.2462957785854057E-2</v>
      </c>
      <c r="E1180" s="1252">
        <f t="shared" si="185"/>
        <v>7.9256360078277882E-2</v>
      </c>
      <c r="F1180" s="1252">
        <f t="shared" si="186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0"/>
        <v>yes</v>
      </c>
      <c r="N1180" s="1243" t="str">
        <f t="shared" si="181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7">IF(C$1102=0,0,MAX(SUM(C964,M964)/C$1102,SUM(C964)/C$1102))</f>
        <v>0.62897847358121317</v>
      </c>
      <c r="D1181" s="1252">
        <f t="shared" si="187"/>
        <v>0.71738328207995516</v>
      </c>
      <c r="E1181" s="1252">
        <f t="shared" si="187"/>
        <v>0</v>
      </c>
      <c r="F1181" s="1252">
        <f t="shared" si="187"/>
        <v>0</v>
      </c>
      <c r="G1181" s="843"/>
      <c r="H1181" s="41"/>
      <c r="I1181" s="41"/>
      <c r="J1181" s="41"/>
      <c r="K1181" s="842"/>
      <c r="L1181" s="843"/>
      <c r="M1181" s="1243" t="str">
        <f t="shared" si="180"/>
        <v>yes</v>
      </c>
      <c r="N1181" s="1243" t="str">
        <f t="shared" si="181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7"/>
        <v>0</v>
      </c>
      <c r="D1182" s="1252">
        <f t="shared" si="187"/>
        <v>0</v>
      </c>
      <c r="E1182" s="1252">
        <f t="shared" si="187"/>
        <v>0</v>
      </c>
      <c r="F1182" s="1252">
        <f t="shared" si="187"/>
        <v>0</v>
      </c>
      <c r="G1182" s="843"/>
      <c r="H1182" s="41"/>
      <c r="I1182" s="41"/>
      <c r="J1182" s="41"/>
      <c r="K1182" s="842"/>
      <c r="L1182" s="843"/>
      <c r="M1182" s="1243" t="str">
        <f t="shared" si="180"/>
        <v/>
      </c>
      <c r="N1182" s="1243" t="str">
        <f t="shared" si="181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7"/>
        <v>0</v>
      </c>
      <c r="D1183" s="1252">
        <f t="shared" si="187"/>
        <v>0</v>
      </c>
      <c r="E1183" s="1252">
        <f t="shared" si="187"/>
        <v>0</v>
      </c>
      <c r="F1183" s="1252">
        <f t="shared" si="187"/>
        <v>0</v>
      </c>
      <c r="G1183" s="843"/>
      <c r="H1183" s="41"/>
      <c r="I1183" s="41"/>
      <c r="J1183" s="41"/>
      <c r="K1183" s="842"/>
      <c r="L1183" s="843"/>
      <c r="M1183" s="1243" t="str">
        <f t="shared" si="180"/>
        <v/>
      </c>
      <c r="N1183" s="1243" t="str">
        <f t="shared" si="181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0"/>
        <v/>
      </c>
      <c r="N1184" s="1243" t="str">
        <f t="shared" si="181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0"/>
        <v/>
      </c>
      <c r="N1185" s="1243" t="str">
        <f t="shared" si="181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8">IF(C$1102=0,0,MAX(SUM(C971,M971)/C$1102,SUM(C971)/C$1102))</f>
        <v>0</v>
      </c>
      <c r="D1186" s="1252">
        <f t="shared" si="188"/>
        <v>0</v>
      </c>
      <c r="E1186" s="1252">
        <f t="shared" si="188"/>
        <v>0</v>
      </c>
      <c r="F1186" s="1252">
        <f t="shared" si="188"/>
        <v>0</v>
      </c>
      <c r="G1186" s="843"/>
      <c r="H1186" s="41"/>
      <c r="I1186" s="41"/>
      <c r="J1186" s="41"/>
      <c r="K1186" s="842"/>
      <c r="L1186" s="843"/>
      <c r="M1186" s="1243" t="str">
        <f t="shared" si="180"/>
        <v/>
      </c>
      <c r="N1186" s="1243" t="str">
        <f t="shared" si="181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8"/>
        <v>0</v>
      </c>
      <c r="D1187" s="1252">
        <f t="shared" si="188"/>
        <v>0.11304221414593232</v>
      </c>
      <c r="E1187" s="1252">
        <f t="shared" si="188"/>
        <v>0</v>
      </c>
      <c r="F1187" s="1252">
        <f t="shared" si="188"/>
        <v>0</v>
      </c>
      <c r="G1187" s="843"/>
      <c r="H1187" s="41"/>
      <c r="I1187" s="41"/>
      <c r="J1187" s="41"/>
      <c r="K1187" s="842"/>
      <c r="L1187" s="843"/>
      <c r="M1187" s="1243" t="str">
        <f t="shared" si="180"/>
        <v>yes</v>
      </c>
      <c r="N1187" s="1243" t="str">
        <f t="shared" si="181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80"/>
        <v>yes</v>
      </c>
      <c r="N1188" s="1243" t="str">
        <f t="shared" si="181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0"/>
        <v/>
      </c>
      <c r="N1189" s="1243" t="str">
        <f t="shared" si="181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0"/>
        <v/>
      </c>
      <c r="N1190" s="1243" t="str">
        <f t="shared" si="181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0"/>
        <v/>
      </c>
      <c r="N1191" s="1243" t="str">
        <f t="shared" si="181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0"/>
        <v/>
      </c>
      <c r="N1192" s="1243" t="str">
        <f t="shared" si="181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2016-11-17T08:18:33Z</dcterms:modified>
</cp:coreProperties>
</file>